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<sst xmlns="http://schemas.openxmlformats.org/spreadsheetml/2006/main" count="6316" uniqueCount="2914">
  <si>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</si>
  <si>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</si>
  <si>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</si>
  <si>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</si>
  <si>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</si>
  <si>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</si>
  <si>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</si>
  <si>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</si>
  <si>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</si>
  <si>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</si>
  <si>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</si>
  <si>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</si>
  <si>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</si>
  <si>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</si>
  <si>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</si>
  <si>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</si>
  <si>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</si>
  <si>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</si>
  <si>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</si>
  <si>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</si>
  <si>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</si>
  <si>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</si>
  <si>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</si>
  <si>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</si>
  <si>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</si>
  <si>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</si>
  <si>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</si>
  <si>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</si>
  <si>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</si>
  <si>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</si>
  <si>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</si>
  <si>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</si>
  <si>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</si>
  <si>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</si>
  <si>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</si>
  <si>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</si>
  <si>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</si>
  <si>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</si>
  <si>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</si>
  <si>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</si>
  <si>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</si>
  <si>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</si>
  <si>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</si>
  <si>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</si>
  <si>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</si>
  <si>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</si>
  <si>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</si>
  <si>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</si>
  <si>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</si>
  <si>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</si>
  <si>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</si>
  <si>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</si>
  <si>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</si>
  <si>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</si>
  <si>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</si>
  <si>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</si>
  <si>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</si>
  <si>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</si>
  <si>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</si>
  <si>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</si>
  <si>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</si>
  <si>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</si>
  <si>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</si>
  <si>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</si>
  <si>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</si>
  <si>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</si>
  <si>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</si>
  <si>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</si>
  <si>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</si>
  <si>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</si>
  <si>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</si>
  <si>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</si>
  <si>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</si>
  <si>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</si>
  <si>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</si>
  <si>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</si>
  <si>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</si>
  <si>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</si>
  <si>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</si>
  <si>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</si>
  <si>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</si>
  <si>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</si>
  <si>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</si>
  <si>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</si>
  <si>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</si>
  <si>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</si>
  <si>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</si>
  <si>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</si>
  <si>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</si>
  <si>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</si>
  <si>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</si>
  <si>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</si>
  <si>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</si>
  <si>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</si>
  <si>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</si>
  <si>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</si>
  <si>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</si>
  <si>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</si>
  <si>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</si>
  <si>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</si>
  <si>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</si>
  <si>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</si>
  <si>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</si>
  <si>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</si>
  <si>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</si>
  <si>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</si>
  <si>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</si>
  <si>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</si>
  <si>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</si>
  <si>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</si>
  <si>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</si>
  <si>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</si>
  <si>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</si>
  <si>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</si>
  <si>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</si>
  <si>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</si>
  <si>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</si>
  <si>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</si>
  <si>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</si>
  <si>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</si>
  <si>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</si>
  <si>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</si>
  <si>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</si>
  <si>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</si>
  <si>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</si>
  <si>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</si>
  <si>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</si>
  <si>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</si>
  <si>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</si>
  <si>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</si>
  <si>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</si>
  <si>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</si>
  <si>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</si>
  <si>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</si>
  <si>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</si>
  <si>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</si>
  <si>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</si>
  <si>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</si>
  <si>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</si>
  <si>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</si>
  <si>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</si>
  <si>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</si>
  <si>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</si>
  <si>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</si>
  <si>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</si>
  <si>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</si>
  <si>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</si>
  <si>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</si>
  <si>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</si>
  <si>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</si>
  <si>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</si>
  <si>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</si>
  <si>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</si>
  <si>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</si>
  <si>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</si>
  <si>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</si>
  <si>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</si>
  <si>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</si>
  <si>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</si>
  <si>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</si>
  <si>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</si>
  <si>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</si>
  <si>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</si>
  <si>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</si>
  <si>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</si>
  <si>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</si>
  <si>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</si>
  <si>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</si>
  <si>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</si>
  <si>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</si>
  <si>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</si>
  <si>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</si>
  <si>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</si>
  <si>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</si>
  <si>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</si>
  <si>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</si>
  <si>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</si>
  <si>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</si>
  <si>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</si>
  <si>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</si>
  <si>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</si>
  <si>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</si>
  <si>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</si>
  <si>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</si>
  <si>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</si>
  <si>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</si>
  <si>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</si>
  <si>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</si>
  <si>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</si>
  <si>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</si>
  <si>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</si>
  <si>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</si>
  <si>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</si>
  <si>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</si>
  <si>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</si>
  <si>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</si>
  <si>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</si>
  <si>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</si>
  <si>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</si>
  <si>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</si>
  <si>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</si>
  <si>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</si>
  <si>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</si>
  <si>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</si>
  <si>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</si>
  <si>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</si>
  <si>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</si>
  <si>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</si>
  <si>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</si>
  <si>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</si>
  <si>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</si>
  <si>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</si>
  <si>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</si>
  <si>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</si>
  <si>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</si>
  <si>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</si>
  <si>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</si>
  <si>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</si>
  <si>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</si>
  <si>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</si>
  <si>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</si>
  <si>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</si>
  <si>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</si>
  <si>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</si>
  <si>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</si>
  <si>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</si>
  <si>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</si>
  <si>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</si>
  <si>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</si>
  <si>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</si>
  <si>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</si>
  <si>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</si>
  <si>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</si>
  <si>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</si>
  <si>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</si>
  <si>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</si>
  <si>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</si>
  <si>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</si>
  <si>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</si>
  <si>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</si>
  <si>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</si>
  <si>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</si>
  <si>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</si>
  <si>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</si>
  <si>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</si>
  <si>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</si>
  <si>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</si>
  <si>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</si>
  <si>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</si>
  <si>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</si>
  <si>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</si>
  <si>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</si>
  <si>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</si>
  <si>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</si>
  <si>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</si>
  <si>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</si>
  <si>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</si>
  <si>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</si>
  <si>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</si>
  <si>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</si>
  <si>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</si>
  <si>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</si>
  <si>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</si>
  <si>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</si>
  <si>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</si>
  <si>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</si>
  <si>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</si>
  <si>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</si>
  <si>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</si>
  <si>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</si>
  <si>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</si>
  <si>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</si>
  <si>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</si>
  <si>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</si>
  <si>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</si>
  <si>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</si>
  <si>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</si>
  <si>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</si>
  <si>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</si>
  <si>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</si>
  <si>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</si>
  <si>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</si>
  <si>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</si>
  <si>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</si>
  <si>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</si>
  <si>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</si>
  <si>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</si>
  <si>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</si>
  <si>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</si>
  <si>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</si>
  <si>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</si>
  <si>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</si>
  <si>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</si>
  <si>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</si>
  <si>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</si>
  <si>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</si>
  <si>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</si>
  <si>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</si>
  <si>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</si>
  <si>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</si>
  <si>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</si>
  <si>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</si>
  <si>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</si>
  <si>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</si>
  <si>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</si>
  <si>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</si>
  <si>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</si>
  <si>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</si>
  <si>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</si>
  <si>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</si>
  <si>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</si>
  <si>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</si>
  <si>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</si>
  <si>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</si>
  <si>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</si>
  <si>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</si>
  <si>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</si>
  <si>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</si>
  <si>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</si>
  <si>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</si>
  <si>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</si>
  <si>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</si>
  <si>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</si>
  <si>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</si>
  <si>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</si>
  <si>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</si>
  <si>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</si>
  <si>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</si>
  <si>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</si>
  <si>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</si>
  <si>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</si>
  <si>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</si>
  <si>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</si>
  <si>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</si>
  <si>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</si>
  <si>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</si>
  <si>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</si>
  <si>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</si>
  <si>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</si>
  <si>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</si>
  <si>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</si>
  <si>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</si>
  <si>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</si>
  <si>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</si>
  <si>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</si>
  <si>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</si>
  <si>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</si>
  <si>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</si>
  <si>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</si>
  <si>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</si>
  <si>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</si>
  <si>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</si>
  <si>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</si>
  <si>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</si>
  <si>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</si>
  <si>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</si>
  <si>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</si>
  <si>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</si>
  <si>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</si>
  <si>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</si>
  <si>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</si>
  <si>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</si>
  <si>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</si>
  <si>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</si>
  <si>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</si>
  <si>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</si>
  <si>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</si>
  <si>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</si>
  <si>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</si>
  <si>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</si>
  <si>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</si>
  <si>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</si>
  <si>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</si>
  <si>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</si>
  <si>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</si>
  <si>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</si>
  <si>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</si>
  <si>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</si>
  <si>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</si>
  <si>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</si>
  <si>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</si>
  <si>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</si>
  <si>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</si>
  <si>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</si>
  <si>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</si>
  <si>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</si>
  <si>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</si>
  <si>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</si>
  <si>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</si>
  <si>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</si>
  <si>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</si>
  <si>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</si>
  <si>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</si>
  <si>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</si>
  <si>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</si>
  <si>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</si>
  <si>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</si>
  <si>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</si>
  <si>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</si>
  <si>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</si>
  <si>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</si>
  <si>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</si>
  <si>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</si>
  <si>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</si>
  <si>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</si>
  <si>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</si>
  <si>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</si>
  <si>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</si>
  <si>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</si>
  <si>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</si>
  <si>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</si>
  <si>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</si>
  <si>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</si>
  <si>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</si>
  <si>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</si>
  <si>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</si>
  <si>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</si>
  <si>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</si>
  <si>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</si>
  <si>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</si>
  <si>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</si>
  <si>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</si>
  <si>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</si>
  <si>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</si>
  <si>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</si>
  <si>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</si>
  <si>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</si>
  <si>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</si>
  <si>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</si>
  <si>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</si>
  <si>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</si>
  <si>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</si>
  <si>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</si>
  <si>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</si>
  <si>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</si>
  <si>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</si>
  <si>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</si>
  <si>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</si>
  <si>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</si>
  <si>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</si>
  <si>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</si>
  <si>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</si>
  <si>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</si>
  <si>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</si>
  <si>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</si>
  <si>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</si>
  <si>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</si>
  <si>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</si>
  <si>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</si>
  <si>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</si>
  <si>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</si>
  <si>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</si>
  <si>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</si>
  <si>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</si>
  <si>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</si>
  <si>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</si>
  <si>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</si>
  <si>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</si>
  <si>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</si>
  <si>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</si>
  <si>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</si>
  <si>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</si>
  <si>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</si>
  <si>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</si>
  <si>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</si>
  <si>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</si>
  <si>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</si>
  <si>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</si>
  <si>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</si>
  <si>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</si>
  <si>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</si>
  <si>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</si>
  <si>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</si>
  <si>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</si>
  <si>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</si>
  <si>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</si>
  <si>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</si>
  <si>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</si>
  <si>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</si>
  <si>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</si>
  <si>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</si>
  <si>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</si>
  <si>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</si>
  <si>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</si>
  <si>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</si>
  <si>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</si>
  <si>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</si>
  <si>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</si>
  <si>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</si>
  <si>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</si>
  <si>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</si>
  <si>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</si>
  <si>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</si>
  <si>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</si>
  <si>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</si>
  <si>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</si>
  <si>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</si>
  <si>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</si>
  <si>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</si>
  <si>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</si>
  <si>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</si>
  <si>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</si>
  <si>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</si>
  <si>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</si>
  <si>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</si>
  <si>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</si>
  <si>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</si>
  <si>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</si>
  <si>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</si>
  <si>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</si>
  <si>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</si>
  <si>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</si>
  <si>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</si>
  <si>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</si>
  <si>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</si>
  <si>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</si>
  <si>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</si>
  <si>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</si>
  <si>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</si>
  <si>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</si>
  <si>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</si>
  <si>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</si>
  <si>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</si>
  <si>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</si>
  <si>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</si>
  <si>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</si>
  <si>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</si>
  <si>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</si>
  <si>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</si>
  <si>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</si>
  <si>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</si>
  <si>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</si>
  <si>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</si>
  <si>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</si>
  <si>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</si>
  <si>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</si>
  <si>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</si>
  <si>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</si>
  <si>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</si>
  <si>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</si>
  <si>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</si>
  <si>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</si>
  <si>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</si>
  <si>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</si>
  <si>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</si>
  <si>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</si>
  <si>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</si>
  <si>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</si>
  <si>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</si>
  <si>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</si>
  <si>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</si>
  <si>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</si>
  <si>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</si>
  <si>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</si>
  <si>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</si>
  <si>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</si>
  <si>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</si>
  <si>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</si>
  <si>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</si>
  <si>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</si>
  <si>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</si>
  <si>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</si>
  <si>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</si>
  <si>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</si>
  <si>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</si>
  <si>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</si>
  <si>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</si>
  <si>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</si>
  <si>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</si>
  <si>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</si>
  <si>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</si>
  <si>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</si>
  <si>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</si>
  <si>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</si>
  <si>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</si>
  <si>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</si>
  <si>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</si>
  <si>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</si>
  <si>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</si>
  <si>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</si>
  <si>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</si>
  <si>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</si>
  <si>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</si>
  <si>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</si>
  <si>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</si>
  <si>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</si>
  <si>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</si>
  <si>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</si>
  <si>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</si>
  <si>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</si>
  <si>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</si>
  <si>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</si>
  <si>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</si>
  <si>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</si>
  <si>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</si>
  <si>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</si>
  <si>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</si>
  <si>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</si>
  <si>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</si>
  <si>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</si>
  <si>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</si>
  <si>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</si>
  <si>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</si>
  <si>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</si>
  <si>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</si>
  <si>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</si>
  <si>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</si>
  <si>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</si>
  <si>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</si>
  <si>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</si>
  <si>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</si>
  <si>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</si>
  <si>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</si>
  <si>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</si>
  <si>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</si>
  <si>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</si>
  <si>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</si>
  <si>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</si>
  <si>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</si>
  <si>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</si>
  <si>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</si>
  <si>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</si>
  <si>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</si>
  <si>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</si>
  <si>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</si>
  <si>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</si>
  <si>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</si>
  <si>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</si>
  <si>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</si>
  <si>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</si>
  <si>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</si>
  <si>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</si>
  <si>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</si>
  <si>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</si>
  <si>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</si>
  <si>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</si>
  <si>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</si>
  <si>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</si>
  <si>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</si>
  <si>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</si>
  <si>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</si>
  <si>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</si>
  <si>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</si>
  <si>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</si>
  <si>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</si>
  <si>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</si>
  <si>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</si>
  <si>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</si>
  <si>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</si>
  <si>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</si>
  <si>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</si>
  <si>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</si>
  <si>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</si>
  <si>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</si>
  <si>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</si>
  <si>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</si>
  <si>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</si>
  <si>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</si>
  <si>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</si>
  <si>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</si>
  <si>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</si>
  <si>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</si>
  <si>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</si>
  <si>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</si>
  <si>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</si>
  <si>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</si>
  <si>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</si>
  <si>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</si>
  <si>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</si>
  <si>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</si>
  <si>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</si>
  <si>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</si>
  <si>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</si>
  <si>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</si>
  <si>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</si>
  <si>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</si>
  <si>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</si>
  <si>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</si>
  <si>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</si>
  <si>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</si>
  <si>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</si>
  <si>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</si>
  <si>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</si>
  <si>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</si>
  <si>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</si>
  <si>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</si>
  <si>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</si>
  <si>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</si>
  <si>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</si>
  <si>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</si>
  <si>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</si>
  <si>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</si>
  <si>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</si>
  <si>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</si>
  <si>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</si>
  <si>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</si>
  <si>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</si>
  <si>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</si>
  <si>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</si>
  <si>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</si>
  <si>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</si>
  <si>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</si>
  <si>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</si>
  <si>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</si>
  <si>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</si>
  <si>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</si>
  <si>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</si>
  <si>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</si>
  <si>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</si>
  <si>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</si>
  <si>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</si>
  <si>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</si>
  <si>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</si>
  <si>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</si>
  <si>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</si>
  <si>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</si>
  <si>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</si>
  <si>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</si>
  <si>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</si>
  <si>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</si>
  <si>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</si>
  <si>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</si>
  <si>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</si>
  <si>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</si>
  <si>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</si>
  <si>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</si>
  <si>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</si>
  <si>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</si>
  <si>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</si>
  <si>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</si>
  <si>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</si>
  <si>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</si>
  <si>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</si>
  <si>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</si>
  <si>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</si>
  <si>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</si>
  <si>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</si>
  <si>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</si>
  <si>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</si>
  <si>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</si>
  <si>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</si>
  <si>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</si>
  <si>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</si>
  <si>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</si>
  <si>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</si>
  <si>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</si>
  <si>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</si>
  <si>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</si>
  <si>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</si>
  <si>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</si>
  <si>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</si>
  <si>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</si>
  <si>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</si>
  <si>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</si>
  <si>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</si>
  <si>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</si>
  <si>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</si>
  <si>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</si>
  <si>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</si>
  <si>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</si>
  <si>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</si>
  <si>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</si>
  <si>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</si>
  <si>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</si>
  <si>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</si>
  <si>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</si>
  <si>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</si>
  <si>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</si>
  <si>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</si>
  <si>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</si>
  <si>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</si>
  <si>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</si>
  <si>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</si>
  <si>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</si>
  <si>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</si>
  <si>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</si>
  <si>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</si>
  <si>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</si>
  <si>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</si>
  <si>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</si>
  <si>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</si>
  <si>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</si>
  <si>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</si>
  <si>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</si>
  <si>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</si>
  <si>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</si>
  <si>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</si>
  <si>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</si>
  <si>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</si>
  <si>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</si>
  <si>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</si>
  <si>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</si>
  <si>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</si>
  <si>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</si>
  <si>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</si>
  <si>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</si>
  <si>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</si>
  <si>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</si>
  <si>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</si>
  <si>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</si>
  <si>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</si>
  <si>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</si>
  <si>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</si>
  <si>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</si>
  <si>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</si>
  <si>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</si>
  <si>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</si>
  <si>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</si>
  <si>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</si>
  <si>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</si>
  <si>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</si>
  <si>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</si>
  <si>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</si>
  <si>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</si>
  <si>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</si>
  <si>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</si>
  <si>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</si>
  <si>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</si>
  <si>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</si>
  <si>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</si>
  <si>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</si>
  <si>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</si>
  <si>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</si>
  <si>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</si>
  <si>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</si>
  <si>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</si>
  <si>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</si>
  <si>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</si>
  <si>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</si>
  <si>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</si>
  <si>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</si>
  <si>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</si>
  <si>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</si>
  <si>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</si>
  <si>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</si>
  <si>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</si>
  <si>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</si>
  <si>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</si>
  <si>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</si>
  <si>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</si>
  <si>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</si>
  <si>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</si>
  <si>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</si>
  <si>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</si>
  <si>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</si>
  <si>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</si>
  <si>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</si>
  <si>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</si>
  <si>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</si>
  <si>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</si>
  <si>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</si>
  <si>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</si>
  <si>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</si>
  <si>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</si>
  <si>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</si>
  <si>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</si>
  <si>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</si>
  <si>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</si>
  <si>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</si>
  <si>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</si>
  <si>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</si>
  <si>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</si>
  <si>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</si>
  <si>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</si>
  <si>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</si>
  <si>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</si>
  <si>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</si>
  <si>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</si>
  <si>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</si>
  <si>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</si>
  <si>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</si>
  <si>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</si>
  <si>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</si>
  <si>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</si>
  <si>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</si>
  <si>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</si>
  <si>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</si>
  <si>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</si>
  <si>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</si>
  <si>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</si>
  <si>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</si>
  <si>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</si>
  <si>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</si>
  <si>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</si>
  <si>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</si>
  <si>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</si>
  <si>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</si>
  <si>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</si>
  <si>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</si>
  <si>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</si>
  <si>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</si>
  <si>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</si>
  <si>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</si>
  <si>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</si>
  <si>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</si>
  <si>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</si>
  <si>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</si>
  <si>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</si>
  <si>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</si>
  <si>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</si>
  <si>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</si>
  <si>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</si>
  <si>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</si>
  <si>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</si>
  <si>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</si>
  <si>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</si>
  <si>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</si>
  <si>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</si>
  <si>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</si>
  <si>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</si>
  <si>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</si>
  <si>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</si>
  <si>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</si>
  <si>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</si>
  <si>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</si>
  <si>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</si>
  <si>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</si>
  <si>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</si>
  <si>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</si>
  <si>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</si>
  <si>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</si>
  <si>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</si>
  <si>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</si>
  <si>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</si>
  <si>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</si>
  <si>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</si>
  <si>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</si>
  <si>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</si>
  <si>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</si>
  <si>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</si>
  <si>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</si>
  <si>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</si>
  <si>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</si>
  <si>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</si>
  <si>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</si>
  <si>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</si>
  <si>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</si>
  <si>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</si>
  <si>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</si>
  <si>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</si>
  <si>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</si>
  <si>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</si>
  <si>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</si>
  <si>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</si>
  <si>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</si>
  <si>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</si>
  <si>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</si>
  <si>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</si>
  <si>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</si>
  <si>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</si>
  <si>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</si>
  <si>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</si>
  <si>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</si>
  <si>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</si>
  <si>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</si>
  <si>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</si>
  <si>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</si>
  <si>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</si>
  <si>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</si>
  <si>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</si>
  <si>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</si>
  <si>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</si>
  <si>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</si>
  <si>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</si>
  <si>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</si>
  <si>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</si>
  <si>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</si>
  <si>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</si>
  <si>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</si>
  <si>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</si>
  <si>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</si>
  <si>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</si>
  <si>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</si>
  <si>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</si>
  <si>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</si>
  <si>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</si>
  <si>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</si>
  <si>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</si>
  <si>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</si>
  <si>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</si>
  <si>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</si>
  <si>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</si>
  <si>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</si>
  <si>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</si>
  <si>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</si>
  <si>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</si>
  <si>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</si>
  <si>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</si>
  <si>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</si>
  <si>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</si>
  <si>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</si>
  <si>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</si>
  <si>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</si>
  <si>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</si>
  <si>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</si>
  <si>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</si>
  <si>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</si>
  <si>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</si>
  <si>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</si>
  <si>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</si>
  <si>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</si>
  <si>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</si>
  <si>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</si>
  <si>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</si>
  <si>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</si>
  <si>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</si>
  <si>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</si>
  <si>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</si>
  <si>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</si>
  <si>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</si>
  <si>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</si>
  <si>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</si>
  <si>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</si>
  <si>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</si>
  <si>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</si>
  <si>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</si>
  <si>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</si>
  <si>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</si>
  <si>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</si>
  <si>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</si>
  <si>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</si>
  <si>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</si>
  <si>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</si>
  <si>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</si>
  <si>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</si>
  <si>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</si>
  <si>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</si>
  <si>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</si>
  <si>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</si>
  <si>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</si>
  <si>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</si>
  <si>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</si>
  <si>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</si>
  <si>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</si>
  <si>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</si>
  <si>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</si>
  <si>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</si>
  <si>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</si>
  <si>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</si>
  <si>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</si>
  <si>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</si>
  <si>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</si>
  <si>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</si>
  <si>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</si>
  <si>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</si>
  <si>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</si>
  <si>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</si>
  <si>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</si>
  <si>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</si>
  <si>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</si>
  <si>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</si>
  <si>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</si>
  <si>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</si>
  <si>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</si>
  <si>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</si>
  <si>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</si>
  <si>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</si>
  <si>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</si>
  <si>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</si>
  <si>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</si>
  <si>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</si>
  <si>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</si>
  <si>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</si>
  <si>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</si>
  <si>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</si>
  <si>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</si>
  <si>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</si>
  <si>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</si>
  <si>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</si>
  <si>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</si>
  <si>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</si>
  <si>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</si>
  <si>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</si>
  <si>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</si>
  <si>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</si>
  <si>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</si>
  <si>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</si>
  <si>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</si>
  <si>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</si>
  <si>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</si>
  <si>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</si>
  <si>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</si>
  <si>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</si>
  <si>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</si>
  <si>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</si>
  <si>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</si>
  <si>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</si>
  <si>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</si>
  <si>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</si>
  <si>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</si>
  <si>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</si>
  <si>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</si>
  <si>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</si>
  <si>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</si>
  <si>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</si>
  <si>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</si>
  <si>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</si>
  <si>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</si>
  <si>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</si>
  <si>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</si>
  <si>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</si>
  <si>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</si>
  <si>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</si>
  <si>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</si>
  <si>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</si>
  <si>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</si>
  <si>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</si>
  <si>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</si>
  <si>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</si>
  <si>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</si>
  <si>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</si>
  <si>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</si>
  <si>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</si>
  <si>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</si>
  <si>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</si>
  <si>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</si>
  <si>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</si>
  <si>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</si>
  <si>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</si>
  <si>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</si>
  <si>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</si>
  <si>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</si>
  <si>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</si>
  <si>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</si>
  <si>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</si>
  <si>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</si>
  <si>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</si>
  <si>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</si>
  <si>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</si>
  <si>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</si>
  <si>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</si>
  <si>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</si>
  <si>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</si>
  <si>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</si>
  <si>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</si>
  <si>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</si>
  <si>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</si>
  <si>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</si>
  <si>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</si>
  <si>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</si>
  <si>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</si>
  <si>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</si>
  <si>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</si>
  <si>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</si>
  <si>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</si>
  <si>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</si>
  <si>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</si>
  <si>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</si>
  <si>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</si>
  <si>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</si>
  <si>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</si>
  <si>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</si>
  <si>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</si>
  <si>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</si>
  <si>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</si>
  <si>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</si>
  <si>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</si>
  <si>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</si>
  <si>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</si>
  <si>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</si>
  <si>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</si>
  <si>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</si>
  <si>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</si>
  <si>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</si>
  <si>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</si>
  <si>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</si>
  <si>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</si>
  <si>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</si>
  <si>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</si>
  <si>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</si>
  <si>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</si>
  <si>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</si>
  <si>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</si>
  <si>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</si>
  <si>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</si>
  <si>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</si>
  <si>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</si>
  <si>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</si>
  <si>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</si>
  <si>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</si>
  <si>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</si>
  <si>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</si>
  <si>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</si>
  <si>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</si>
  <si>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</si>
  <si>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</si>
  <si>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</si>
  <si>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</si>
  <si>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</si>
  <si>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</si>
  <si>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</si>
  <si>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</si>
  <si>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</si>
  <si>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</si>
  <si>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</si>
  <si>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</si>
  <si>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</si>
  <si>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</si>
  <si>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</si>
  <si>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</si>
  <si>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</si>
  <si>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</si>
  <si>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</si>
  <si>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</si>
  <si>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</si>
  <si>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</si>
  <si>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</si>
  <si>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</si>
  <si>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</si>
  <si>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</si>
  <si>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</si>
  <si>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</si>
  <si>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</si>
  <si>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</si>
  <si>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</si>
  <si>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</si>
  <si>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</si>
  <si>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</si>
  <si>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</si>
  <si>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</si>
  <si>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</si>
  <si>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</si>
  <si>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</si>
  <si>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</si>
  <si>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</si>
  <si>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</si>
  <si>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</si>
  <si>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</si>
  <si>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</si>
  <si>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</si>
  <si>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</si>
  <si>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</si>
  <si>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</si>
  <si>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</si>
  <si>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</si>
  <si>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</si>
  <si>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</si>
  <si>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</si>
  <si>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</si>
  <si>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</si>
  <si>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</si>
  <si>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</si>
  <si>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</si>
  <si>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</si>
  <si>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</si>
  <si>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</si>
  <si>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</si>
  <si>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</si>
  <si>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</si>
  <si>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</si>
  <si>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</si>
  <si>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</si>
  <si>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</si>
  <si>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</si>
  <si>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</si>
  <si>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</si>
  <si>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</si>
  <si>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</si>
  <si>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</si>
  <si>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</si>
  <si>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</si>
  <si>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</si>
  <si>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</si>
  <si>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</si>
  <si>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</si>
  <si>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</si>
  <si>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</si>
  <si>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</si>
  <si>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</si>
  <si>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</si>
  <si>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</si>
  <si>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</si>
  <si>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</si>
  <si>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</si>
  <si>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</si>
  <si>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</si>
  <si>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</si>
  <si>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</si>
  <si>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</si>
  <si>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</si>
  <si>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</si>
  <si>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</si>
  <si>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</si>
  <si>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</si>
  <si>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</si>
  <si>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</si>
  <si>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</si>
  <si>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</si>
  <si>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</si>
  <si>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</si>
  <si>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</si>
  <si>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</si>
  <si>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</si>
  <si>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</si>
  <si>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</si>
  <si>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</si>
  <si>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</si>
  <si>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</si>
  <si>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</si>
  <si>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</si>
  <si>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</si>
  <si>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</si>
  <si>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</si>
  <si>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</si>
  <si>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</si>
  <si>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</si>
  <si>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</si>
  <si>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</si>
  <si>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</si>
  <si>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</si>
  <si>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</si>
  <si>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</si>
  <si>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</si>
  <si>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</si>
  <si>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</si>
  <si>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</si>
  <si>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</si>
  <si>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</si>
  <si>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</si>
  <si>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</si>
  <si>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</si>
  <si>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</si>
  <si>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</si>
  <si>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</si>
  <si>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</si>
  <si>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</si>
  <si>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</si>
  <si>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</si>
  <si>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</si>
  <si>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</si>
  <si>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</si>
  <si>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</si>
  <si>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</si>
  <si>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</si>
  <si>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</si>
  <si>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</si>
  <si>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</si>
  <si>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</si>
  <si>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</si>
  <si>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</si>
  <si>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</si>
  <si>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</si>
  <si>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</si>
  <si>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</si>
  <si>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</si>
  <si>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</si>
  <si>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</si>
  <si>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</si>
  <si>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</si>
  <si>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</si>
  <si>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</si>
  <si>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</si>
  <si>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</si>
  <si>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</si>
  <si>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</si>
  <si>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</si>
  <si>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</si>
  <si>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</si>
  <si>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</si>
  <si>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</si>
  <si>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</si>
  <si>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</si>
  <si>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</si>
  <si>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</si>
  <si>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</si>
  <si>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</si>
  <si>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</si>
  <si>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</si>
  <si>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</si>
  <si>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</si>
  <si>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</si>
  <si>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</si>
  <si>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</si>
  <si>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</si>
  <si>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</si>
  <si>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</si>
  <si>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</si>
  <si>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</si>
  <si>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</si>
  <si>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</si>
  <si>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</si>
  <si>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</si>
  <si>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</si>
  <si>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</si>
  <si>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</si>
  <si>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</si>
  <si>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</si>
  <si>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</si>
  <si>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</si>
  <si>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</si>
  <si>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</si>
  <si>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</si>
  <si>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</si>
  <si>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</si>
  <si>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</si>
  <si>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</si>
  <si>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</si>
  <si>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</si>
  <si>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</si>
  <si>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</si>
  <si>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</si>
  <si>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</si>
  <si>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</si>
  <si>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</si>
  <si>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</si>
  <si>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</si>
  <si>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</si>
  <si>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</si>
  <si>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</si>
  <si>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</si>
  <si>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</si>
  <si>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</si>
  <si>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</si>
  <si>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</si>
  <si>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</si>
  <si>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</si>
  <si>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</si>
  <si>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</si>
  <si>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</si>
  <si>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</si>
  <si>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</si>
  <si>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</si>
  <si>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</si>
  <si>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</si>
  <si>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</si>
  <si>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</si>
  <si>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</si>
  <si>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</si>
  <si>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</si>
  <si>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</si>
  <si>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</si>
  <si>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</si>
  <si>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</si>
  <si>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</si>
  <si>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</si>
  <si>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</si>
  <si>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</si>
  <si>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</si>
  <si>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</si>
  <si>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</si>
  <si>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</si>
  <si>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</si>
  <si>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</si>
  <si>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</si>
  <si>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</si>
  <si>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</si>
  <si>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</si>
  <si>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</si>
  <si>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</si>
  <si>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</si>
  <si>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</si>
  <si>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</si>
  <si>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</si>
  <si>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</si>
  <si>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</si>
  <si>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</si>
  <si>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</si>
  <si>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</si>
  <si>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</si>
  <si>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</si>
  <si>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</si>
  <si>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</si>
  <si>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</si>
  <si>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</si>
  <si>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</si>
  <si>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</si>
  <si>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</si>
  <si>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</si>
  <si>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</si>
  <si>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</si>
  <si>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</si>
  <si>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</si>
  <si>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</si>
  <si>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</si>
  <si>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</si>
  <si>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</si>
  <si>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</si>
  <si>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</si>
  <si>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</si>
  <si>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</si>
  <si>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</si>
  <si>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</si>
  <si>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</si>
  <si>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</si>
  <si>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</si>
  <si>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</si>
  <si>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</si>
  <si>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</si>
  <si>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</si>
  <si>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</si>
  <si>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</si>
  <si>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</si>
  <si>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</si>
  <si>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</si>
  <si>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</si>
  <si>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</si>
  <si>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</si>
  <si>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</si>
  <si>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</si>
  <si>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</si>
  <si>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</si>
  <si>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</si>
  <si>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</si>
  <si>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</si>
  <si>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</si>
  <si>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</si>
  <si>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</si>
  <si>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</si>
  <si>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</si>
  <si>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</si>
  <si>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</si>
  <si>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</si>
  <si>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</si>
  <si>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</si>
  <si>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</si>
  <si>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</si>
  <si>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</si>
  <si>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</si>
  <si>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</si>
  <si>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</si>
  <si>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</si>
  <si>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</si>
  <si>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</si>
  <si>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</si>
  <si>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</si>
  <si>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</si>
  <si>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</si>
  <si>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</si>
  <si>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</si>
  <si>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</si>
  <si>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</si>
  <si>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</si>
  <si>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</si>
  <si>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</si>
  <si>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</si>
  <si>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</si>
  <si>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</si>
  <si>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</si>
  <si>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</si>
  <si>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</si>
  <si>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</si>
  <si>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</si>
  <si>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</si>
  <si>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</si>
  <si>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</si>
  <si>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</si>
  <si>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</si>
  <si>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</si>
  <si>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</si>
  <si>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</si>
  <si>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</si>
  <si>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</si>
  <si>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</si>
  <si>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</si>
  <si>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</si>
  <si>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</si>
  <si>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</si>
  <si>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</si>
  <si>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</si>
  <si>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</si>
  <si>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</si>
  <si>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</si>
  <si>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</si>
  <si>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</si>
  <si>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</si>
  <si>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</si>
  <si>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</si>
  <si>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</si>
  <si>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</si>
  <si>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</si>
  <si>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</si>
  <si>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</si>
  <si>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</si>
  <si>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</si>
  <si>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</si>
  <si>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</si>
  <si>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</si>
  <si>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</si>
  <si>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</si>
  <si>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</si>
  <si>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</si>
  <si>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</si>
  <si>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</si>
  <si>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</si>
  <si>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</si>
  <si>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</si>
  <si>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</si>
  <si>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</si>
  <si>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</si>
  <si>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</si>
  <si>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</si>
  <si>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</si>
  <si>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</si>
  <si>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</si>
  <si>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</si>
  <si>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</si>
  <si>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</si>
  <si>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</si>
  <si>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</si>
  <si>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</si>
  <si>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</si>
  <si>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</si>
  <si>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</si>
  <si>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</si>
  <si>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</si>
  <si>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</si>
  <si>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</si>
  <si>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</si>
  <si>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</si>
  <si>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</si>
  <si>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</si>
  <si>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</si>
  <si>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</si>
  <si>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</si>
  <si>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</si>
  <si>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</si>
  <si>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</si>
  <si>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</si>
  <si>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</si>
  <si>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</si>
  <si>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</si>
  <si>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</si>
  <si>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</si>
  <si>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</si>
  <si>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</si>
  <si>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</si>
  <si>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</si>
  <si>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</si>
  <si>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</si>
  <si>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</si>
  <si>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</si>
  <si>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</si>
  <si>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</si>
  <si>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</si>
  <si>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</si>
  <si>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</si>
  <si>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</si>
  <si>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</si>
  <si>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</si>
  <si>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</si>
  <si>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</si>
  <si>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</si>
  <si>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</si>
  <si>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</si>
  <si>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</si>
  <si>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</si>
  <si>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</si>
  <si>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</si>
  <si>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</si>
  <si>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</si>
  <si>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</si>
  <si>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</si>
  <si>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</si>
  <si>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</si>
  <si>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</si>
  <si>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</si>
  <si>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</si>
  <si>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</si>
  <si>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</si>
  <si>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</si>
  <si>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</si>
  <si>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</si>
  <si>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</si>
  <si>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</si>
  <si>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</si>
  <si>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</si>
  <si>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</si>
  <si>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</si>
  <si>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</si>
  <si>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</si>
  <si>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</si>
  <si>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</si>
  <si>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</si>
  <si>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</si>
  <si>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</si>
  <si>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</si>
  <si>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</si>
  <si>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</si>
  <si>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</si>
  <si>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</si>
  <si>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</si>
  <si>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</si>
  <si>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</si>
  <si>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</si>
  <si>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</si>
  <si>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</si>
  <si>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</si>
  <si>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</si>
  <si>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</si>
  <si>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</si>
  <si>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</si>
  <si>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</si>
  <si>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</si>
  <si>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</si>
  <si>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</si>
  <si>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</si>
  <si>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</si>
  <si>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</si>
  <si>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</si>
  <si>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</si>
  <si>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</si>
  <si>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</si>
  <si>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</si>
  <si>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</si>
  <si>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</si>
  <si>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</si>
  <si>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</si>
  <si>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</si>
  <si>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</si>
  <si>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</si>
  <si>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</si>
  <si>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</si>
  <si>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</si>
  <si>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</si>
  <si>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</si>
  <si>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</si>
  <si>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</si>
  <si>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</si>
  <si>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</si>
  <si>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</si>
  <si>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</si>
  <si>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</si>
  <si>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</si>
  <si>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</si>
  <si>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</si>
  <si>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</si>
  <si>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</si>
  <si>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</si>
  <si>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</si>
  <si>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</si>
  <si>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</si>
  <si>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</si>
  <si>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</si>
  <si>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</si>
  <si>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</si>
  <si>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</si>
  <si>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</si>
  <si>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</si>
  <si>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</si>
  <si>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</si>
  <si>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</si>
  <si>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</si>
  <si>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</si>
  <si>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</si>
  <si>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</si>
  <si>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</si>
  <si>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</si>
  <si>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</si>
  <si>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</si>
  <si>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</si>
  <si>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</si>
  <si>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</si>
  <si>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</si>
  <si>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</si>
  <si>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</si>
  <si>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</si>
  <si>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</si>
  <si>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</si>
  <si>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</si>
  <si>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</si>
  <si>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</si>
  <si>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</si>
  <si>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</si>
  <si>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</si>
  <si>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</si>
  <si>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</si>
  <si>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</si>
  <si>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</si>
  <si>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</si>
  <si>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</si>
  <si>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</si>
  <si>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</si>
  <si>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</si>
  <si>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</si>
  <si>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</si>
  <si>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</si>
  <si>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</si>
  <si>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</si>
  <si>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</si>
  <si>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</si>
  <si>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</si>
  <si>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</si>
  <si>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</si>
  <si>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</si>
  <si>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</si>
  <si>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</si>
  <si>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</si>
  <si>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</si>
  <si>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</si>
  <si>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</si>
  <si>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</si>
  <si>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</si>
  <si>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</si>
  <si>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</si>
  <si>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</si>
  <si>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</si>
  <si>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</si>
  <si>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</si>
  <si>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</si>
  <si>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</si>
  <si>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</si>
  <si>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</si>
  <si>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</si>
  <si>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</si>
  <si>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</si>
  <si>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</si>
  <si>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</si>
  <si>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</si>
  <si>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</si>
  <si>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</si>
  <si>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</si>
  <si>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</si>
  <si>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</si>
  <si>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</si>
  <si>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</si>
  <si>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</si>
  <si>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</si>
  <si>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</si>
  <si>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</si>
  <si>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</si>
  <si>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</si>
  <si>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</si>
  <si>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</si>
  <si>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</si>
  <si>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</si>
  <si>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</si>
  <si>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</si>
  <si>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</si>
  <si>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</si>
  <si>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</si>
  <si>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</si>
  <si>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</si>
  <si>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</si>
  <si>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</si>
  <si>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</si>
  <si>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</si>
  <si>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</si>
  <si>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</si>
  <si>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</si>
  <si>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</si>
  <si>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</si>
  <si>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</si>
  <si>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</si>
  <si>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</si>
  <si>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</si>
  <si>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</si>
  <si>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</si>
  <si>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</si>
  <si>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</si>
  <si>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</si>
  <si>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</si>
  <si>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</si>
  <si>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</si>
  <si>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</si>
  <si>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</si>
  <si>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</si>
  <si>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</si>
  <si>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</si>
  <si>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</si>
  <si>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</si>
  <si>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</si>
  <si>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</si>
  <si>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</si>
  <si>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</si>
  <si>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</si>
  <si>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</si>
  <si>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</si>
  <si>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</si>
  <si>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</si>
  <si>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</si>
  <si>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</si>
  <si>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</si>
  <si>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</si>
  <si>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</si>
  <si>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</si>
  <si>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</si>
  <si>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</si>
  <si>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</si>
  <si>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</si>
  <si>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</si>
  <si>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</si>
  <si>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</si>
  <si>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</si>
  <si>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</si>
  <si>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</si>
  <si>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</si>
  <si>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</si>
  <si>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</si>
  <si>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</si>
  <si>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</si>
  <si>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</si>
  <si>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</si>
  <si>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</si>
  <si>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</si>
  <si>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</si>
  <si>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</si>
  <si>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</si>
  <si>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</si>
  <si>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</si>
  <si>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</si>
  <si>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</si>
  <si>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</si>
  <si>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</si>
  <si>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</si>
  <si>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</si>
  <si>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</si>
  <si>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</si>
  <si>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</si>
  <si>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</si>
  <si>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</si>
  <si>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</si>
  <si>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</si>
  <si>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</si>
  <si>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</si>
  <si>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</si>
  <si>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</si>
  <si>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</si>
  <si>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</si>
  <si>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</si>
  <si>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</si>
  <si>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</si>
  <si>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</si>
  <si>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</si>
  <si>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</si>
  <si>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</si>
  <si>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</si>
  <si>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</si>
  <si>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</si>
  <si>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</si>
  <si>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</si>
  <si>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</si>
  <si>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</si>
  <si>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</si>
  <si>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</si>
  <si>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</si>
  <si>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</si>
  <si>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</si>
  <si>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</si>
  <si>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</si>
  <si>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</si>
  <si>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</si>
  <si>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</si>
  <si>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</si>
  <si>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</si>
  <si>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</si>
  <si>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</si>
  <si>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</si>
  <si>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</si>
  <si>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</si>
  <si>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</si>
  <si>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</si>
  <si>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</si>
  <si>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</si>
  <si>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</si>
  <si>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</si>
  <si>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</si>
  <si>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</si>
  <si>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</si>
  <si>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</si>
  <si>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</si>
  <si>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</si>
  <si>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</si>
  <si>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</si>
  <si>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</si>
  <si>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</si>
  <si>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</si>
  <si>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</si>
  <si>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</si>
  <si>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</si>
  <si>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</si>
  <si>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</si>
  <si>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</si>
  <si>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</si>
  <si>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</si>
  <si>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</si>
  <si>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</si>
  <si>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</si>
  <si>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</si>
  <si>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</si>
  <si>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</si>
  <si>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</si>
  <si>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</si>
  <si>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</si>
  <si>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</si>
  <si>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</si>
  <si>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</si>
  <si>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</si>
  <si>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</si>
  <si>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</si>
  <si>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</si>
  <si>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</si>
  <si>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</si>
  <si>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</si>
  <si>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</si>
  <si>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</si>
  <si>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</si>
  <si>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</si>
  <si>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</si>
  <si>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</si>
  <si>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</si>
  <si>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</si>
  <si>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</si>
  <si>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</si>
  <si>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</si>
  <si>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</si>
  <si>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</si>
  <si>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</si>
  <si>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</si>
  <si>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</si>
  <si>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</si>
  <si>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</si>
  <si>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</si>
  <si>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</si>
  <si>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</si>
  <si>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</si>
  <si>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</si>
  <si>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</si>
  <si>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</si>
  <si>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</si>
  <si>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</si>
  <si>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</si>
  <si>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</si>
  <si>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</si>
  <si>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</si>
  <si>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</si>
  <si>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</si>
  <si>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</si>
  <si>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</si>
  <si>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</si>
  <si>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</si>
  <si>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</si>
  <si>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</si>
  <si>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</si>
  <si>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</si>
  <si>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</si>
  <si>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</si>
  <si>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</si>
  <si>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</si>
  <si>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</si>
  <si>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</si>
  <si>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</si>
  <si>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</si>
  <si>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</si>
  <si>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</si>
  <si>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</si>
  <si>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</si>
  <si>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</si>
  <si>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</si>
  <si>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</si>
  <si>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</si>
  <si>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</si>
  <si>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</si>
  <si>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</si>
  <si>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</si>
  <si>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</si>
  <si>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</si>
  <si>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</si>
  <si>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</si>
  <si>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</si>
  <si>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</si>
  <si>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</si>
  <si>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</si>
  <si>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</si>
  <si>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</si>
  <si>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</si>
  <si>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</si>
  <si>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</si>
  <si>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</si>
  <si>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</si>
  <si>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</si>
  <si>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</si>
  <si>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</si>
  <si>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</si>
  <si>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</si>
  <si>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</si>
  <si>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</si>
  <si>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</si>
  <si>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</si>
  <si>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</si>
  <si>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</si>
  <si>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</si>
  <si>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</si>
  <si>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</si>
  <si>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</si>
  <si>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</si>
  <si>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</si>
  <si>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</si>
  <si>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</si>
  <si>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</si>
  <si>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</si>
  <si>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</si>
  <si>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</si>
  <si>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</si>
  <si>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</si>
  <si>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</si>
  <si>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</si>
  <si>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</si>
  <si>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</si>
  <si>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</si>
  <si>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</si>
  <si>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</si>
  <si>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</si>
  <si>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</si>
  <si>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</si>
  <si>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</si>
  <si>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</si>
  <si>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</si>
  <si>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</si>
  <si>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</si>
  <si>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</si>
  <si>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</si>
  <si>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</si>
  <si>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</si>
  <si>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</si>
  <si>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</si>
  <si>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</si>
  <si>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</si>
  <si>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</si>
  <si>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</si>
  <si>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</si>
  <si>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</si>
  <si>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</si>
  <si>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</si>
  <si>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</si>
  <si>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</si>
  <si>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</si>
  <si>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</si>
  <si>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</si>
  <si>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</si>
  <si>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</si>
  <si>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</si>
  <si>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</si>
  <si>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</si>
  <si>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</si>
  <si>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</si>
  <si>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</si>
  <si>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</si>
  <si>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</si>
  <si>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</si>
  <si>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</si>
  <si>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</si>
  <si>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</si>
  <si>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</si>
  <si>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</si>
  <si>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</si>
  <si>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</si>
  <si>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</si>
  <si>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</si>
  <si>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</si>
  <si>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</si>
  <si>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</si>
  <si>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</si>
  <si>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</si>
  <si>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</si>
  <si>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</si>
  <si>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</si>
  <si>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</si>
  <si>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</si>
  <si>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</si>
  <si>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</si>
  <si>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</si>
  <si>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</si>
  <si>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</si>
  <si>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</si>
  <si>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</si>
  <si>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</si>
  <si>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</si>
  <si>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</si>
  <si>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</si>
  <si>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</si>
  <si>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</si>
  <si>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</si>
  <si>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</si>
  <si>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</si>
  <si>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</si>
  <si>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</si>
  <si>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</si>
  <si>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</si>
  <si>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</si>
  <si>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</si>
  <si>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</si>
  <si>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</si>
  <si>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</si>
  <si>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</si>
  <si>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</si>
  <si>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</si>
  <si>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</si>
  <si>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</si>
  <si>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</si>
  <si>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</si>
  <si>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</si>
  <si>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</si>
  <si>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</si>
  <si>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</si>
  <si>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</si>
  <si>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</si>
  <si>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</si>
  <si>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</si>
  <si>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</si>
  <si>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</si>
  <si>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</si>
  <si>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</si>
  <si>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</si>
  <si>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</si>
  <si>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</si>
  <si>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</si>
  <si>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</si>
  <si>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</si>
  <si>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</si>
  <si>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</si>
  <si>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</si>
  <si>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</si>
  <si>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</si>
  <si>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</si>
  <si>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</si>
  <si>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</si>
  <si>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</si>
  <si>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</si>
  <si>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</si>
  <si>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</si>
  <si>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</si>
  <si>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</si>
  <si>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</si>
  <si>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</si>
  <si>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</si>
  <si>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</si>
  <si>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</si>
  <si>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</si>
  <si>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</si>
  <si>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</si>
  <si>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</si>
  <si>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</si>
  <si>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</si>
  <si>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</si>
  <si>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</si>
  <si>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</si>
  <si>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</si>
  <si>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</si>
  <si>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</si>
  <si>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</si>
  <si>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</si>
  <si>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</si>
  <si>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</si>
  <si>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</si>
  <si>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</si>
  <si>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</si>
  <si>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</si>
  <si>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</si>
  <si>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</si>
  <si>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</si>
  <si>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</si>
  <si>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</si>
  <si>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</si>
  <si>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</si>
  <si>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</si>
  <si>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</si>
  <si>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</si>
  <si>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</si>
  <si>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</si>
  <si>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</si>
  <si>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</si>
  <si>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</si>
  <si>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</si>
  <si>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</si>
  <si>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</si>
  <si>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</si>
  <si>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</si>
  <si>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</si>
  <si>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</si>
  <si>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</si>
  <si>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</si>
  <si>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</si>
  <si>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</si>
  <si>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</si>
  <si>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</si>
  <si>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</si>
  <si>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</si>
  <si>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</si>
  <si>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</si>
  <si>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</si>
  <si>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</si>
  <si>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</si>
  <si>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</si>
  <si>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</si>
  <si>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</si>
  <si>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</si>
  <si>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</si>
  <si>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</si>
  <si>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</si>
  <si>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</si>
  <si>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</si>
  <si>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</si>
  <si>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</si>
  <si>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</si>
  <si>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</si>
  <si>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</si>
  <si>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</si>
  <si>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</si>
  <si>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</si>
  <si>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</si>
  <si>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</si>
  <si>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</si>
  <si>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</si>
  <si>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</si>
  <si>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</si>
  <si>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</si>
  <si>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</si>
  <si>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</si>
  <si>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</si>
  <si>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</si>
  <si>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</si>
  <si>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</si>
  <si>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</si>
  <si>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</si>
  <si>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</si>
  <si>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</si>
  <si>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</si>
  <si>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</si>
  <si>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</si>
  <si>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</si>
  <si>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</si>
  <si>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</si>
  <si>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</si>
  <si>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</si>
  <si>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</si>
  <si>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</si>
  <si>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</si>
  <si>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</si>
  <si>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</si>
  <si>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</si>
  <si>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</si>
  <si>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</si>
  <si>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</si>
  <si>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</si>
  <si>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</si>
  <si>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</si>
  <si>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</si>
  <si>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</si>
  <si>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</si>
  <si>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</si>
  <si>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</si>
  <si>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</si>
  <si>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</si>
  <si>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</si>
  <si>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</si>
  <si>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</si>
  <si>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</si>
  <si>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</si>
  <si>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</si>
  <si>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</si>
  <si>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</si>
  <si>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</si>
  <si>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</si>
  <si>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</si>
  <si>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</si>
  <si>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</si>
  <si>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</si>
  <si>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</si>
  <si>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</si>
  <si>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</si>
  <si>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</si>
  <si>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</si>
  <si>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</si>
  <si>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</si>
  <si>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</si>
  <si>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</si>
  <si>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</si>
  <si>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</si>
  <si>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</si>
  <si>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</si>
  <si>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</si>
  <si>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</si>
  <si>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</si>
  <si>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</si>
  <si>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</si>
  <si>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</si>
  <si>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</si>
  <si>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</si>
  <si>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</si>
  <si>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</si>
  <si>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</si>
  <si>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</si>
  <si>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</si>
  <si>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</si>
  <si>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</si>
  <si>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</si>
  <si>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</si>
  <si>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</si>
  <si>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</si>
  <si>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</si>
  <si>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</si>
  <si>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</si>
  <si>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</si>
  <si>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</si>
  <si>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</si>
  <si>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</si>
  <si>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</si>
  <si>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</si>
  <si>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</si>
  <si>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</si>
  <si>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</si>
  <si>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</si>
  <si>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</si>
  <si>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</si>
  <si>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</si>
  <si>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</si>
  <si>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</si>
  <si>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</si>
  <si>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</si>
  <si>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</si>
  <si>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</si>
  <si>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</si>
  <si>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</si>
  <si>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</si>
  <si>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</si>
  <si>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</si>
  <si>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</si>
  <si>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</si>
  <si>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</si>
  <si>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</si>
  <si>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</si>
  <si>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</si>
  <si>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</si>
  <si>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</si>
  <si>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</si>
  <si>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</si>
  <si>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</si>
  <si>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</si>
  <si>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</si>
  <si>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</si>
  <si>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</si>
  <si>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</si>
  <si>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</si>
  <si>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</si>
  <si>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</si>
  <si>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</si>
  <si>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</si>
  <si>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</si>
  <si>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</si>
  <si>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</si>
  <si>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</si>
  <si>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</si>
  <si>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</si>
  <si>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</si>
  <si>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</si>
  <si>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</si>
  <si>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</si>
  <si>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</si>
  <si>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</si>
  <si>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</si>
  <si>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</si>
  <si>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</si>
  <si>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</si>
  <si>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</si>
  <si>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</si>
  <si>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</si>
  <si>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</si>
  <si>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</si>
  <si>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</si>
  <si>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</si>
  <si>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</si>
  <si>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</si>
  <si>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</si>
  <si>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</si>
  <si>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</si>
  <si>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</si>
  <si>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</si>
  <si>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</si>
  <si>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</si>
  <si>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</si>
  <si>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</si>
  <si>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</si>
  <si>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</si>
  <si>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</si>
  <si>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</si>
  <si>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</si>
  <si>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</si>
  <si>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</si>
  <si>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</si>
  <si>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</si>
  <si>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</si>
  <si>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</si>
  <si>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</si>
  <si>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</si>
  <si>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</si>
  <si>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</si>
  <si>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</si>
  <si>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</si>
  <si>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</si>
  <si>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</si>
  <si>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</si>
  <si>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</si>
  <si>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</si>
  <si>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</si>
  <si>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</si>
  <si>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</si>
  <si>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</si>
  <si>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</si>
  <si>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</si>
  <si>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</si>
  <si>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</si>
  <si>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</si>
  <si>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</si>
  <si>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</si>
  <si>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</si>
  <si>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</si>
  <si>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</si>
  <si>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</si>
  <si>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</si>
  <si>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</si>
  <si>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</si>
  <si>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</si>
  <si>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</si>
  <si>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</si>
  <si>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</si>
  <si>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</si>
  <si>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</si>
  <si>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</si>
  <si>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</si>
  <si>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</si>
  <si>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</si>
  <si>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</si>
  <si>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</si>
  <si>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</si>
  <si>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</si>
  <si>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</si>
  <si>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</si>
  <si>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</si>
  <si>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</si>
  <si>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</si>
  <si>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</si>
  <si>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</si>
  <si>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</si>
  <si>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</si>
  <si>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</si>
  <si>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</si>
  <si>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</si>
  <si>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</si>
  <si>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</si>
  <si>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</si>
  <si>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</si>
  <si>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</si>
  <si>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</si>
  <si>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</si>
  <si>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</si>
  <si>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</si>
  <si>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</si>
  <si>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</si>
  <si>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</si>
  <si>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</si>
  <si>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</si>
  <si>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</si>
  <si>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</si>
  <si>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</si>
  <si>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</si>
  <si>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</si>
  <si>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</si>
  <si>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</si>
  <si>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</si>
  <si>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</si>
  <si>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</si>
  <si>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</si>
  <si>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</si>
  <si>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</si>
  <si>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</si>
  <si>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</si>
  <si>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</si>
  <si>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</si>
  <si>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</si>
  <si>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</si>
  <si>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</si>
  <si>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</si>
  <si>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</si>
  <si>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</si>
  <si>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</si>
  <si>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</si>
  <si>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</si>
  <si>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</si>
  <si>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</si>
  <si>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</si>
  <si>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</si>
  <si>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</si>
  <si>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</si>
  <si>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</si>
  <si>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</si>
  <si>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</si>
  <si>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</si>
  <si>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</si>
  <si>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</si>
  <si>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</si>
  <si>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</si>
  <si>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</si>
  <si>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</si>
  <si>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</si>
  <si>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</si>
  <si>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</si>
  <si>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</si>
  <si>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</si>
  <si>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</si>
  <si>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</si>
  <si>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</si>
  <si>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</si>
  <si>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</si>
  <si>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</si>
  <si>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</si>
  <si>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</si>
  <si>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</si>
  <si>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</si>
  <si>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</si>
  <si>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</si>
  <si>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</si>
  <si>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</si>
  <si>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</si>
  <si>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</si>
  <si>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</si>
  <si>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</si>
  <si>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</si>
  <si>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</si>
  <si>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</si>
  <si>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</si>
  <si>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</si>
  <si>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</si>
  <si>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</si>
  <si>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</si>
  <si>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</si>
  <si>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</si>
  <si>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</si>
  <si>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</si>
  <si>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</si>
  <si>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</si>
  <si>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</si>
  <si>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</si>
  <si>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</si>
  <si>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</si>
  <si>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</si>
  <si>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</si>
  <si>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</si>
  <si>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</si>
  <si>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</si>
  <si>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</si>
  <si>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</si>
  <si>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</si>
  <si>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</si>
  <si>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</si>
  <si>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</si>
  <si>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</si>
  <si>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</si>
  <si>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</si>
  <si>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</si>
  <si>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</si>
  <si>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</si>
  <si>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</si>
  <si>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</si>
  <si>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</si>
  <si>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</si>
  <si>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</si>
  <si>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</si>
  <si>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</si>
  <si>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</si>
  <si>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</si>
  <si>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</si>
  <si>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</si>
  <si>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</si>
  <si>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</si>
  <si>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</si>
  <si>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</si>
  <si>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</si>
  <si>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</si>
  <si>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</si>
  <si>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</si>
  <si>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</si>
  <si>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</si>
  <si>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</si>
  <si>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</si>
  <si>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</si>
  <si>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</si>
  <si>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</si>
  <si>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</si>
  <si>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</si>
  <si>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</si>
  <si>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</si>
  <si>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</si>
  <si>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</si>
  <si>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</si>
  <si>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</si>
  <si>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</si>
  <si>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</si>
  <si>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</si>
  <si>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</si>
  <si>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</si>
  <si>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</si>
  <si>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</si>
  <si>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</si>
  <si>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</si>
  <si>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</si>
  <si>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</si>
  <si>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</si>
  <si>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</si>
  <si>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</si>
  <si>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</si>
  <si>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</si>
  <si>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</si>
  <si>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</si>
  <si>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</si>
  <si>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</si>
  <si>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</si>
  <si>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</si>
  <si>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</si>
  <si>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</si>
  <si>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</si>
  <si>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</si>
  <si>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</si>
  <si>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</si>
  <si>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</si>
  <si>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</si>
  <si>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</si>
  <si>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</si>
  <si>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</si>
  <si>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</si>
  <si>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</si>
  <si>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</si>
  <si>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</si>
  <si>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</si>
  <si>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</si>
  <si>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</si>
  <si>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</si>
  <si>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</si>
  <si>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</si>
  <si>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</si>
  <si>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</si>
  <si>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</si>
  <si>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</si>
  <si>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</si>
  <si>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</si>
  <si>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</si>
  <si>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</si>
  <si>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</si>
  <si>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</si>
  <si>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</si>
  <si>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</si>
  <si>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</si>
  <si>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</si>
  <si>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</si>
  <si>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</si>
  <si>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</si>
  <si>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</si>
  <si>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</si>
  <si>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</si>
  <si>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</si>
  <si>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</si>
  <si>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</si>
  <si>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</si>
  <si>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</si>
  <si>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</si>
  <si>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</si>
  <si>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</si>
  <si>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</si>
  <si>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</si>
  <si>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</si>
  <si>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</si>
  <si>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</si>
  <si>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</si>
  <si>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</si>
  <si>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</si>
  <si>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</si>
  <si>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</si>
  <si>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</si>
  <si>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</si>
  <si>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</si>
  <si>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</si>
  <si>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</si>
  <si>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</si>
  <si>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</si>
  <si>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</si>
  <si>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</si>
  <si>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</si>
  <si>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</si>
  <si>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</si>
  <si>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</si>
  <si>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</si>
  <si>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</si>
  <si>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</si>
  <si>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</si>
  <si>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</si>
  <si>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</si>
  <si>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</si>
  <si>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</si>
  <si>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</si>
  <si>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</si>
  <si>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</si>
  <si>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</si>
  <si>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</si>
  <si>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</si>
  <si>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</si>
  <si>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</si>
  <si>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</si>
  <si>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</si>
  <si>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</si>
  <si>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</si>
  <si>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</si>
  <si>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</si>
  <si>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</si>
  <si>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</si>
  <si>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</si>
  <si>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</si>
  <si>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</si>
  <si>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</si>
  <si>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</si>
  <si>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</si>
  <si>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</si>
  <si>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</si>
  <si>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</si>
  <si>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</si>
  <si>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</si>
  <si>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</si>
  <si>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</si>
  <si>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</si>
  <si>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</si>
  <si>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</si>
  <si>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</si>
  <si>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</si>
  <si>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</si>
  <si>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</si>
  <si>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</si>
  <si>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</si>
  <si>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</si>
  <si>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</si>
  <si>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</si>
  <si>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</si>
  <si>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</si>
  <si>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</si>
  <si>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</si>
  <si>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</si>
  <si>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</si>
  <si>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</si>
  <si>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</si>
  <si>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</si>
  <si>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</si>
  <si>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</si>
  <si>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</si>
  <si>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</si>
  <si>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</si>
  <si>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</si>
  <si>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</si>
  <si>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</si>
  <si>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</si>
  <si>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</si>
  <si>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</si>
  <si>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</si>
  <si>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</si>
  <si>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</si>
  <si>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</si>
  <si>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</si>
  <si>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</si>
  <si>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</si>
  <si>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</si>
  <si>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</si>
  <si>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</si>
  <si>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</si>
  <si>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</si>
  <si>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</si>
  <si>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</si>
  <si>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</si>
  <si>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</si>
  <si>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</si>
  <si>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</si>
  <si>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</si>
  <si>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</si>
  <si>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</si>
  <si>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</si>
  <si>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</si>
  <si>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</si>
  <si>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</si>
  <si>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</si>
  <si>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</si>
  <si>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</si>
  <si>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</si>
  <si>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</si>
  <si>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</si>
  <si>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</si>
  <si>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</si>
  <si>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</si>
  <si>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</si>
  <si>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</si>
  <si>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</si>
  <si>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</si>
  <si>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</si>
  <si>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</si>
  <si>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</si>
  <si>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</si>
  <si>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</si>
  <si>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</si>
  <si>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</si>
  <si>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</si>
  <si>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</si>
  <si>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</si>
  <si>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</si>
  <si>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</si>
  <si>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</si>
  <si>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</si>
  <si>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</si>
  <si>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</si>
  <si>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</si>
  <si>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</si>
  <si>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</si>
  <si>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</si>
  <si>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</si>
  <si>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</si>
  <si>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</si>
  <si>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</si>
  <si>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</si>
  <si>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</si>
  <si>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</si>
  <si>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Rača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</si>
</sst>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157</c:v>
                </c:pt>
                <c:pt idx="1">
                  <c:v>176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149</c:v>
                </c:pt>
                <c:pt idx="1">
                  <c:v>194</c:v>
                </c:pt>
                <c:pt idx="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664"/>
        <c:axId val="191683584"/>
      </c:barChart>
      <c:catAx>
        <c:axId val="191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auto val="1"/>
        <c:lblAlgn val="ctr"/>
        <c:lblOffset val="100"/>
        <c:noMultiLvlLbl val="0"/>
      </c:catAx>
      <c:valAx>
        <c:axId val="19168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252</c:v>
                </c:pt>
                <c:pt idx="1">
                  <c:v>236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152"/>
        <c:axId val="200712960"/>
      </c:barChart>
      <c:catAx>
        <c:axId val="2006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auto val="1"/>
        <c:lblAlgn val="ctr"/>
        <c:lblOffset val="100"/>
        <c:noMultiLvlLbl val="0"/>
      </c:catAx>
      <c:valAx>
        <c:axId val="200712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208"/>
        <c:axId val="200913280"/>
      </c:barChart>
      <c:catAx>
        <c:axId val="2007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auto val="1"/>
        <c:lblAlgn val="ctr"/>
        <c:lblOffset val="100"/>
        <c:noMultiLvlLbl val="0"/>
      </c:catAx>
      <c:valAx>
        <c:axId val="200913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024"/>
        <c:axId val="201090560"/>
      </c:barChart>
      <c:catAx>
        <c:axId val="20108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auto val="1"/>
        <c:lblAlgn val="ctr"/>
        <c:lblOffset val="100"/>
        <c:noMultiLvlLbl val="0"/>
      </c:catAx>
      <c:valAx>
        <c:axId val="20109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2660</c:v>
                </c:pt>
                <c:pt idx="1">
                  <c:v>2479</c:v>
                </c:pt>
                <c:pt idx="2">
                  <c:v>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112"/>
        <c:axId val="201601408"/>
      </c:barChart>
      <c:catAx>
        <c:axId val="20124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auto val="1"/>
        <c:lblAlgn val="ctr"/>
        <c:lblOffset val="100"/>
        <c:noMultiLvlLbl val="0"/>
      </c:catAx>
      <c:valAx>
        <c:axId val="2016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15.877120397186594</c:v>
                </c:pt>
                <c:pt idx="1">
                  <c:v>57.943731899048409</c:v>
                </c:pt>
                <c:pt idx="2">
                  <c:v>26.179147703765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184"/>
        <c:axId val="202417280"/>
      </c:barChart>
      <c:catAx>
        <c:axId val="2023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auto val="1"/>
        <c:lblAlgn val="ctr"/>
        <c:lblOffset val="100"/>
        <c:noMultiLvlLbl val="0"/>
      </c:catAx>
      <c:valAx>
        <c:axId val="2024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5152"/>
        <c:axId val="202787072"/>
      </c:barChart>
      <c:catAx>
        <c:axId val="202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072"/>
        <c:crosses val="autoZero"/>
        <c:auto val="1"/>
        <c:lblAlgn val="ctr"/>
        <c:lblOffset val="100"/>
        <c:noMultiLvlLbl val="0"/>
      </c:catAx>
      <c:valAx>
        <c:axId val="2027870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51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128.1</c:v>
                </c:pt>
                <c:pt idx="1">
                  <c:v>127</c:v>
                </c:pt>
                <c:pt idx="2">
                  <c:v>104.1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122.9</c:v>
                </c:pt>
                <c:pt idx="1">
                  <c:v>115.9</c:v>
                </c:pt>
                <c:pt idx="2">
                  <c:v>110.5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393088"/>
        <c:axId val="333653888"/>
      </c:barChart>
      <c:catAx>
        <c:axId val="332393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653888"/>
        <c:crosses val="autoZero"/>
        <c:auto val="1"/>
        <c:lblAlgn val="ctr"/>
        <c:lblOffset val="100"/>
        <c:noMultiLvlLbl val="0"/>
      </c:catAx>
      <c:valAx>
        <c:axId val="333653888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3930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116</c:v>
                </c:pt>
                <c:pt idx="1">
                  <c:v>96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4034432"/>
        <c:axId val="334115968"/>
      </c:barChart>
      <c:catAx>
        <c:axId val="33403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115968"/>
        <c:crosses val="autoZero"/>
        <c:auto val="1"/>
        <c:lblAlgn val="ctr"/>
        <c:lblOffset val="100"/>
        <c:noMultiLvlLbl val="0"/>
      </c:catAx>
      <c:valAx>
        <c:axId val="33411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03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181312"/>
        <c:axId val="335182848"/>
      </c:barChart>
      <c:catAx>
        <c:axId val="3351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182848"/>
        <c:crosses val="autoZero"/>
        <c:auto val="1"/>
        <c:lblAlgn val="ctr"/>
        <c:lblOffset val="100"/>
        <c:noMultiLvlLbl val="0"/>
      </c:catAx>
      <c:valAx>
        <c:axId val="33518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18131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37</c:v>
                </c:pt>
                <c:pt idx="1">
                  <c:v>35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888"/>
        <c:axId val="192391424"/>
      </c:barChart>
      <c:catAx>
        <c:axId val="1923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auto val="1"/>
        <c:lblAlgn val="ctr"/>
        <c:lblOffset val="100"/>
        <c:noMultiLvlLbl val="0"/>
      </c:catAx>
      <c:valAx>
        <c:axId val="19239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26</c:v>
                </c:pt>
                <c:pt idx="1">
                  <c:v>23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41</c:v>
                </c:pt>
                <c:pt idx="1">
                  <c:v>39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6280576"/>
        <c:axId val="409807488"/>
      </c:barChart>
      <c:catAx>
        <c:axId val="33628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09807488"/>
        <c:crosses val="autoZero"/>
        <c:auto val="1"/>
        <c:lblAlgn val="ctr"/>
        <c:lblOffset val="100"/>
        <c:noMultiLvlLbl val="0"/>
      </c:catAx>
      <c:valAx>
        <c:axId val="4098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280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1.985932974762102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2.3582954075299956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2.0997103847745135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2.2858916011584607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2.2858916011584607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2.4927596193628463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2.616880430285478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2.658254033926355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2.7306578402978898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3.2892014894497312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3.2271410839884154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3.2995448903599502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3.8167149358709143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5.254447662391394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4.3752585850227552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2.2962350020686801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1.6239139429044269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1.1791477037649978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3284992"/>
        <c:axId val="413777280"/>
      </c:barChart>
      <c:catAx>
        <c:axId val="4132849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13777280"/>
        <c:crosses val="autoZero"/>
        <c:auto val="1"/>
        <c:lblAlgn val="ctr"/>
        <c:lblOffset val="100"/>
        <c:noMultiLvlLbl val="0"/>
      </c:catAx>
      <c:valAx>
        <c:axId val="413777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13284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2.0686801820438561</c:v>
                </c:pt>
                <c:pt idx="1">
                  <c:v>2.3582954075299956</c:v>
                </c:pt>
                <c:pt idx="2">
                  <c:v>2.1410839884153909</c:v>
                </c:pt>
                <c:pt idx="3">
                  <c:v>2.4513860157219693</c:v>
                </c:pt>
                <c:pt idx="4">
                  <c:v>2.5134464211832852</c:v>
                </c:pt>
                <c:pt idx="5">
                  <c:v>2.885808853951179</c:v>
                </c:pt>
                <c:pt idx="6">
                  <c:v>3.0306164666942492</c:v>
                </c:pt>
                <c:pt idx="7">
                  <c:v>3.134050475796442</c:v>
                </c:pt>
                <c:pt idx="8">
                  <c:v>3.5995035167563096</c:v>
                </c:pt>
                <c:pt idx="9">
                  <c:v>3.909805544062888</c:v>
                </c:pt>
                <c:pt idx="10">
                  <c:v>3.6305337194869676</c:v>
                </c:pt>
                <c:pt idx="11">
                  <c:v>3.4546959040132394</c:v>
                </c:pt>
                <c:pt idx="12">
                  <c:v>3.4960695076541168</c:v>
                </c:pt>
                <c:pt idx="13">
                  <c:v>4.45800579230451</c:v>
                </c:pt>
                <c:pt idx="14">
                  <c:v>3.5788167149358707</c:v>
                </c:pt>
                <c:pt idx="15">
                  <c:v>1.7170045510964005</c:v>
                </c:pt>
                <c:pt idx="16">
                  <c:v>1.034340091021928</c:v>
                </c:pt>
                <c:pt idx="17">
                  <c:v>0.66197765825403387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6108928"/>
        <c:axId val="416112000"/>
      </c:barChart>
      <c:catAx>
        <c:axId val="4161089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16112000"/>
        <c:crosses val="autoZero"/>
        <c:auto val="1"/>
        <c:lblAlgn val="ctr"/>
        <c:lblOffset val="100"/>
        <c:noMultiLvlLbl val="0"/>
      </c:catAx>
      <c:valAx>
        <c:axId val="41611200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08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0.16750418760469013</c:v>
                </c:pt>
                <c:pt idx="1">
                  <c:v>0.14292520247737017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1.1725293132328307</c:v>
                </c:pt>
                <c:pt idx="1">
                  <c:v>0.42877560743211052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14.47714764297679</c:v>
                </c:pt>
                <c:pt idx="1">
                  <c:v>9.0519294902334444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30.318257956448914</c:v>
                </c:pt>
                <c:pt idx="1">
                  <c:v>28.918532634587901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43.431442928930366</c:v>
                </c:pt>
                <c:pt idx="1">
                  <c:v>52.262982372558362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3.4458004307250536</c:v>
                </c:pt>
                <c:pt idx="1">
                  <c:v>3.1919961886612676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6.9873175400813583</c:v>
                </c:pt>
                <c:pt idx="1">
                  <c:v>6.0028585040495477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7884800"/>
        <c:axId val="418764672"/>
      </c:barChart>
      <c:catAx>
        <c:axId val="41788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8764672"/>
        <c:crosses val="autoZero"/>
        <c:auto val="1"/>
        <c:lblAlgn val="ctr"/>
        <c:lblOffset val="100"/>
        <c:noMultiLvlLbl val="0"/>
      </c:catAx>
      <c:valAx>
        <c:axId val="418764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8848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37.760229720028718</c:v>
                </c:pt>
                <c:pt idx="1">
                  <c:v>31.467365412101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31.658291457286431</c:v>
                </c:pt>
                <c:pt idx="1">
                  <c:v>38.018103858980467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30.366116295764538</c:v>
                </c:pt>
                <c:pt idx="1">
                  <c:v>30.22868032396379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0.21536252692031585</c:v>
                </c:pt>
                <c:pt idx="1">
                  <c:v>0.28585040495474034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0226944"/>
        <c:axId val="420228480"/>
      </c:barChart>
      <c:catAx>
        <c:axId val="42022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0228480"/>
        <c:crosses val="autoZero"/>
        <c:auto val="1"/>
        <c:lblAlgn val="ctr"/>
        <c:lblOffset val="100"/>
        <c:noMultiLvlLbl val="0"/>
      </c:catAx>
      <c:valAx>
        <c:axId val="420228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02269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1449088"/>
        <c:axId val="422208640"/>
      </c:barChart>
      <c:catAx>
        <c:axId val="421449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208640"/>
        <c:crosses val="autoZero"/>
        <c:auto val="1"/>
        <c:lblAlgn val="ctr"/>
        <c:lblOffset val="100"/>
        <c:noMultiLvlLbl val="0"/>
      </c:catAx>
      <c:valAx>
        <c:axId val="422208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44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0.71</c:v>
                </c:pt>
                <c:pt idx="1">
                  <c:v>0.2</c:v>
                </c:pt>
                <c:pt idx="3">
                  <c:v>0.24</c:v>
                </c:pt>
                <c:pt idx="4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2456320"/>
        <c:axId val="422470784"/>
      </c:barChart>
      <c:catAx>
        <c:axId val="42245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470784"/>
        <c:crosses val="autoZero"/>
        <c:auto val="1"/>
        <c:lblAlgn val="ctr"/>
        <c:lblOffset val="100"/>
        <c:noMultiLvlLbl val="0"/>
      </c:catAx>
      <c:valAx>
        <c:axId val="4224707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4563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63.178647255080378</c:v>
                </c:pt>
                <c:pt idx="2">
                  <c:v>17.777777777777779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36.821352744919622</c:v>
                </c:pt>
                <c:pt idx="2">
                  <c:v>82.222222222222214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2591488"/>
        <c:axId val="422980608"/>
      </c:barChart>
      <c:catAx>
        <c:axId val="422591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980608"/>
        <c:crosses val="autoZero"/>
        <c:auto val="1"/>
        <c:lblAlgn val="ctr"/>
        <c:lblOffset val="100"/>
        <c:noMultiLvlLbl val="0"/>
      </c:catAx>
      <c:valAx>
        <c:axId val="422980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5914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505920"/>
        <c:axId val="423540992"/>
      </c:barChart>
      <c:catAx>
        <c:axId val="42350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540992"/>
        <c:crosses val="autoZero"/>
        <c:auto val="1"/>
        <c:lblAlgn val="ctr"/>
        <c:lblOffset val="100"/>
        <c:noMultiLvlLbl val="0"/>
      </c:catAx>
      <c:valAx>
        <c:axId val="42354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505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45</c:v>
                </c:pt>
                <c:pt idx="1">
                  <c:v>32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29</c:v>
                </c:pt>
                <c:pt idx="1">
                  <c:v>38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3625472"/>
        <c:axId val="423627392"/>
      </c:barChart>
      <c:catAx>
        <c:axId val="42362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627392"/>
        <c:crosses val="autoZero"/>
        <c:auto val="1"/>
        <c:lblAlgn val="ctr"/>
        <c:lblOffset val="100"/>
        <c:noMultiLvlLbl val="0"/>
      </c:catAx>
      <c:valAx>
        <c:axId val="423627392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3625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445</c:v>
                </c:pt>
                <c:pt idx="1">
                  <c:v>396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332</c:v>
                </c:pt>
                <c:pt idx="1">
                  <c:v>328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784"/>
        <c:axId val="192568320"/>
      </c:barChart>
      <c:catAx>
        <c:axId val="192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auto val="1"/>
        <c:lblAlgn val="ctr"/>
        <c:lblOffset val="100"/>
        <c:noMultiLvlLbl val="0"/>
      </c:catAx>
      <c:valAx>
        <c:axId val="1925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784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115</c:v>
                </c:pt>
                <c:pt idx="1">
                  <c:v>111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96</c:v>
                </c:pt>
                <c:pt idx="1">
                  <c:v>142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272256"/>
        <c:axId val="424274176"/>
      </c:barChart>
      <c:catAx>
        <c:axId val="42427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274176"/>
        <c:crosses val="autoZero"/>
        <c:auto val="1"/>
        <c:lblAlgn val="ctr"/>
        <c:lblOffset val="100"/>
        <c:noMultiLvlLbl val="0"/>
      </c:catAx>
      <c:valAx>
        <c:axId val="42427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4272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25.280199252801992</c:v>
                </c:pt>
                <c:pt idx="1">
                  <c:v>26.066350710900476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24.574512245745122</c:v>
                </c:pt>
                <c:pt idx="1">
                  <c:v>24.407582938388625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16.023246160232464</c:v>
                </c:pt>
                <c:pt idx="1">
                  <c:v>18.720379146919431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13.24200913242009</c:v>
                </c:pt>
                <c:pt idx="1">
                  <c:v>15.402843601895736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8.7173100871731002</c:v>
                </c:pt>
                <c:pt idx="1">
                  <c:v>9.24170616113744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12.162723121627231</c:v>
                </c:pt>
                <c:pt idx="1">
                  <c:v>6.1611374407582939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4514688"/>
        <c:axId val="424516992"/>
      </c:barChart>
      <c:catAx>
        <c:axId val="42451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4516992"/>
        <c:crosses val="autoZero"/>
        <c:auto val="1"/>
        <c:lblAlgn val="ctr"/>
        <c:lblOffset val="100"/>
        <c:noMultiLvlLbl val="0"/>
      </c:catAx>
      <c:valAx>
        <c:axId val="4245169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514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50.16</c:v>
                </c:pt>
                <c:pt idx="1">
                  <c:v>40.409999999999997</c:v>
                </c:pt>
                <c:pt idx="2">
                  <c:v>7.91</c:v>
                </c:pt>
                <c:pt idx="3">
                  <c:v>1.06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53.93</c:v>
                </c:pt>
                <c:pt idx="1">
                  <c:v>35.81</c:v>
                </c:pt>
                <c:pt idx="2">
                  <c:v>8.43</c:v>
                </c:pt>
                <c:pt idx="3">
                  <c:v>1.47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5230720"/>
        <c:axId val="425233792"/>
      </c:barChart>
      <c:catAx>
        <c:axId val="425230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233792"/>
        <c:crosses val="autoZero"/>
        <c:auto val="1"/>
        <c:lblAlgn val="ctr"/>
        <c:lblOffset val="100"/>
        <c:noMultiLvlLbl val="0"/>
      </c:catAx>
      <c:valAx>
        <c:axId val="425233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2307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51580</c:v>
                </c:pt>
                <c:pt idx="1">
                  <c:v>58487</c:v>
                </c:pt>
                <c:pt idx="2">
                  <c:v>66945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470208"/>
        <c:axId val="425473152"/>
      </c:barChart>
      <c:catAx>
        <c:axId val="4254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473152"/>
        <c:crosses val="autoZero"/>
        <c:auto val="1"/>
        <c:lblAlgn val="ctr"/>
        <c:lblOffset val="100"/>
        <c:noMultiLvlLbl val="0"/>
      </c:catAx>
      <c:valAx>
        <c:axId val="42547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470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1176</c:v>
                </c:pt>
                <c:pt idx="1">
                  <c:v>1212</c:v>
                </c:pt>
                <c:pt idx="2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1818</c:v>
                </c:pt>
                <c:pt idx="1">
                  <c:v>1813</c:v>
                </c:pt>
                <c:pt idx="2">
                  <c:v>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6206720"/>
        <c:axId val="426208640"/>
      </c:barChart>
      <c:catAx>
        <c:axId val="4262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208640"/>
        <c:crosses val="autoZero"/>
        <c:auto val="1"/>
        <c:lblAlgn val="ctr"/>
        <c:lblOffset val="100"/>
        <c:noMultiLvlLbl val="0"/>
      </c:catAx>
      <c:valAx>
        <c:axId val="42620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206720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17.399999999999999</c:v>
                </c:pt>
                <c:pt idx="1">
                  <c:v>35.5</c:v>
                </c:pt>
                <c:pt idx="2">
                  <c:v>0</c:v>
                </c:pt>
                <c:pt idx="3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59.668508287292823</c:v>
                </c:pt>
                <c:pt idx="1">
                  <c:v>80.983606557377058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40.331491712707184</c:v>
                </c:pt>
                <c:pt idx="1">
                  <c:v>19.016393442622949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6245504"/>
        <c:axId val="426468864"/>
      </c:barChart>
      <c:catAx>
        <c:axId val="426245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468864"/>
        <c:crosses val="autoZero"/>
        <c:auto val="1"/>
        <c:lblAlgn val="ctr"/>
        <c:lblOffset val="100"/>
        <c:noMultiLvlLbl val="0"/>
      </c:catAx>
      <c:valAx>
        <c:axId val="4264688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62455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536320"/>
        <c:axId val="426554496"/>
      </c:barChart>
      <c:catAx>
        <c:axId val="4265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554496"/>
        <c:crosses val="autoZero"/>
        <c:auto val="1"/>
        <c:lblAlgn val="ctr"/>
        <c:lblOffset val="100"/>
        <c:noMultiLvlLbl val="0"/>
      </c:catAx>
      <c:valAx>
        <c:axId val="42655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53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576896"/>
        <c:axId val="426579072"/>
      </c:barChart>
      <c:catAx>
        <c:axId val="4265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579072"/>
        <c:crosses val="autoZero"/>
        <c:auto val="1"/>
        <c:lblAlgn val="ctr"/>
        <c:lblOffset val="100"/>
        <c:noMultiLvlLbl val="0"/>
      </c:catAx>
      <c:valAx>
        <c:axId val="42657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57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39.799999999999997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600320"/>
        <c:axId val="426601856"/>
      </c:barChart>
      <c:catAx>
        <c:axId val="4266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601856"/>
        <c:crosses val="autoZero"/>
        <c:auto val="1"/>
        <c:lblAlgn val="ctr"/>
        <c:lblOffset val="100"/>
        <c:noMultiLvlLbl val="0"/>
      </c:catAx>
      <c:valAx>
        <c:axId val="42660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60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</c:v>
                </c:pt>
                <c:pt idx="1">
                  <c:v>50.3</c:v>
                </c:pt>
                <c:pt idx="2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6812160"/>
        <c:axId val="426814080"/>
      </c:barChart>
      <c:catAx>
        <c:axId val="42681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814080"/>
        <c:crosses val="autoZero"/>
        <c:auto val="1"/>
        <c:lblAlgn val="ctr"/>
        <c:lblOffset val="100"/>
        <c:noMultiLvlLbl val="0"/>
      </c:catAx>
      <c:valAx>
        <c:axId val="42681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68121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7425152"/>
        <c:axId val="427775488"/>
      </c:barChart>
      <c:catAx>
        <c:axId val="4274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775488"/>
        <c:crosses val="autoZero"/>
        <c:auto val="1"/>
        <c:lblAlgn val="ctr"/>
        <c:lblOffset val="100"/>
        <c:noMultiLvlLbl val="0"/>
      </c:catAx>
      <c:valAx>
        <c:axId val="42777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42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26.2</c:v>
                </c:pt>
                <c:pt idx="1">
                  <c:v>41.2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7.9</c:v>
                </c:pt>
                <c:pt idx="1">
                  <c:v>58.8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66</c:v>
                </c:pt>
                <c:pt idx="1">
                  <c:v>0</c:v>
                </c:pt>
                <c:pt idx="2">
                  <c:v>75.3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27908096"/>
        <c:axId val="427952384"/>
      </c:barChart>
      <c:catAx>
        <c:axId val="4279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952384"/>
        <c:crosses val="autoZero"/>
        <c:auto val="1"/>
        <c:lblAlgn val="ctr"/>
        <c:lblOffset val="100"/>
        <c:noMultiLvlLbl val="0"/>
      </c:catAx>
      <c:valAx>
        <c:axId val="427952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279080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034304"/>
        <c:axId val="428614016"/>
      </c:barChart>
      <c:catAx>
        <c:axId val="42803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8614016"/>
        <c:crosses val="autoZero"/>
        <c:auto val="1"/>
        <c:lblAlgn val="ctr"/>
        <c:lblOffset val="100"/>
        <c:noMultiLvlLbl val="0"/>
      </c:catAx>
      <c:valAx>
        <c:axId val="428614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803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9203456"/>
        <c:axId val="429204992"/>
      </c:barChart>
      <c:catAx>
        <c:axId val="42920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204992"/>
        <c:crosses val="autoZero"/>
        <c:auto val="1"/>
        <c:lblAlgn val="ctr"/>
        <c:lblOffset val="100"/>
        <c:noMultiLvlLbl val="0"/>
      </c:catAx>
      <c:valAx>
        <c:axId val="429204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9203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9454848"/>
        <c:axId val="429456384"/>
      </c:barChart>
      <c:catAx>
        <c:axId val="42945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456384"/>
        <c:crosses val="autoZero"/>
        <c:auto val="1"/>
        <c:lblAlgn val="ctr"/>
        <c:lblOffset val="100"/>
        <c:noMultiLvlLbl val="0"/>
      </c:catAx>
      <c:valAx>
        <c:axId val="4294563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2945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22.9</c:v>
                </c:pt>
                <c:pt idx="1">
                  <c:v>24</c:v>
                </c:pt>
                <c:pt idx="2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36.200000000000003</c:v>
                </c:pt>
                <c:pt idx="2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9795584"/>
        <c:axId val="333398016"/>
      </c:barChart>
      <c:catAx>
        <c:axId val="4297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398016"/>
        <c:crosses val="autoZero"/>
        <c:auto val="1"/>
        <c:lblAlgn val="ctr"/>
        <c:lblOffset val="100"/>
        <c:noMultiLvlLbl val="0"/>
      </c:catAx>
      <c:valAx>
        <c:axId val="333398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7955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124.129</c:v>
                </c:pt>
                <c:pt idx="1">
                  <c:v>236.149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3641600"/>
        <c:axId val="333643136"/>
      </c:barChart>
      <c:catAx>
        <c:axId val="333641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643136"/>
        <c:crosses val="autoZero"/>
        <c:auto val="1"/>
        <c:lblAlgn val="ctr"/>
        <c:lblOffset val="100"/>
        <c:noMultiLvlLbl val="0"/>
      </c:catAx>
      <c:valAx>
        <c:axId val="333643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641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39.9</c:v>
                </c:pt>
                <c:pt idx="1">
                  <c:v>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3976704"/>
        <c:axId val="333978240"/>
      </c:barChart>
      <c:catAx>
        <c:axId val="333976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978240"/>
        <c:crosses val="autoZero"/>
        <c:auto val="1"/>
        <c:lblAlgn val="ctr"/>
        <c:lblOffset val="100"/>
        <c:noMultiLvlLbl val="0"/>
      </c:catAx>
      <c:valAx>
        <c:axId val="33397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97670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90</c:v>
                </c:pt>
                <c:pt idx="1">
                  <c:v>89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63</c:v>
                </c:pt>
                <c:pt idx="1">
                  <c:v>67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012800"/>
        <c:axId val="334014336"/>
      </c:barChart>
      <c:catAx>
        <c:axId val="33401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014336"/>
        <c:crosses val="autoZero"/>
        <c:auto val="1"/>
        <c:lblAlgn val="ctr"/>
        <c:lblOffset val="100"/>
        <c:noMultiLvlLbl val="0"/>
      </c:catAx>
      <c:valAx>
        <c:axId val="3340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012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48.6</c:v>
                </c:pt>
                <c:pt idx="1">
                  <c:v>52.6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32.4</c:v>
                </c:pt>
                <c:pt idx="1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9200"/>
        <c:axId val="193713280"/>
      </c:barChart>
      <c:catAx>
        <c:axId val="19369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auto val="1"/>
        <c:lblAlgn val="ctr"/>
        <c:lblOffset val="100"/>
        <c:noMultiLvlLbl val="0"/>
      </c:catAx>
      <c:valAx>
        <c:axId val="193713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920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157</c:v>
                </c:pt>
                <c:pt idx="1">
                  <c:v>176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149</c:v>
                </c:pt>
                <c:pt idx="1">
                  <c:v>194</c:v>
                </c:pt>
                <c:pt idx="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37</c:v>
                </c:pt>
                <c:pt idx="1">
                  <c:v>35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445</c:v>
                </c:pt>
                <c:pt idx="1">
                  <c:v>396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332</c:v>
                </c:pt>
                <c:pt idx="1">
                  <c:v>328</c:v>
                </c:pt>
                <c:pt idx="2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</c:v>
                </c:pt>
                <c:pt idx="1">
                  <c:v>50.3</c:v>
                </c:pt>
                <c:pt idx="2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48.6</c:v>
                </c:pt>
                <c:pt idx="1">
                  <c:v>52.6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32.4</c:v>
                </c:pt>
                <c:pt idx="1">
                  <c:v>33.1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26.2</c:v>
                </c:pt>
                <c:pt idx="1">
                  <c:v>41.2</c:v>
                </c:pt>
                <c:pt idx="2">
                  <c:v>24.7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7.9</c:v>
                </c:pt>
                <c:pt idx="1">
                  <c:v>58.8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66</c:v>
                </c:pt>
                <c:pt idx="1">
                  <c:v>0</c:v>
                </c:pt>
                <c:pt idx="2">
                  <c:v>75.3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56</c:v>
                </c:pt>
                <c:pt idx="1">
                  <c:v>29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31</c:v>
                </c:pt>
                <c:pt idx="1">
                  <c:v>84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14</c:v>
                </c:pt>
                <c:pt idx="1">
                  <c:v>12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</c:v>
                </c:pt>
                <c:pt idx="1">
                  <c:v>15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421</c:v>
                </c:pt>
                <c:pt idx="1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928"/>
        <c:axId val="193856256"/>
      </c:barChart>
      <c:catAx>
        <c:axId val="1937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auto val="1"/>
        <c:lblAlgn val="ctr"/>
        <c:lblOffset val="100"/>
        <c:noMultiLvlLbl val="0"/>
      </c:catAx>
      <c:valAx>
        <c:axId val="19385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252</c:v>
                </c:pt>
                <c:pt idx="1">
                  <c:v>236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124.129</c:v>
                </c:pt>
                <c:pt idx="1">
                  <c:v>236.149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2660</c:v>
                </c:pt>
                <c:pt idx="1">
                  <c:v>2479</c:v>
                </c:pt>
                <c:pt idx="2">
                  <c:v>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15.877120397186594</c:v>
                </c:pt>
                <c:pt idx="1">
                  <c:v>57.943731899048409</c:v>
                </c:pt>
                <c:pt idx="2">
                  <c:v>26.179147703765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56</c:v>
                </c:pt>
                <c:pt idx="1">
                  <c:v>29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31</c:v>
                </c:pt>
                <c:pt idx="1">
                  <c:v>84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640"/>
        <c:axId val="198498176"/>
      </c:barChart>
      <c:catAx>
        <c:axId val="19849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8176"/>
        <c:crosses val="autoZero"/>
        <c:auto val="1"/>
        <c:lblAlgn val="ctr"/>
        <c:lblOffset val="100"/>
        <c:noMultiLvlLbl val="0"/>
      </c:catAx>
      <c:valAx>
        <c:axId val="19849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128.1</c:v>
                </c:pt>
                <c:pt idx="1">
                  <c:v>127</c:v>
                </c:pt>
                <c:pt idx="2">
                  <c:v>104.1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122.9</c:v>
                </c:pt>
                <c:pt idx="1">
                  <c:v>115.9</c:v>
                </c:pt>
                <c:pt idx="2">
                  <c:v>110.5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116</c:v>
                </c:pt>
                <c:pt idx="1">
                  <c:v>96</c:v>
                </c:pt>
                <c:pt idx="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26</c:v>
                </c:pt>
                <c:pt idx="1">
                  <c:v>23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41</c:v>
                </c:pt>
                <c:pt idx="1">
                  <c:v>39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1.985932974762102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2.3582954075299956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2.0997103847745135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2.2858916011584607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2.2858916011584607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2.4927596193628463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2.616880430285478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2.658254033926355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2.7306578402978898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3.2892014894497312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3.2271410839884154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3.2995448903599502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3.8167149358709143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5.254447662391394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4.3752585850227552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2.2962350020686801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1.6239139429044269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1.1791477037649978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2.0686801820438561</c:v>
                </c:pt>
                <c:pt idx="1">
                  <c:v>2.3582954075299956</c:v>
                </c:pt>
                <c:pt idx="2">
                  <c:v>2.1410839884153909</c:v>
                </c:pt>
                <c:pt idx="3">
                  <c:v>2.4513860157219693</c:v>
                </c:pt>
                <c:pt idx="4">
                  <c:v>2.5134464211832852</c:v>
                </c:pt>
                <c:pt idx="5">
                  <c:v>2.885808853951179</c:v>
                </c:pt>
                <c:pt idx="6">
                  <c:v>3.0306164666942492</c:v>
                </c:pt>
                <c:pt idx="7">
                  <c:v>3.134050475796442</c:v>
                </c:pt>
                <c:pt idx="8">
                  <c:v>3.5995035167563096</c:v>
                </c:pt>
                <c:pt idx="9">
                  <c:v>3.909805544062888</c:v>
                </c:pt>
                <c:pt idx="10">
                  <c:v>3.6305337194869676</c:v>
                </c:pt>
                <c:pt idx="11">
                  <c:v>3.4546959040132394</c:v>
                </c:pt>
                <c:pt idx="12">
                  <c:v>3.4960695076541168</c:v>
                </c:pt>
                <c:pt idx="13">
                  <c:v>4.45800579230451</c:v>
                </c:pt>
                <c:pt idx="14">
                  <c:v>3.5788167149358707</c:v>
                </c:pt>
                <c:pt idx="15">
                  <c:v>1.7170045510964005</c:v>
                </c:pt>
                <c:pt idx="16">
                  <c:v>1.034340091021928</c:v>
                </c:pt>
                <c:pt idx="17">
                  <c:v>0.66197765825403387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0.16750418760469013</c:v>
                </c:pt>
                <c:pt idx="1">
                  <c:v>0.14292520247737017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1.1725293132328307</c:v>
                </c:pt>
                <c:pt idx="1">
                  <c:v>0.42877560743211052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14.47714764297679</c:v>
                </c:pt>
                <c:pt idx="1">
                  <c:v>9.0519294902334444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30.318257956448914</c:v>
                </c:pt>
                <c:pt idx="1">
                  <c:v>28.918532634587901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43.431442928930366</c:v>
                </c:pt>
                <c:pt idx="1">
                  <c:v>52.262982372558362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3.4458004307250536</c:v>
                </c:pt>
                <c:pt idx="1">
                  <c:v>3.1919961886612676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6.9873175400813583</c:v>
                </c:pt>
                <c:pt idx="1">
                  <c:v>6.0028585040495477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37.760229720028718</c:v>
                </c:pt>
                <c:pt idx="1">
                  <c:v>31.467365412101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31.658291457286431</c:v>
                </c:pt>
                <c:pt idx="1">
                  <c:v>38.018103858980467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30.366116295764538</c:v>
                </c:pt>
                <c:pt idx="1">
                  <c:v>30.22868032396379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0.21536252692031585</c:v>
                </c:pt>
                <c:pt idx="1">
                  <c:v>0.28585040495474034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14</c:v>
                </c:pt>
                <c:pt idx="1">
                  <c:v>12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</c:v>
                </c:pt>
                <c:pt idx="1">
                  <c:v>15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008"/>
        <c:axId val="199533312"/>
      </c:barChart>
      <c:catAx>
        <c:axId val="19935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312"/>
        <c:crosses val="autoZero"/>
        <c:auto val="1"/>
        <c:lblAlgn val="ctr"/>
        <c:lblOffset val="100"/>
        <c:noMultiLvlLbl val="0"/>
      </c:catAx>
      <c:valAx>
        <c:axId val="1995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0.71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63.178647255080378</c:v>
                </c:pt>
                <c:pt idx="2">
                  <c:v>17.777777777777779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36.821352744919622</c:v>
                </c:pt>
                <c:pt idx="2">
                  <c:v>82.222222222222214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45</c:v>
                </c:pt>
                <c:pt idx="1">
                  <c:v>32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29</c:v>
                </c:pt>
                <c:pt idx="1">
                  <c:v>38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115</c:v>
                </c:pt>
                <c:pt idx="1">
                  <c:v>111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96</c:v>
                </c:pt>
                <c:pt idx="1">
                  <c:v>142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25.280199252801992</c:v>
                </c:pt>
                <c:pt idx="1">
                  <c:v>26.066350710900476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24.574512245745122</c:v>
                </c:pt>
                <c:pt idx="1">
                  <c:v>24.407582938388625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16.023246160232464</c:v>
                </c:pt>
                <c:pt idx="1">
                  <c:v>18.720379146919431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13.24200913242009</c:v>
                </c:pt>
                <c:pt idx="1">
                  <c:v>15.402843601895736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8.7173100871731002</c:v>
                </c:pt>
                <c:pt idx="1">
                  <c:v>9.24170616113744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12.162723121627231</c:v>
                </c:pt>
                <c:pt idx="1">
                  <c:v>6.1611374407582939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50.16</c:v>
                </c:pt>
                <c:pt idx="1">
                  <c:v>40.409999999999997</c:v>
                </c:pt>
                <c:pt idx="2">
                  <c:v>7.91</c:v>
                </c:pt>
                <c:pt idx="3">
                  <c:v>1.06</c:v>
                </c:pt>
                <c:pt idx="4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53.93</c:v>
                </c:pt>
                <c:pt idx="1">
                  <c:v>35.81</c:v>
                </c:pt>
                <c:pt idx="2">
                  <c:v>8.43</c:v>
                </c:pt>
                <c:pt idx="3">
                  <c:v>1.47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51580</c:v>
                </c:pt>
                <c:pt idx="1">
                  <c:v>58487</c:v>
                </c:pt>
                <c:pt idx="2">
                  <c:v>66945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1176</c:v>
                </c:pt>
                <c:pt idx="1">
                  <c:v>1212</c:v>
                </c:pt>
                <c:pt idx="2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1818</c:v>
                </c:pt>
                <c:pt idx="1">
                  <c:v>1813</c:v>
                </c:pt>
                <c:pt idx="2">
                  <c:v>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17.399999999999999</c:v>
                </c:pt>
                <c:pt idx="1">
                  <c:v>35.5</c:v>
                </c:pt>
                <c:pt idx="2">
                  <c:v>0</c:v>
                </c:pt>
                <c:pt idx="3">
                  <c:v>47.1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59.668508287292823</c:v>
                </c:pt>
                <c:pt idx="1">
                  <c:v>80.983606557377058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40.331491712707184</c:v>
                </c:pt>
                <c:pt idx="1">
                  <c:v>19.016393442622949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421</c:v>
                </c:pt>
                <c:pt idx="1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39.799999999999997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22.9</c:v>
                </c:pt>
                <c:pt idx="1">
                  <c:v>24</c:v>
                </c:pt>
                <c:pt idx="2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35.700000000000003</c:v>
                </c:pt>
                <c:pt idx="1">
                  <c:v>36.200000000000003</c:v>
                </c:pt>
                <c:pt idx="2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39.9</c:v>
                </c:pt>
                <c:pt idx="1">
                  <c:v>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90</c:v>
                </c:pt>
                <c:pt idx="1">
                  <c:v>89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63</c:v>
                </c:pt>
                <c:pt idx="1">
                  <c:v>67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248"/>
        <c:axId val="189958784"/>
      </c:barChart>
      <c:catAx>
        <c:axId val="18995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auto val="1"/>
        <c:lblAlgn val="ctr"/>
        <c:lblOffset val="100"/>
        <c:noMultiLvlLbl val="0"/>
      </c:catAx>
      <c:valAx>
        <c:axId val="18995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4822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4846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8772</v>
      </c>
      <c r="C4" s="35">
        <v>4377</v>
      </c>
      <c r="D4" s="63">
        <v>4395</v>
      </c>
      <c r="E4" s="211"/>
    </row>
    <row r="5" spans="1:5" ht="30" x14ac:dyDescent="0.25">
      <c r="A5" s="201" t="s">
        <v>716</v>
      </c>
      <c r="B5" s="72">
        <v>9863</v>
      </c>
      <c r="C5" s="61">
        <v>4864</v>
      </c>
      <c r="D5" s="111">
        <v>4999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1385</v>
      </c>
      <c r="C4" s="71">
        <v>2630</v>
      </c>
    </row>
    <row r="5" spans="1:6" x14ac:dyDescent="0.25">
      <c r="A5" s="286" t="s">
        <v>719</v>
      </c>
      <c r="B5" s="214">
        <v>282</v>
      </c>
      <c r="C5" s="214">
        <v>417</v>
      </c>
    </row>
    <row r="6" spans="1:6" x14ac:dyDescent="0.25">
      <c r="A6" s="286" t="s">
        <v>720</v>
      </c>
      <c r="B6" s="214">
        <v>718</v>
      </c>
      <c r="C6" s="214">
        <v>732</v>
      </c>
    </row>
    <row r="7" spans="1:6" x14ac:dyDescent="0.25">
      <c r="A7" s="286" t="s">
        <v>721</v>
      </c>
      <c r="B7" s="214">
        <v>1628</v>
      </c>
      <c r="C7" s="214">
        <v>1078</v>
      </c>
    </row>
    <row r="8" spans="1:6" x14ac:dyDescent="0.25">
      <c r="A8" s="286" t="s">
        <v>722</v>
      </c>
      <c r="B8" s="214">
        <v>14</v>
      </c>
      <c r="C8" s="214">
        <v>73</v>
      </c>
    </row>
    <row r="9" spans="1:6" x14ac:dyDescent="0.25">
      <c r="A9" s="286" t="s">
        <v>723</v>
      </c>
      <c r="B9" s="214">
        <v>383</v>
      </c>
      <c r="C9" s="214">
        <v>378</v>
      </c>
    </row>
    <row r="10" spans="1:6" ht="30" x14ac:dyDescent="0.25">
      <c r="A10" s="293" t="s">
        <v>724</v>
      </c>
      <c r="B10" s="214">
        <v>1096</v>
      </c>
      <c r="C10" s="214">
        <v>169</v>
      </c>
    </row>
    <row r="11" spans="1:6" x14ac:dyDescent="0.25">
      <c r="A11" s="286" t="s">
        <v>887</v>
      </c>
      <c r="B11" s="214">
        <v>248</v>
      </c>
      <c r="C11" s="214">
        <v>272</v>
      </c>
    </row>
    <row r="12" spans="1:6" x14ac:dyDescent="0.25">
      <c r="A12" s="294" t="s">
        <v>16</v>
      </c>
      <c r="B12" s="1">
        <f>SUM(B4:B11)</f>
        <v>5754</v>
      </c>
      <c r="C12" s="1">
        <f>SUM(C4:C11)</f>
        <v>5749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1348</v>
      </c>
      <c r="C19" s="71">
        <v>1928</v>
      </c>
    </row>
    <row r="20" spans="1:3" x14ac:dyDescent="0.25">
      <c r="A20" s="286" t="s">
        <v>719</v>
      </c>
      <c r="B20" s="214">
        <v>276</v>
      </c>
      <c r="C20" s="214">
        <v>359</v>
      </c>
    </row>
    <row r="21" spans="1:3" x14ac:dyDescent="0.25">
      <c r="A21" s="286" t="s">
        <v>720</v>
      </c>
      <c r="B21" s="214">
        <v>633</v>
      </c>
      <c r="C21" s="214">
        <v>628</v>
      </c>
    </row>
    <row r="22" spans="1:3" x14ac:dyDescent="0.25">
      <c r="A22" s="286" t="s">
        <v>721</v>
      </c>
      <c r="B22" s="214">
        <v>1551</v>
      </c>
      <c r="C22" s="214">
        <v>1102</v>
      </c>
    </row>
    <row r="23" spans="1:3" x14ac:dyDescent="0.25">
      <c r="A23" s="286" t="s">
        <v>722</v>
      </c>
      <c r="B23" s="214">
        <v>8</v>
      </c>
      <c r="C23" s="214">
        <v>57</v>
      </c>
    </row>
    <row r="24" spans="1:3" x14ac:dyDescent="0.25">
      <c r="A24" s="286" t="s">
        <v>723</v>
      </c>
      <c r="B24" s="214">
        <v>300</v>
      </c>
      <c r="C24" s="214">
        <v>233</v>
      </c>
    </row>
    <row r="25" spans="1:3" ht="30" x14ac:dyDescent="0.25">
      <c r="A25" s="293" t="s">
        <v>724</v>
      </c>
      <c r="B25" s="214">
        <v>569</v>
      </c>
      <c r="C25" s="214">
        <v>164</v>
      </c>
    </row>
    <row r="26" spans="1:3" x14ac:dyDescent="0.25">
      <c r="A26" s="286" t="s">
        <v>887</v>
      </c>
      <c r="B26" s="214">
        <v>127</v>
      </c>
      <c r="C26" s="214">
        <v>355</v>
      </c>
    </row>
    <row r="27" spans="1:3" x14ac:dyDescent="0.25">
      <c r="A27" s="294" t="s">
        <v>16</v>
      </c>
      <c r="B27" s="1">
        <f>SUM(B19:B26)</f>
        <v>4812</v>
      </c>
      <c r="C27" s="1">
        <f>SUM(C19:C26)</f>
        <v>4826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75.489999999999995</v>
      </c>
      <c r="C4" s="1018">
        <v>74.05</v>
      </c>
      <c r="D4" s="1018">
        <v>77.14</v>
      </c>
      <c r="E4" s="1019">
        <v>47</v>
      </c>
      <c r="F4" s="1019">
        <v>196.4</v>
      </c>
      <c r="G4" s="1020">
        <v>45.9</v>
      </c>
      <c r="H4" s="1021">
        <v>44.6</v>
      </c>
      <c r="I4" s="1022">
        <v>47.2</v>
      </c>
      <c r="J4" s="1019">
        <v>19.600000000000001</v>
      </c>
    </row>
    <row r="5" spans="1:12" x14ac:dyDescent="0.25">
      <c r="A5" s="498">
        <v>2021</v>
      </c>
      <c r="B5" s="757">
        <v>73.62</v>
      </c>
      <c r="C5" s="758">
        <v>71.25</v>
      </c>
      <c r="D5" s="758">
        <v>76.44</v>
      </c>
      <c r="E5" s="1023">
        <v>47</v>
      </c>
      <c r="F5" s="1023">
        <v>195.4</v>
      </c>
      <c r="G5" s="1024">
        <v>45.9</v>
      </c>
      <c r="H5" s="1025">
        <v>44.6</v>
      </c>
      <c r="I5" s="1026">
        <v>47.2</v>
      </c>
      <c r="J5" s="1023">
        <v>39.799999999999997</v>
      </c>
    </row>
    <row r="6" spans="1:12" x14ac:dyDescent="0.25">
      <c r="A6" s="499">
        <v>2022</v>
      </c>
      <c r="B6" s="1011">
        <v>73.69</v>
      </c>
      <c r="C6" s="1012">
        <v>71.290000000000006</v>
      </c>
      <c r="D6" s="1012">
        <v>76.48</v>
      </c>
      <c r="E6" s="1013">
        <v>45</v>
      </c>
      <c r="F6" s="1013">
        <v>188.7</v>
      </c>
      <c r="G6" s="1014">
        <v>45.8</v>
      </c>
      <c r="H6" s="1015">
        <v>44.5</v>
      </c>
      <c r="I6" s="1016">
        <v>47.2</v>
      </c>
      <c r="J6" s="1013">
        <v>10.3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19.600000000000001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39.799999999999997</v>
      </c>
    </row>
    <row r="13" spans="1:12" x14ac:dyDescent="0.25">
      <c r="A13" s="633">
        <f t="shared" si="0"/>
        <v>2022</v>
      </c>
      <c r="B13" s="627">
        <f t="shared" si="1"/>
        <v>10.3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2867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3092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66945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676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2754</v>
      </c>
      <c r="C5" s="70">
        <v>2994</v>
      </c>
      <c r="D5" s="55">
        <v>1818</v>
      </c>
      <c r="E5" s="110">
        <v>1176</v>
      </c>
      <c r="F5" s="55">
        <v>29.3</v>
      </c>
      <c r="G5" s="55">
        <v>35.700000000000003</v>
      </c>
      <c r="H5" s="110">
        <v>22.9</v>
      </c>
      <c r="I5" s="55"/>
      <c r="J5" s="70"/>
      <c r="K5" s="55"/>
      <c r="L5" s="55"/>
      <c r="M5" s="71">
        <v>77</v>
      </c>
      <c r="N5" s="71">
        <v>63</v>
      </c>
      <c r="O5" s="71">
        <v>90</v>
      </c>
    </row>
    <row r="6" spans="1:16" x14ac:dyDescent="0.25">
      <c r="A6" s="215">
        <v>2021</v>
      </c>
      <c r="B6" s="212">
        <v>2805</v>
      </c>
      <c r="C6" s="212">
        <v>3025</v>
      </c>
      <c r="D6" s="58">
        <v>1813</v>
      </c>
      <c r="E6" s="160">
        <v>1212</v>
      </c>
      <c r="F6" s="58">
        <v>30.1</v>
      </c>
      <c r="G6" s="58">
        <v>36.200000000000003</v>
      </c>
      <c r="H6" s="160">
        <v>24</v>
      </c>
      <c r="I6" s="58">
        <v>51580</v>
      </c>
      <c r="J6" s="212">
        <v>777</v>
      </c>
      <c r="K6" s="58">
        <v>332</v>
      </c>
      <c r="L6" s="58">
        <v>445</v>
      </c>
      <c r="M6" s="214">
        <v>78</v>
      </c>
      <c r="N6" s="214">
        <v>67</v>
      </c>
      <c r="O6" s="214">
        <v>89</v>
      </c>
    </row>
    <row r="7" spans="1:16" x14ac:dyDescent="0.25">
      <c r="A7" s="229">
        <v>2022</v>
      </c>
      <c r="B7" s="167">
        <v>2867</v>
      </c>
      <c r="C7" s="167">
        <v>3092</v>
      </c>
      <c r="D7" s="94">
        <v>1811</v>
      </c>
      <c r="E7" s="169">
        <v>1281</v>
      </c>
      <c r="F7" s="94">
        <v>32</v>
      </c>
      <c r="G7" s="58">
        <v>37.4</v>
      </c>
      <c r="H7" s="160">
        <v>26.6</v>
      </c>
      <c r="I7" s="94">
        <v>58487</v>
      </c>
      <c r="J7" s="167">
        <v>724</v>
      </c>
      <c r="K7" s="94">
        <v>328</v>
      </c>
      <c r="L7" s="94">
        <v>396</v>
      </c>
      <c r="M7" s="214">
        <v>75</v>
      </c>
      <c r="N7" s="214">
        <v>68</v>
      </c>
      <c r="O7" s="214">
        <v>83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66945</v>
      </c>
      <c r="J8" s="1072">
        <v>676</v>
      </c>
      <c r="K8" s="1073">
        <v>293</v>
      </c>
      <c r="L8" s="1073">
        <v>383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51580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58487</v>
      </c>
      <c r="F14" s="514">
        <f>A5</f>
        <v>2020</v>
      </c>
      <c r="G14" s="310">
        <f>IF(ISBLANK(E5),"",E5)</f>
        <v>1176</v>
      </c>
      <c r="H14" s="310">
        <f>IF(ISBLANK(D5),"",D5)</f>
        <v>1818</v>
      </c>
      <c r="K14" s="514">
        <f>A6</f>
        <v>2021</v>
      </c>
      <c r="L14" s="310">
        <f>IF(ISBLANK(L6),"",L6)</f>
        <v>445</v>
      </c>
      <c r="M14" s="310">
        <f>IF(ISBLANK(K6),"",K6)</f>
        <v>332</v>
      </c>
    </row>
    <row r="15" spans="1:16" x14ac:dyDescent="0.25">
      <c r="A15" s="481">
        <f>A8</f>
        <v>2023</v>
      </c>
      <c r="B15" s="311">
        <f t="shared" si="0"/>
        <v>66945</v>
      </c>
      <c r="F15" s="486">
        <f t="shared" ref="F15:F16" si="1">A6</f>
        <v>2021</v>
      </c>
      <c r="G15" s="479">
        <f t="shared" ref="G15:G16" si="2">IF(ISBLANK(E6),"",E6)</f>
        <v>1212</v>
      </c>
      <c r="H15" s="479">
        <f t="shared" ref="H15:H16" si="3">IF(ISBLANK(D6),"",D6)</f>
        <v>1813</v>
      </c>
      <c r="K15" s="486">
        <f>A7</f>
        <v>2022</v>
      </c>
      <c r="L15" s="479">
        <f t="shared" ref="L15:L16" si="4">IF(ISBLANK(L7),"",L7)</f>
        <v>396</v>
      </c>
      <c r="M15" s="479">
        <f t="shared" ref="M15:M16" si="5">IF(ISBLANK(K7),"",K7)</f>
        <v>328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1281</v>
      </c>
      <c r="H16" s="311">
        <f t="shared" si="3"/>
        <v>1811</v>
      </c>
      <c r="K16" s="481">
        <f>A8</f>
        <v>2023</v>
      </c>
      <c r="L16" s="311">
        <f t="shared" si="4"/>
        <v>383</v>
      </c>
      <c r="M16" s="311">
        <f t="shared" si="5"/>
        <v>293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2754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2805</v>
      </c>
      <c r="C21" s="373"/>
      <c r="D21" s="197"/>
      <c r="F21" s="514">
        <f>A5</f>
        <v>2020</v>
      </c>
      <c r="G21" s="310">
        <f>IF(ISBLANK(E5),"",E5)</f>
        <v>1176</v>
      </c>
      <c r="H21" s="310">
        <f>IF(ISBLANK(D5),"",D5)</f>
        <v>1818</v>
      </c>
      <c r="K21" s="514">
        <f>A6</f>
        <v>2021</v>
      </c>
      <c r="L21" s="310">
        <f>IF(ISBLANK(L6),"",L6)</f>
        <v>445</v>
      </c>
      <c r="M21" s="310">
        <f>IF(ISBLANK(K6),"",K6)</f>
        <v>332</v>
      </c>
    </row>
    <row r="22" spans="1:15" x14ac:dyDescent="0.25">
      <c r="A22" s="481">
        <f t="shared" si="6"/>
        <v>2022</v>
      </c>
      <c r="B22" s="311">
        <f t="shared" si="7"/>
        <v>2867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1212</v>
      </c>
      <c r="H22" s="479">
        <f t="shared" ref="H22:H23" si="10">IF(ISBLANK(D6),"",D6)</f>
        <v>1813</v>
      </c>
      <c r="K22" s="486">
        <f>A7</f>
        <v>2022</v>
      </c>
      <c r="L22" s="479">
        <f>IF(ISBLANK(L7),"",L7)</f>
        <v>396</v>
      </c>
      <c r="M22" s="479">
        <f>IF(ISBLANK(K7),"",K7)</f>
        <v>328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1281</v>
      </c>
      <c r="H23" s="311">
        <f t="shared" si="10"/>
        <v>1811</v>
      </c>
      <c r="K23" s="481">
        <f>A8</f>
        <v>2023</v>
      </c>
      <c r="L23" s="311">
        <f>IF(ISBLANK(L8),"",L8)</f>
        <v>383</v>
      </c>
      <c r="M23" s="311">
        <f>IF(ISBLANK(K8),"",K8)</f>
        <v>293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2754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2805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2867</v>
      </c>
      <c r="C28" s="373"/>
      <c r="D28" s="197"/>
      <c r="F28" s="514">
        <f>A5</f>
        <v>2020</v>
      </c>
      <c r="G28" s="310">
        <f>IF(ISBLANK(H5),"",H5)</f>
        <v>22.9</v>
      </c>
      <c r="H28" s="310">
        <f>IF(ISBLANK(G5),"",G5)</f>
        <v>35.700000000000003</v>
      </c>
      <c r="K28" s="514">
        <f>A5</f>
        <v>2020</v>
      </c>
      <c r="L28" s="310">
        <f>IF(ISBLANK(O5),"",O5)</f>
        <v>90</v>
      </c>
      <c r="M28" s="310">
        <f>IF(ISBLANK(N5),"",N5)</f>
        <v>63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</v>
      </c>
      <c r="H29" s="479">
        <f t="shared" ref="H29:H30" si="15">IF(ISBLANK(G6),"",G6)</f>
        <v>36.200000000000003</v>
      </c>
      <c r="K29" s="486">
        <f t="shared" ref="K29:K30" si="16">A6</f>
        <v>2021</v>
      </c>
      <c r="L29" s="479">
        <f t="shared" ref="L29:L30" si="17">IF(ISBLANK(O6),"",O6)</f>
        <v>89</v>
      </c>
      <c r="M29" s="479">
        <f t="shared" ref="M29:M30" si="18">IF(ISBLANK(N6),"",N6)</f>
        <v>67</v>
      </c>
    </row>
    <row r="30" spans="1:15" x14ac:dyDescent="0.25">
      <c r="F30" s="481">
        <f t="shared" si="13"/>
        <v>2022</v>
      </c>
      <c r="G30" s="311">
        <f t="shared" si="14"/>
        <v>26.6</v>
      </c>
      <c r="H30" s="311">
        <f t="shared" si="15"/>
        <v>37.4</v>
      </c>
      <c r="K30" s="481">
        <f t="shared" si="16"/>
        <v>2022</v>
      </c>
      <c r="L30" s="311">
        <f t="shared" si="17"/>
        <v>83</v>
      </c>
      <c r="M30" s="311">
        <f t="shared" si="18"/>
        <v>68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22.9</v>
      </c>
      <c r="H35" s="310">
        <f>IF(ISBLANK(G5),"",G5)</f>
        <v>35.700000000000003</v>
      </c>
      <c r="K35" s="514">
        <f>A5</f>
        <v>2020</v>
      </c>
      <c r="L35" s="310">
        <f>IF(ISBLANK(O5),"",O5)</f>
        <v>90</v>
      </c>
      <c r="M35" s="310">
        <f>IF(ISBLANK(N5),"",N5)</f>
        <v>63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</v>
      </c>
      <c r="H36" s="479">
        <f t="shared" ref="H36:H37" si="21">IF(ISBLANK(G6),"",G6)</f>
        <v>36.200000000000003</v>
      </c>
      <c r="K36" s="486">
        <f t="shared" ref="K36:K37" si="22">A6</f>
        <v>2021</v>
      </c>
      <c r="L36" s="479">
        <f t="shared" ref="L36:L37" si="23">IF(ISBLANK(O6),"",O6)</f>
        <v>89</v>
      </c>
      <c r="M36" s="479">
        <f t="shared" ref="M36:M37" si="24">IF(ISBLANK(N6),"",N6)</f>
        <v>67</v>
      </c>
    </row>
    <row r="37" spans="6:15" x14ac:dyDescent="0.25">
      <c r="F37" s="481">
        <f t="shared" si="19"/>
        <v>2022</v>
      </c>
      <c r="G37" s="311">
        <f t="shared" si="20"/>
        <v>26.6</v>
      </c>
      <c r="H37" s="311">
        <f t="shared" si="21"/>
        <v>37.4</v>
      </c>
      <c r="K37" s="481">
        <f t="shared" si="22"/>
        <v>2022</v>
      </c>
      <c r="L37" s="311">
        <f t="shared" si="23"/>
        <v>83</v>
      </c>
      <c r="M37" s="311">
        <f t="shared" si="24"/>
        <v>68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19.2</v>
      </c>
      <c r="C6" s="35">
        <v>16</v>
      </c>
      <c r="D6" s="63">
        <v>21.6</v>
      </c>
      <c r="E6" s="35">
        <v>51.1</v>
      </c>
      <c r="F6" s="35">
        <v>45.8</v>
      </c>
      <c r="G6" s="35">
        <v>55.1</v>
      </c>
      <c r="H6" s="292">
        <v>29.7</v>
      </c>
      <c r="I6" s="35">
        <v>38.299999999999997</v>
      </c>
      <c r="J6" s="63">
        <v>23.4</v>
      </c>
      <c r="M6" s="127" t="s">
        <v>16</v>
      </c>
      <c r="N6" s="935">
        <f>IF(ISBLANK(B8),"",B8)</f>
        <v>17</v>
      </c>
      <c r="O6" s="935">
        <f>IF(ISBLANK(E8),"",E8)</f>
        <v>50.3</v>
      </c>
      <c r="P6" s="128">
        <f>IF(ISBLANK(H8),"",H8)</f>
        <v>32.700000000000003</v>
      </c>
    </row>
    <row r="7" spans="1:19" x14ac:dyDescent="0.25">
      <c r="A7" s="286">
        <v>2022</v>
      </c>
      <c r="B7" s="167">
        <v>20.399999999999999</v>
      </c>
      <c r="C7" s="94">
        <v>17.399999999999999</v>
      </c>
      <c r="D7" s="169">
        <v>23</v>
      </c>
      <c r="E7" s="94">
        <v>47.7</v>
      </c>
      <c r="F7" s="94">
        <v>47.6</v>
      </c>
      <c r="G7" s="94">
        <v>47.7</v>
      </c>
      <c r="H7" s="167">
        <v>31.9</v>
      </c>
      <c r="I7" s="94">
        <v>35.1</v>
      </c>
      <c r="J7" s="169">
        <v>29.3</v>
      </c>
    </row>
    <row r="8" spans="1:19" x14ac:dyDescent="0.25">
      <c r="A8" s="218">
        <v>2023</v>
      </c>
      <c r="B8" s="167">
        <v>17</v>
      </c>
      <c r="C8" s="94">
        <v>14.3</v>
      </c>
      <c r="D8" s="169">
        <v>19.100000000000001</v>
      </c>
      <c r="E8" s="94">
        <v>50.3</v>
      </c>
      <c r="F8" s="94">
        <v>52.6</v>
      </c>
      <c r="G8" s="94">
        <v>48.6</v>
      </c>
      <c r="H8" s="167">
        <v>32.700000000000003</v>
      </c>
      <c r="I8" s="94">
        <v>33.1</v>
      </c>
      <c r="J8" s="169">
        <v>32.4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19.100000000000001</v>
      </c>
      <c r="O12" s="936">
        <f>IF(ISBLANK(G8),"",G8)</f>
        <v>48.6</v>
      </c>
      <c r="P12" s="938">
        <f>IF(ISBLANK(J8),"",J8)</f>
        <v>32.4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14.3</v>
      </c>
      <c r="O13" s="937">
        <f>IF(ISBLANK(F8),"",F8)</f>
        <v>52.6</v>
      </c>
      <c r="P13" s="939">
        <f>IF(ISBLANK(I8),"",I8)</f>
        <v>33.1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</v>
      </c>
      <c r="O20" s="935">
        <f>IF(ISBLANK(E8),"",E8)</f>
        <v>50.3</v>
      </c>
      <c r="P20" s="940">
        <f>IF(ISBLANK(H8),"",H8)</f>
        <v>32.700000000000003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19.100000000000001</v>
      </c>
      <c r="O24" s="936">
        <f>IF(ISBLANK(G8),"",G8)</f>
        <v>48.6</v>
      </c>
      <c r="P24" s="938">
        <f>IF(ISBLANK(J8),"",J8)</f>
        <v>32.4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14.3</v>
      </c>
      <c r="O25" s="937">
        <f>IF(ISBLANK(F8),"",F8)</f>
        <v>52.6</v>
      </c>
      <c r="P25" s="939">
        <f>IF(ISBLANK(I8),"",I8)</f>
        <v>33.1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491396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50827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488720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50550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787298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81433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372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130136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18.399999999999999</v>
      </c>
      <c r="E20" s="600">
        <v>19.100000000000001</v>
      </c>
      <c r="F20" s="600">
        <v>17.399999999999999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27.7</v>
      </c>
      <c r="E21" s="751">
        <v>36.700000000000003</v>
      </c>
      <c r="F21" s="751">
        <v>35.5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5.7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17.399999999999999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35.5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17.399999999999999</v>
      </c>
      <c r="C30" s="204" t="s">
        <v>493</v>
      </c>
    </row>
    <row r="31" spans="1:11" x14ac:dyDescent="0.25">
      <c r="A31" s="698" t="s">
        <v>1430</v>
      </c>
      <c r="B31" s="734">
        <f>F21</f>
        <v>35.5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47.1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72</v>
      </c>
      <c r="C4" s="71">
        <v>3</v>
      </c>
      <c r="D4" s="71">
        <v>4</v>
      </c>
      <c r="G4" s="217">
        <f>A4</f>
        <v>2021</v>
      </c>
      <c r="H4" s="289">
        <f>IF(ISBLANK(C4),"",C4)</f>
        <v>3</v>
      </c>
      <c r="I4" s="289">
        <f>IF(ISBLANK(D4),"",D4)</f>
        <v>4</v>
      </c>
    </row>
    <row r="5" spans="1:9" x14ac:dyDescent="0.25">
      <c r="A5" s="286">
        <v>2022</v>
      </c>
      <c r="B5" s="214">
        <v>70</v>
      </c>
      <c r="C5" s="214">
        <v>3</v>
      </c>
      <c r="D5" s="214">
        <v>3</v>
      </c>
      <c r="G5" s="286">
        <f t="shared" ref="G5:G6" si="0">A5</f>
        <v>2022</v>
      </c>
      <c r="H5" s="290">
        <f t="shared" ref="H5:H6" si="1">IF(ISBLANK(C5),"",C5)</f>
        <v>3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69</v>
      </c>
      <c r="C6" s="168">
        <v>4</v>
      </c>
      <c r="D6" s="168">
        <v>6</v>
      </c>
      <c r="G6" s="219">
        <f t="shared" si="0"/>
        <v>2023</v>
      </c>
      <c r="H6" s="291">
        <f t="shared" si="1"/>
        <v>4</v>
      </c>
      <c r="I6" s="291">
        <f t="shared" si="2"/>
        <v>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336</v>
      </c>
      <c r="C23" s="71">
        <v>26</v>
      </c>
      <c r="D23" s="71">
        <v>41</v>
      </c>
      <c r="G23" s="217">
        <f>A23</f>
        <v>2021</v>
      </c>
      <c r="H23" s="289">
        <f>IF(ISBLANK(C23),"",C23)</f>
        <v>26</v>
      </c>
      <c r="I23" s="289">
        <f>IF(ISBLANK(D23),"",D23)</f>
        <v>41</v>
      </c>
    </row>
    <row r="24" spans="1:13" x14ac:dyDescent="0.25">
      <c r="A24" s="286">
        <v>2022</v>
      </c>
      <c r="B24" s="214">
        <v>352</v>
      </c>
      <c r="C24" s="214">
        <v>23</v>
      </c>
      <c r="D24" s="214">
        <v>39</v>
      </c>
      <c r="G24" s="286">
        <f t="shared" ref="G24:G25" si="6">A24</f>
        <v>2022</v>
      </c>
      <c r="H24" s="290">
        <f t="shared" ref="H24:H25" si="7">IF(ISBLANK(C24),"",C24)</f>
        <v>23</v>
      </c>
      <c r="I24" s="290">
        <f t="shared" ref="I24:I25" si="8">IF(ISBLANK(D24),"",D24)</f>
        <v>39</v>
      </c>
    </row>
    <row r="25" spans="1:13" x14ac:dyDescent="0.25">
      <c r="A25" s="218">
        <v>2023</v>
      </c>
      <c r="B25" s="168">
        <v>372</v>
      </c>
      <c r="C25" s="168">
        <v>27</v>
      </c>
      <c r="D25" s="168">
        <v>46</v>
      </c>
      <c r="G25" s="219">
        <f t="shared" si="6"/>
        <v>2023</v>
      </c>
      <c r="H25" s="291">
        <f t="shared" si="7"/>
        <v>27</v>
      </c>
      <c r="I25" s="291">
        <f t="shared" si="8"/>
        <v>46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26</v>
      </c>
      <c r="I31" s="289">
        <f>IF(ISBLANK(D23),"",D23)</f>
        <v>41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23</v>
      </c>
      <c r="I32" s="290">
        <f t="shared" si="10"/>
        <v>39</v>
      </c>
    </row>
    <row r="33" spans="7:9" x14ac:dyDescent="0.25">
      <c r="G33" s="219">
        <f t="shared" si="9"/>
        <v>2023</v>
      </c>
      <c r="H33" s="291">
        <f t="shared" ref="H33:I33" si="11">IF(ISBLANK(C25),"",C25)</f>
        <v>27</v>
      </c>
      <c r="I33" s="291">
        <f t="shared" si="11"/>
        <v>46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121456</v>
      </c>
      <c r="C4" s="1077">
        <v>11877</v>
      </c>
      <c r="D4" s="110">
        <v>182672</v>
      </c>
      <c r="E4" s="70">
        <v>17863</v>
      </c>
      <c r="F4" s="1076">
        <v>37768</v>
      </c>
      <c r="G4" s="70">
        <v>3693</v>
      </c>
      <c r="H4" s="1078">
        <v>659367</v>
      </c>
      <c r="I4" s="1077">
        <v>64479</v>
      </c>
    </row>
    <row r="5" spans="1:9" x14ac:dyDescent="0.25">
      <c r="A5" s="587">
        <v>2021</v>
      </c>
      <c r="B5" s="1079">
        <v>133669</v>
      </c>
      <c r="C5" s="1080">
        <v>13285</v>
      </c>
      <c r="D5" s="160">
        <v>256862</v>
      </c>
      <c r="E5" s="212">
        <v>25528</v>
      </c>
      <c r="F5" s="1079">
        <v>0</v>
      </c>
      <c r="G5" s="212">
        <v>0</v>
      </c>
      <c r="H5" s="1081">
        <v>699390</v>
      </c>
      <c r="I5" s="1080">
        <v>69508</v>
      </c>
    </row>
    <row r="6" spans="1:9" x14ac:dyDescent="0.25">
      <c r="A6" s="588">
        <v>2022</v>
      </c>
      <c r="B6" s="1082">
        <v>137041</v>
      </c>
      <c r="C6" s="1083">
        <v>14175</v>
      </c>
      <c r="D6" s="169">
        <v>279769</v>
      </c>
      <c r="E6" s="167">
        <v>28938</v>
      </c>
      <c r="F6" s="1082">
        <v>0</v>
      </c>
      <c r="G6" s="167">
        <v>0</v>
      </c>
      <c r="H6" s="1084">
        <v>787298</v>
      </c>
      <c r="I6" s="1083">
        <v>81433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107696</v>
      </c>
      <c r="C4" s="1076">
        <v>415939</v>
      </c>
      <c r="D4" s="1077">
        <v>40675</v>
      </c>
      <c r="E4" s="1076">
        <v>410656</v>
      </c>
      <c r="F4" s="1077">
        <v>40158</v>
      </c>
    </row>
    <row r="5" spans="1:6" x14ac:dyDescent="0.25">
      <c r="A5" s="480">
        <v>2021</v>
      </c>
      <c r="B5" s="1081">
        <v>55622</v>
      </c>
      <c r="C5" s="1079">
        <v>468052</v>
      </c>
      <c r="D5" s="1080">
        <v>46517</v>
      </c>
      <c r="E5" s="1079">
        <v>465022</v>
      </c>
      <c r="F5" s="1080">
        <v>46216</v>
      </c>
    </row>
    <row r="6" spans="1:6" ht="15.75" thickBot="1" x14ac:dyDescent="0.3">
      <c r="A6" s="960">
        <v>2022</v>
      </c>
      <c r="B6" s="1085">
        <v>130136</v>
      </c>
      <c r="C6" s="1086">
        <v>491396</v>
      </c>
      <c r="D6" s="1087">
        <v>50827</v>
      </c>
      <c r="E6" s="1086">
        <v>488720</v>
      </c>
      <c r="F6" s="1087">
        <v>50550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Rača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216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9668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73.69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188.7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2.96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8772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9863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275</v>
      </c>
      <c r="C63" s="548">
        <f>IF(ISBLANK('DEM2'!C7),"-",'DEM2'!C7)</f>
        <v>263</v>
      </c>
      <c r="D63" s="548"/>
      <c r="E63" s="548">
        <f>IF(ISBLANK('DEM2'!D8),"-",'DEM2'!D8)</f>
        <v>289</v>
      </c>
      <c r="F63" s="548">
        <f>IF(ISBLANK('DEM2'!C8),"-",'DEM2'!C8)</f>
        <v>296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306</v>
      </c>
      <c r="C64" s="317">
        <f>IF(ISBLANK('DEM2'!F7),"-",'DEM2'!F7)</f>
        <v>338</v>
      </c>
      <c r="D64" s="789"/>
      <c r="E64" s="317">
        <f>IF(ISBLANK('DEM2'!G8),"-",'DEM2'!G8)</f>
        <v>334</v>
      </c>
      <c r="F64" s="317">
        <f>IF(ISBLANK('DEM2'!F8),"-",'DEM2'!F8)</f>
        <v>339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206</v>
      </c>
      <c r="C65" s="345">
        <f>IF(ISBLANK('DEM2'!I7),"-",'DEM2'!I7)</f>
        <v>190</v>
      </c>
      <c r="D65" s="393"/>
      <c r="E65" s="345">
        <f>IF(ISBLANK('DEM2'!J8),"-",'DEM2'!J8)</f>
        <v>177</v>
      </c>
      <c r="F65" s="345">
        <f>IF(ISBLANK('DEM2'!I8),"-",'DEM2'!I8)</f>
        <v>192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738</v>
      </c>
      <c r="C66" s="348">
        <f>IF(ISBLANK('DEM2'!L7),"-",'DEM2'!L7)</f>
        <v>746</v>
      </c>
      <c r="D66" s="394"/>
      <c r="E66" s="348">
        <f>IF(ISBLANK('DEM2'!M8),"-",'DEM2'!M8)</f>
        <v>755</v>
      </c>
      <c r="F66" s="348">
        <f>IF(ISBLANK('DEM2'!L8),"-",'DEM2'!L8)</f>
        <v>780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801</v>
      </c>
      <c r="C67" s="345">
        <f>IF(ISBLANK('DEM2'!O7),"-",'DEM2'!O7)</f>
        <v>809</v>
      </c>
      <c r="D67" s="393"/>
      <c r="E67" s="345">
        <f>IF(ISBLANK('DEM2'!P8),"-",'DEM2'!P8)</f>
        <v>683</v>
      </c>
      <c r="F67" s="345">
        <f>IF(ISBLANK('DEM2'!O8),"-",'DEM2'!O8)</f>
        <v>759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3020</v>
      </c>
      <c r="C68" s="317">
        <f>IF(ISBLANK('DEM2'!R7),"-",'DEM2'!R7)</f>
        <v>3286</v>
      </c>
      <c r="D68" s="395"/>
      <c r="E68" s="317">
        <f>IF(ISBLANK('DEM2'!S8),"-",'DEM2'!S8)</f>
        <v>2775</v>
      </c>
      <c r="F68" s="317">
        <f>IF(ISBLANK('DEM2'!R8),"-",'DEM2'!R8)</f>
        <v>3104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5049</v>
      </c>
      <c r="C69" s="463">
        <f>IF(ISBLANK('DEM2'!U7),"-",'DEM2'!U7)</f>
        <v>5013</v>
      </c>
      <c r="D69" s="799"/>
      <c r="E69" s="463">
        <f>IF(ISBLANK('DEM2'!V8),"-",'DEM2'!V8)</f>
        <v>4822</v>
      </c>
      <c r="F69" s="463">
        <f>IF(ISBLANK('DEM2'!U8),"-",'DEM2'!U8)</f>
        <v>4846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13.5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21.7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2867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3092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66945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676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34.9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94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787298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81433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279769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163197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28938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137041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14175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491396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50827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488720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50550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372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130136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2608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2629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1927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10188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2520</v>
      </c>
      <c r="C300" s="808">
        <f>IF(ISBLANK(POLJ3!C4),"-",POLJ3!C4)</f>
        <v>448</v>
      </c>
      <c r="D300" s="1160">
        <f>IF(ISBLANK(POLJ3!D4),"-",POLJ3!D4)</f>
        <v>2072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3297</v>
      </c>
      <c r="C301" s="789">
        <f>IF(ISBLANK(POLJ3!C5),"-",POLJ3!C5)</f>
        <v>2083</v>
      </c>
      <c r="D301" s="1161">
        <f>IF(ISBLANK(POLJ3!D5),"-",POLJ3!D5)</f>
        <v>1214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33</v>
      </c>
      <c r="C303" s="791">
        <f>IF(ISBLANK(POLJ3!C7),"-",POLJ3!C7)</f>
        <v>5</v>
      </c>
      <c r="D303" s="1163">
        <f>IF(ISBLANK(POLJ3!D7),"-",POLJ3!D7)</f>
        <v>28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2608</v>
      </c>
      <c r="C304" s="807">
        <f>IF(ISBLANK(POLJ3!C8),"-",POLJ3!C8)</f>
        <v>422</v>
      </c>
      <c r="D304" s="1164">
        <f>IF(ISBLANK(POLJ3!D8),"-",POLJ3!D8)</f>
        <v>2186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121.45</v>
      </c>
      <c r="C310" s="1165"/>
      <c r="D310" s="3"/>
      <c r="E310" s="5"/>
      <c r="F310" s="5"/>
      <c r="G310" s="815" t="s">
        <v>854</v>
      </c>
      <c r="H310" s="816">
        <f>IF(ISBLANK(POLJ2!H3),"-",POLJ2!H3)</f>
        <v>4097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10855.2</v>
      </c>
      <c r="C311" s="1154"/>
      <c r="D311" s="3"/>
      <c r="E311" s="5"/>
      <c r="F311" s="5"/>
      <c r="G311" s="810" t="s">
        <v>855</v>
      </c>
      <c r="H311" s="248">
        <f>IF(ISBLANK(POLJ2!H4),"-",POLJ2!H4)</f>
        <v>17865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460.77</v>
      </c>
      <c r="C312" s="1154"/>
      <c r="D312" s="3"/>
      <c r="E312" s="5"/>
      <c r="F312" s="5"/>
      <c r="G312" s="810" t="s">
        <v>856</v>
      </c>
      <c r="H312" s="248">
        <f>IF(ISBLANK(POLJ2!H5),"-",POLJ2!H5)</f>
        <v>13682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83.88</v>
      </c>
      <c r="C313" s="1154"/>
      <c r="D313" s="3"/>
      <c r="E313" s="5"/>
      <c r="F313" s="5"/>
      <c r="G313" s="812" t="s">
        <v>857</v>
      </c>
      <c r="H313" s="249">
        <f>IF(ISBLANK(POLJ2!H6),"-",POLJ2!H6)</f>
        <v>115577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0.7</v>
      </c>
      <c r="C314" s="1154"/>
      <c r="D314" s="3"/>
      <c r="E314" s="5"/>
      <c r="F314" s="5"/>
      <c r="G314" s="814" t="s">
        <v>847</v>
      </c>
      <c r="H314" s="817">
        <f>IF(ISBLANK(POLJ2!H7),"-",POLJ2!H7)</f>
        <v>151221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1510.3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13032.3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98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50.4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192</v>
      </c>
      <c r="I364" s="808">
        <f>IF(ISBLANK(OBRAZ2!I6),"-",OBRAZ2!I6)</f>
        <v>152</v>
      </c>
      <c r="J364" s="808">
        <f>IF(ISBLANK(OBRAZ2!J6),"-",OBRAZ2!J6)</f>
        <v>40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81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39.9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93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4.6875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62.995594713656388</v>
      </c>
      <c r="I377" s="851">
        <f>IF(ISBLANK(OBRAZ2!C14),"-",OBRAZ2!C23)</f>
        <v>44.270833333333329</v>
      </c>
      <c r="J377" s="851">
        <f>IF(ISBLANK(OBRAZ2!D14),"-",OBRAZ2!D23)</f>
        <v>65.808823529411768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24.669603524229075</v>
      </c>
      <c r="I379" s="851">
        <f>IF(ISBLANK(OBRAZ2!C16),"-",OBRAZ2!C25)</f>
        <v>33.854166666666671</v>
      </c>
      <c r="J379" s="851">
        <f>IF(ISBLANK(OBRAZ2!D16),"-",OBRAZ2!D25)</f>
        <v>14.705882352941178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12.334801762114537</v>
      </c>
      <c r="I380" s="852">
        <f>IF(ISBLANK(OBRAZ2!C17),"-",OBRAZ2!C26)</f>
        <v>17.1875</v>
      </c>
      <c r="J380" s="852">
        <f>IF(ISBLANK(OBRAZ2!D17),"-",OBRAZ2!D26)</f>
        <v>19.485294117647058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247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146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82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93.2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244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62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85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1.3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0.48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90.8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87.7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867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867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9630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4.5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3.9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153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86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6.2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37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0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68.5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48.2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236.149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1478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1115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4314.8999999999996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15.04115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95</v>
      </c>
      <c r="D696" s="3"/>
      <c r="E696" s="5"/>
      <c r="F696" s="5"/>
      <c r="G696" s="837">
        <v>2012</v>
      </c>
      <c r="H696" s="835">
        <f>IF(ISBLANK(INDEKSI2!B5),"-",INDEKSI2!B5)</f>
        <v>29.35</v>
      </c>
      <c r="I696" s="835">
        <f>IF(ISBLANK(INDEKSI2!C5),"-",INDEKSI2!C5)</f>
        <v>80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41.56</v>
      </c>
      <c r="D697" s="3"/>
      <c r="E697" s="5"/>
      <c r="F697" s="5"/>
      <c r="G697" s="838">
        <v>2013</v>
      </c>
      <c r="H697" s="559">
        <f>IF(ISBLANK(INDEKSI2!B6),"-",INDEKSI2!B6)</f>
        <v>26.99</v>
      </c>
      <c r="I697" s="559">
        <f>IF(ISBLANK(INDEKSI2!C6),"-",INDEKSI2!C6)</f>
        <v>112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25.54</v>
      </c>
      <c r="I698" s="836">
        <f>IF(ISBLANK(INDEKSI2!C7),"-",INDEKSI2!C7)</f>
        <v>123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34.9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94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25.54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15.04115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95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41.56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28.21</v>
      </c>
      <c r="C4" s="721">
        <v>95</v>
      </c>
      <c r="D4" s="710"/>
      <c r="E4" s="711"/>
      <c r="F4" s="712"/>
    </row>
    <row r="5" spans="1:6" x14ac:dyDescent="0.25">
      <c r="A5" s="286">
        <v>2012</v>
      </c>
      <c r="B5" s="614">
        <v>29.35</v>
      </c>
      <c r="C5" s="722">
        <v>80</v>
      </c>
      <c r="D5" s="713"/>
      <c r="E5" s="641"/>
      <c r="F5" s="714"/>
    </row>
    <row r="6" spans="1:6" x14ac:dyDescent="0.25">
      <c r="A6" s="286">
        <v>2013</v>
      </c>
      <c r="B6" s="614">
        <v>26.99</v>
      </c>
      <c r="C6" s="722">
        <v>112</v>
      </c>
      <c r="D6" s="715">
        <v>15.04115</v>
      </c>
      <c r="E6" s="609">
        <v>95</v>
      </c>
      <c r="F6" s="716">
        <v>41.56</v>
      </c>
    </row>
    <row r="7" spans="1:6" x14ac:dyDescent="0.25">
      <c r="A7" s="219">
        <v>2014</v>
      </c>
      <c r="B7" s="615">
        <v>25.54</v>
      </c>
      <c r="C7" s="723">
        <v>123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2608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1927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2629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121.45</v>
      </c>
      <c r="G3" s="217" t="s">
        <v>765</v>
      </c>
      <c r="H3" s="71">
        <v>4097</v>
      </c>
    </row>
    <row r="4" spans="1:9" x14ac:dyDescent="0.25">
      <c r="A4" s="286" t="s">
        <v>760</v>
      </c>
      <c r="B4" s="214">
        <v>10855.2</v>
      </c>
      <c r="G4" s="286" t="s">
        <v>766</v>
      </c>
      <c r="H4" s="214">
        <v>17865</v>
      </c>
    </row>
    <row r="5" spans="1:9" x14ac:dyDescent="0.25">
      <c r="A5" s="286" t="s">
        <v>761</v>
      </c>
      <c r="B5" s="214">
        <v>460.77</v>
      </c>
      <c r="G5" s="286" t="s">
        <v>767</v>
      </c>
      <c r="H5" s="214">
        <v>13682</v>
      </c>
    </row>
    <row r="6" spans="1:9" x14ac:dyDescent="0.25">
      <c r="A6" s="286" t="s">
        <v>762</v>
      </c>
      <c r="B6" s="214">
        <v>83.88</v>
      </c>
      <c r="G6" s="286" t="s">
        <v>768</v>
      </c>
      <c r="H6" s="214">
        <v>115577</v>
      </c>
    </row>
    <row r="7" spans="1:9" x14ac:dyDescent="0.25">
      <c r="A7" s="286" t="s">
        <v>763</v>
      </c>
      <c r="B7" s="214">
        <v>0.7</v>
      </c>
      <c r="G7" s="1" t="s">
        <v>24</v>
      </c>
      <c r="H7" s="288">
        <v>151221</v>
      </c>
    </row>
    <row r="8" spans="1:9" x14ac:dyDescent="0.25">
      <c r="A8" s="287" t="s">
        <v>764</v>
      </c>
      <c r="B8" s="73">
        <v>1510.3</v>
      </c>
    </row>
    <row r="9" spans="1:9" x14ac:dyDescent="0.25">
      <c r="A9" s="1" t="s">
        <v>24</v>
      </c>
      <c r="B9" s="288">
        <v>13032.3</v>
      </c>
      <c r="I9" s="41" t="s">
        <v>876</v>
      </c>
    </row>
    <row r="10" spans="1:9" x14ac:dyDescent="0.25">
      <c r="G10" s="29" t="s">
        <v>775</v>
      </c>
      <c r="H10" s="58">
        <v>10188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2520</v>
      </c>
      <c r="C4" s="55">
        <v>448</v>
      </c>
      <c r="D4" s="110">
        <v>2072</v>
      </c>
    </row>
    <row r="5" spans="1:4" ht="30" customHeight="1" x14ac:dyDescent="0.25">
      <c r="A5" s="274" t="s">
        <v>884</v>
      </c>
      <c r="B5" s="212">
        <v>3297</v>
      </c>
      <c r="C5" s="58">
        <v>2083</v>
      </c>
      <c r="D5" s="160">
        <v>1214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33</v>
      </c>
      <c r="C7" s="58">
        <v>5</v>
      </c>
      <c r="D7" s="160">
        <v>28</v>
      </c>
    </row>
    <row r="8" spans="1:4" x14ac:dyDescent="0.25">
      <c r="A8" s="201" t="s">
        <v>774</v>
      </c>
      <c r="B8" s="72">
        <v>2608</v>
      </c>
      <c r="C8" s="61">
        <v>422</v>
      </c>
      <c r="D8" s="111">
        <v>2186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63.178647255080378</v>
      </c>
      <c r="C15" s="278">
        <f>D5/B5*100</f>
        <v>36.821352744919622</v>
      </c>
    </row>
    <row r="16" spans="1:4" ht="30" x14ac:dyDescent="0.25">
      <c r="A16" s="279" t="s">
        <v>821</v>
      </c>
      <c r="B16" s="283">
        <f>C4/B4*100</f>
        <v>17.777777777777779</v>
      </c>
      <c r="C16" s="280">
        <f>D4/B4*100</f>
        <v>82.222222222222214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63.178647255080378</v>
      </c>
      <c r="C22" s="278">
        <f t="shared" si="0"/>
        <v>36.821352744919622</v>
      </c>
    </row>
    <row r="23" spans="1:3" ht="30" x14ac:dyDescent="0.25">
      <c r="A23" s="279" t="s">
        <v>858</v>
      </c>
      <c r="B23" s="285">
        <f t="shared" si="0"/>
        <v>17.777777777777779</v>
      </c>
      <c r="C23" s="284">
        <f t="shared" si="0"/>
        <v>82.222222222222214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98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50.4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39.9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279</v>
      </c>
      <c r="C6" s="973">
        <v>217</v>
      </c>
      <c r="D6" s="945">
        <v>62</v>
      </c>
      <c r="E6" s="973">
        <v>227</v>
      </c>
      <c r="F6" s="973">
        <v>198</v>
      </c>
      <c r="G6" s="945">
        <v>29</v>
      </c>
      <c r="H6" s="599">
        <v>192</v>
      </c>
      <c r="I6" s="616">
        <v>152</v>
      </c>
      <c r="J6" s="945">
        <v>40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9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143</v>
      </c>
      <c r="C14" s="751">
        <v>85</v>
      </c>
      <c r="D14" s="751">
        <v>179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56</v>
      </c>
      <c r="C16" s="1029">
        <v>65</v>
      </c>
      <c r="D16" s="751">
        <v>40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28</v>
      </c>
      <c r="C17" s="752">
        <v>33</v>
      </c>
      <c r="D17" s="752">
        <v>53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4.6875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62.995594713656388</v>
      </c>
      <c r="C23" s="290">
        <f>C14/SUM(C12:C17)*100</f>
        <v>44.270833333333329</v>
      </c>
      <c r="D23" s="290">
        <f>D14/SUM(D12:D17)*100</f>
        <v>65.808823529411768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24.669603524229075</v>
      </c>
      <c r="C25" s="290">
        <f>C16/SUM(C12:C17)*100</f>
        <v>33.854166666666671</v>
      </c>
      <c r="D25" s="290">
        <f>D16/SUM(D12:D17)*100</f>
        <v>14.705882352941178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12.334801762114537</v>
      </c>
      <c r="C26" s="291">
        <f>C17/SUM(C12:C17)*100</f>
        <v>17.1875</v>
      </c>
      <c r="D26" s="291">
        <f>D17/SUM(D12:D17)*100</f>
        <v>19.485294117647058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26.2</v>
      </c>
      <c r="C7" s="600">
        <v>41.2</v>
      </c>
      <c r="D7" s="600">
        <v>24.7</v>
      </c>
    </row>
    <row r="8" spans="1:6" x14ac:dyDescent="0.25">
      <c r="A8" s="695" t="s">
        <v>944</v>
      </c>
      <c r="B8" s="751">
        <v>7.9</v>
      </c>
      <c r="C8" s="751">
        <v>58.8</v>
      </c>
      <c r="D8" s="751">
        <v>0</v>
      </c>
    </row>
    <row r="9" spans="1:6" x14ac:dyDescent="0.25">
      <c r="A9" s="696" t="s">
        <v>224</v>
      </c>
      <c r="B9" s="752">
        <v>66</v>
      </c>
      <c r="C9" s="752">
        <v>0</v>
      </c>
      <c r="D9" s="752">
        <v>75.3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26.2</v>
      </c>
      <c r="C13" s="697">
        <f t="shared" ref="C13:D13" si="1">IF(ISBLANK(C7),"",C7)</f>
        <v>41.2</v>
      </c>
      <c r="D13" s="697">
        <f t="shared" si="1"/>
        <v>24.7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7.9</v>
      </c>
      <c r="C14" s="698">
        <f t="shared" si="2"/>
        <v>58.8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66</v>
      </c>
      <c r="C15" s="699">
        <f t="shared" si="2"/>
        <v>0</v>
      </c>
      <c r="D15" s="699">
        <f t="shared" si="2"/>
        <v>75.3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26.2</v>
      </c>
      <c r="C18" s="697">
        <f t="shared" ref="C18:D18" si="4">IF(ISBLANK(C7),"",C7)</f>
        <v>41.2</v>
      </c>
      <c r="D18" s="697">
        <f t="shared" si="4"/>
        <v>24.7</v>
      </c>
    </row>
    <row r="19" spans="1:5" x14ac:dyDescent="0.25">
      <c r="A19" s="701" t="s">
        <v>1632</v>
      </c>
      <c r="B19" s="698">
        <f t="shared" ref="B19:D20" si="5">IF(ISBLANK(B8),"",B8)</f>
        <v>7.9</v>
      </c>
      <c r="C19" s="698">
        <f t="shared" si="5"/>
        <v>58.8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66</v>
      </c>
      <c r="C20" s="699">
        <f t="shared" si="5"/>
        <v>0</v>
      </c>
      <c r="D20" s="699">
        <f t="shared" si="5"/>
        <v>75.3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128.1</v>
      </c>
      <c r="C5" s="611">
        <v>122.9</v>
      </c>
      <c r="D5" s="1030">
        <v>125.4</v>
      </c>
      <c r="F5" s="28"/>
      <c r="G5" s="693">
        <f>A5</f>
        <v>2020</v>
      </c>
      <c r="H5" s="669">
        <f>IF(ISBLANK(B5),"",B5)</f>
        <v>128.1</v>
      </c>
      <c r="I5" s="618">
        <f t="shared" ref="H5:I7" si="0">IF(ISBLANK(C5),"",C5)</f>
        <v>122.9</v>
      </c>
    </row>
    <row r="6" spans="1:10" x14ac:dyDescent="0.25">
      <c r="A6" s="749">
        <v>2021</v>
      </c>
      <c r="B6" s="601">
        <v>127</v>
      </c>
      <c r="C6" s="612">
        <v>115.9</v>
      </c>
      <c r="D6" s="946">
        <v>121</v>
      </c>
      <c r="F6" s="44"/>
      <c r="G6" s="693">
        <f t="shared" ref="G6:G7" si="1">A6</f>
        <v>2021</v>
      </c>
      <c r="H6" s="670">
        <f t="shared" si="0"/>
        <v>127</v>
      </c>
      <c r="I6" s="619">
        <f t="shared" si="0"/>
        <v>115.9</v>
      </c>
    </row>
    <row r="7" spans="1:10" x14ac:dyDescent="0.25">
      <c r="A7" s="750">
        <v>2022</v>
      </c>
      <c r="B7" s="601">
        <v>104.1</v>
      </c>
      <c r="C7" s="612">
        <v>110.5</v>
      </c>
      <c r="D7" s="946">
        <v>106.9</v>
      </c>
      <c r="F7" s="44"/>
      <c r="G7" s="693">
        <f t="shared" si="1"/>
        <v>2022</v>
      </c>
      <c r="H7" s="671">
        <f t="shared" si="0"/>
        <v>104.1</v>
      </c>
      <c r="I7" s="620">
        <f t="shared" si="0"/>
        <v>110.5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128.1</v>
      </c>
      <c r="I13" s="618">
        <f>IF(ISBLANK(C5),"",C5)</f>
        <v>122.9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127</v>
      </c>
      <c r="I14" s="619">
        <f t="shared" si="3"/>
        <v>115.9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104.1</v>
      </c>
      <c r="I15" s="620">
        <f t="shared" si="4"/>
        <v>110.5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Rača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216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9668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73.69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188.7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2.96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8772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9863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275</v>
      </c>
      <c r="C63" s="548">
        <f>IF(ISBLANK('DEM2'!C7),"-",'DEM2'!C7)</f>
        <v>263</v>
      </c>
      <c r="D63" s="548"/>
      <c r="E63" s="548">
        <f>IF(ISBLANK('DEM2'!D8),"-",'DEM2'!D8)</f>
        <v>289</v>
      </c>
      <c r="F63" s="548">
        <f>IF(ISBLANK('DEM2'!C8),"-",'DEM2'!C8)</f>
        <v>296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306</v>
      </c>
      <c r="C64" s="317">
        <f>IF(ISBLANK('DEM2'!F7),"-",'DEM2'!F7)</f>
        <v>338</v>
      </c>
      <c r="D64" s="789"/>
      <c r="E64" s="317">
        <f>IF(ISBLANK('DEM2'!G8),"-",'DEM2'!G8)</f>
        <v>334</v>
      </c>
      <c r="F64" s="317">
        <f>IF(ISBLANK('DEM2'!F8),"-",'DEM2'!F8)</f>
        <v>339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206</v>
      </c>
      <c r="C65" s="345">
        <f>IF(ISBLANK('DEM2'!I7),"-",'DEM2'!I7)</f>
        <v>190</v>
      </c>
      <c r="D65" s="393"/>
      <c r="E65" s="345">
        <f>IF(ISBLANK('DEM2'!J8),"-",'DEM2'!J8)</f>
        <v>177</v>
      </c>
      <c r="F65" s="345">
        <f>IF(ISBLANK('DEM2'!I8),"-",'DEM2'!I8)</f>
        <v>192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738</v>
      </c>
      <c r="C66" s="317">
        <f>IF(ISBLANK('DEM2'!L7),"-",'DEM2'!L7)</f>
        <v>746</v>
      </c>
      <c r="D66" s="395"/>
      <c r="E66" s="317">
        <f>IF(ISBLANK('DEM2'!M8),"-",'DEM2'!M8)</f>
        <v>755</v>
      </c>
      <c r="F66" s="317">
        <f>IF(ISBLANK('DEM2'!L8),"-",'DEM2'!L8)</f>
        <v>780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801</v>
      </c>
      <c r="C67" s="317">
        <f>IF(ISBLANK('DEM2'!O7),"-",'DEM2'!O7)</f>
        <v>809</v>
      </c>
      <c r="D67" s="395"/>
      <c r="E67" s="317">
        <f>IF(ISBLANK('DEM2'!P8),"-",'DEM2'!P8)</f>
        <v>683</v>
      </c>
      <c r="F67" s="317">
        <f>IF(ISBLANK('DEM2'!O8),"-",'DEM2'!O8)</f>
        <v>759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3020</v>
      </c>
      <c r="C68" s="414">
        <f>IF(ISBLANK('DEM2'!R7),"-",'DEM2'!R7)</f>
        <v>3286</v>
      </c>
      <c r="D68" s="420"/>
      <c r="E68" s="414">
        <f>IF(ISBLANK('DEM2'!S8),"-",'DEM2'!S8)</f>
        <v>2775</v>
      </c>
      <c r="F68" s="414">
        <f>IF(ISBLANK('DEM2'!R8),"-",'DEM2'!R8)</f>
        <v>3104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5049</v>
      </c>
      <c r="C69" s="463">
        <f>IF(ISBLANK('DEM2'!U7),"-",'DEM2'!U7)</f>
        <v>5013</v>
      </c>
      <c r="D69" s="799"/>
      <c r="E69" s="463">
        <f>IF(ISBLANK('DEM2'!V8),"-",'DEM2'!V8)</f>
        <v>4822</v>
      </c>
      <c r="F69" s="463">
        <f>IF(ISBLANK('DEM2'!U8),"-",'DEM2'!U8)</f>
        <v>4846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13.5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21.7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2867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3092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66945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676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34.9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94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787298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81433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279769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163197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28938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137041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14175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0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491396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50827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488720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50550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372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130136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2608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2629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1927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10188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2520</v>
      </c>
      <c r="C300" s="808">
        <f>IF(ISBLANK(POLJ3!C4),"-",POLJ3!C4)</f>
        <v>448</v>
      </c>
      <c r="D300" s="1160">
        <f>IF(ISBLANK(POLJ3!D4),"-",POLJ3!D4)</f>
        <v>2072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3297</v>
      </c>
      <c r="C301" s="789">
        <f>IF(ISBLANK(POLJ3!C5),"-",POLJ3!C5)</f>
        <v>2083</v>
      </c>
      <c r="D301" s="1161">
        <f>IF(ISBLANK(POLJ3!D5),"-",POLJ3!D5)</f>
        <v>1214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33</v>
      </c>
      <c r="C303" s="791">
        <f>IF(ISBLANK(POLJ3!C7),"-",POLJ3!C7)</f>
        <v>5</v>
      </c>
      <c r="D303" s="1163">
        <f>IF(ISBLANK(POLJ3!D7),"-",POLJ3!D7)</f>
        <v>28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2608</v>
      </c>
      <c r="C304" s="807">
        <f>IF(ISBLANK(POLJ3!C8),"-",POLJ3!C8)</f>
        <v>422</v>
      </c>
      <c r="D304" s="1164">
        <f>IF(ISBLANK(POLJ3!D8),"-",POLJ3!D8)</f>
        <v>2186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121.45</v>
      </c>
      <c r="C310" s="1165"/>
      <c r="D310" s="3"/>
      <c r="E310" s="5"/>
      <c r="F310" s="5"/>
      <c r="G310" s="815" t="s">
        <v>765</v>
      </c>
      <c r="H310" s="816">
        <f>IF(ISBLANK(POLJ2!H3),"-",POLJ2!H3)</f>
        <v>4097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10855.2</v>
      </c>
      <c r="C311" s="1154"/>
      <c r="D311" s="3"/>
      <c r="E311" s="5"/>
      <c r="F311" s="5"/>
      <c r="G311" s="810" t="s">
        <v>766</v>
      </c>
      <c r="H311" s="248">
        <f>IF(ISBLANK(POLJ2!H4),"-",POLJ2!H4)</f>
        <v>17865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460.77</v>
      </c>
      <c r="C312" s="1154"/>
      <c r="D312" s="3"/>
      <c r="E312" s="5"/>
      <c r="F312" s="5"/>
      <c r="G312" s="810" t="s">
        <v>767</v>
      </c>
      <c r="H312" s="248">
        <f>IF(ISBLANK(POLJ2!H5),"-",POLJ2!H5)</f>
        <v>13682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83.88</v>
      </c>
      <c r="C313" s="1154"/>
      <c r="D313" s="3"/>
      <c r="E313" s="5"/>
      <c r="F313" s="5"/>
      <c r="G313" s="812" t="s">
        <v>768</v>
      </c>
      <c r="H313" s="249">
        <f>IF(ISBLANK(POLJ2!H6),"-",POLJ2!H6)</f>
        <v>115577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0.7</v>
      </c>
      <c r="C314" s="1154"/>
      <c r="D314" s="3"/>
      <c r="E314" s="5"/>
      <c r="F314" s="5"/>
      <c r="G314" s="814" t="s">
        <v>16</v>
      </c>
      <c r="H314" s="817">
        <f>IF(ISBLANK(POLJ2!H7),"-",POLJ2!H7)</f>
        <v>151221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1510.3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13032.3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98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50.4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192</v>
      </c>
      <c r="I364" s="808">
        <f>IF(ISBLANK(OBRAZ2!I6),"-",OBRAZ2!I6)</f>
        <v>152</v>
      </c>
      <c r="J364" s="808">
        <f>IF(ISBLANK(OBRAZ2!J6),"-",OBRAZ2!J6)</f>
        <v>40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81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39.9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93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4.6875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62.995594713656388</v>
      </c>
      <c r="I377" s="851">
        <f>IF(ISBLANK(OBRAZ2!C14),"-",OBRAZ2!C23)</f>
        <v>44.270833333333329</v>
      </c>
      <c r="J377" s="851">
        <f>IF(ISBLANK(OBRAZ2!D14),"-",OBRAZ2!D23)</f>
        <v>65.808823529411768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24.669603524229075</v>
      </c>
      <c r="I379" s="851">
        <f>IF(ISBLANK(OBRAZ2!C16),"-",OBRAZ2!C25)</f>
        <v>33.854166666666671</v>
      </c>
      <c r="J379" s="851">
        <f>IF(ISBLANK(OBRAZ2!D16),"-",OBRAZ2!D25)</f>
        <v>14.705882352941178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12.334801762114537</v>
      </c>
      <c r="I380" s="852">
        <f>IF(ISBLANK(OBRAZ2!C17),"-",OBRAZ2!C26)</f>
        <v>17.1875</v>
      </c>
      <c r="J380" s="852">
        <f>IF(ISBLANK(OBRAZ2!D17),"-",OBRAZ2!D26)</f>
        <v>19.485294117647058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247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146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82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93.2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244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62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85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1.3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0.48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90.8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87.7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867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867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9630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4.5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3.9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153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86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6.2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37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0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68.5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48.2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236.149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1478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1115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4314.8999999999996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15.04115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95</v>
      </c>
      <c r="D696" s="315"/>
      <c r="E696" s="314"/>
      <c r="F696" s="5"/>
      <c r="G696" s="837">
        <v>2012</v>
      </c>
      <c r="H696" s="835">
        <f>IF(ISBLANK(INDEKSI2!B5),"-",INDEKSI2!B5)</f>
        <v>29.35</v>
      </c>
      <c r="I696" s="835">
        <f>IF(ISBLANK(INDEKSI2!C5),"-",INDEKSI2!C5)</f>
        <v>80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41.56</v>
      </c>
      <c r="D697" s="315"/>
      <c r="E697" s="314"/>
      <c r="F697" s="5"/>
      <c r="G697" s="838">
        <v>2013</v>
      </c>
      <c r="H697" s="559">
        <f>IF(ISBLANK(INDEKSI2!B6),"-",INDEKSI2!B6)</f>
        <v>26.99</v>
      </c>
      <c r="I697" s="559">
        <f>IF(ISBLANK(INDEKSI2!C6),"-",INDEKSI2!C6)</f>
        <v>112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25.54</v>
      </c>
      <c r="I698" s="836">
        <f>IF(ISBLANK(INDEKSI2!C7),"-",INDEKSI2!C7)</f>
        <v>123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5</v>
      </c>
      <c r="D6" s="612">
        <v>1</v>
      </c>
      <c r="E6" s="612">
        <v>4</v>
      </c>
      <c r="F6" s="1033">
        <v>27</v>
      </c>
      <c r="G6" s="612">
        <v>15</v>
      </c>
      <c r="H6" s="980">
        <v>12</v>
      </c>
      <c r="I6" s="1034">
        <v>15</v>
      </c>
      <c r="J6" s="612">
        <v>16.7</v>
      </c>
      <c r="K6" s="1035">
        <v>13.3</v>
      </c>
      <c r="L6" s="1033">
        <v>116</v>
      </c>
      <c r="M6" s="612">
        <v>62</v>
      </c>
      <c r="N6" s="1028">
        <v>54</v>
      </c>
      <c r="O6" s="1034">
        <v>55.9</v>
      </c>
      <c r="P6" s="612">
        <v>61.4</v>
      </c>
      <c r="Q6" s="1028">
        <v>50.7</v>
      </c>
      <c r="R6" s="1033">
        <v>84</v>
      </c>
      <c r="S6" s="612">
        <v>43</v>
      </c>
      <c r="T6" s="1035">
        <v>41</v>
      </c>
    </row>
    <row r="7" spans="1:20" x14ac:dyDescent="0.25">
      <c r="A7" s="286">
        <v>2021</v>
      </c>
      <c r="B7" s="602">
        <v>1</v>
      </c>
      <c r="C7" s="601">
        <v>5</v>
      </c>
      <c r="D7" s="612">
        <v>1</v>
      </c>
      <c r="E7" s="612">
        <v>4</v>
      </c>
      <c r="F7" s="1033">
        <v>23</v>
      </c>
      <c r="G7" s="612">
        <v>13</v>
      </c>
      <c r="H7" s="980">
        <v>10</v>
      </c>
      <c r="I7" s="1034">
        <v>12.7</v>
      </c>
      <c r="J7" s="612">
        <v>15.5</v>
      </c>
      <c r="K7" s="1035">
        <v>10.3</v>
      </c>
      <c r="L7" s="1033">
        <v>71</v>
      </c>
      <c r="M7" s="612">
        <v>37</v>
      </c>
      <c r="N7" s="1028">
        <v>34</v>
      </c>
      <c r="O7" s="1034">
        <v>35.200000000000003</v>
      </c>
      <c r="P7" s="612">
        <v>37</v>
      </c>
      <c r="Q7" s="1028">
        <v>33.5</v>
      </c>
      <c r="R7" s="1033">
        <v>98</v>
      </c>
      <c r="S7" s="612">
        <v>51</v>
      </c>
      <c r="T7" s="1035">
        <v>47</v>
      </c>
    </row>
    <row r="8" spans="1:20" x14ac:dyDescent="0.25">
      <c r="A8" s="219">
        <v>2022</v>
      </c>
      <c r="B8" s="617">
        <v>1</v>
      </c>
      <c r="C8" s="947">
        <v>5</v>
      </c>
      <c r="D8" s="981">
        <v>1</v>
      </c>
      <c r="E8" s="981">
        <v>4</v>
      </c>
      <c r="F8" s="1036">
        <v>98</v>
      </c>
      <c r="G8" s="981">
        <v>45</v>
      </c>
      <c r="H8" s="979">
        <v>53</v>
      </c>
      <c r="I8" s="754">
        <v>50.4</v>
      </c>
      <c r="J8" s="981">
        <v>48.4</v>
      </c>
      <c r="K8" s="1037">
        <v>52.2</v>
      </c>
      <c r="L8" s="1036">
        <v>81</v>
      </c>
      <c r="M8" s="981">
        <v>45</v>
      </c>
      <c r="N8" s="691">
        <v>36</v>
      </c>
      <c r="O8" s="754">
        <v>39.9</v>
      </c>
      <c r="P8" s="981">
        <v>41.5</v>
      </c>
      <c r="Q8" s="691">
        <v>38.1</v>
      </c>
      <c r="R8" s="1036">
        <v>93</v>
      </c>
      <c r="S8" s="981">
        <v>42</v>
      </c>
      <c r="T8" s="1037">
        <v>51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247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146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82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59.668508287292823</v>
      </c>
      <c r="C21" s="739">
        <f>B10/(B7+B10)*100</f>
        <v>40.331491712707184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80.983606557377058</v>
      </c>
      <c r="C22" s="739">
        <f>B11/(B8+B11)*100</f>
        <v>19.016393442622949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59.668508287292823</v>
      </c>
      <c r="C26" s="739">
        <f>C21</f>
        <v>40.331491712707184</v>
      </c>
    </row>
    <row r="27" spans="1:10" ht="24.75" x14ac:dyDescent="0.25">
      <c r="A27" s="742" t="s">
        <v>1407</v>
      </c>
      <c r="B27" s="739">
        <f>B22</f>
        <v>80.983606557377058</v>
      </c>
      <c r="C27" s="739">
        <f>C22</f>
        <v>19.016393442622949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13</v>
      </c>
      <c r="K5" s="55">
        <v>0</v>
      </c>
      <c r="L5" s="110">
        <v>13</v>
      </c>
      <c r="M5" s="70">
        <v>193</v>
      </c>
      <c r="N5" s="55">
        <v>248</v>
      </c>
      <c r="O5" s="70">
        <v>135</v>
      </c>
      <c r="P5" s="110">
        <v>67</v>
      </c>
    </row>
    <row r="6" spans="1:16" x14ac:dyDescent="0.25">
      <c r="A6" s="923" t="s">
        <v>259</v>
      </c>
      <c r="B6" s="1096">
        <v>0</v>
      </c>
      <c r="C6" s="1097">
        <v>13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13</v>
      </c>
      <c r="K6" s="58">
        <v>0</v>
      </c>
      <c r="L6" s="160">
        <v>13</v>
      </c>
      <c r="M6" s="212">
        <v>216</v>
      </c>
      <c r="N6" s="58">
        <v>247</v>
      </c>
      <c r="O6" s="212">
        <v>146</v>
      </c>
      <c r="P6" s="160">
        <v>58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355</v>
      </c>
      <c r="N7" s="94">
        <v>302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90.4</v>
      </c>
      <c r="C5" s="611">
        <v>87.3</v>
      </c>
      <c r="D5" s="945">
        <v>93.6</v>
      </c>
      <c r="E5" s="610"/>
      <c r="F5" s="611"/>
      <c r="G5" s="945"/>
      <c r="H5" s="610"/>
      <c r="I5" s="611"/>
      <c r="J5" s="945"/>
      <c r="K5" s="610">
        <v>103</v>
      </c>
      <c r="L5" s="611">
        <v>47</v>
      </c>
      <c r="M5" s="945">
        <v>56</v>
      </c>
      <c r="N5" s="610">
        <v>101</v>
      </c>
      <c r="O5" s="611">
        <v>100</v>
      </c>
      <c r="P5" s="945">
        <v>101.8</v>
      </c>
      <c r="Q5" s="610">
        <v>0.3</v>
      </c>
      <c r="R5" s="611">
        <v>0</v>
      </c>
      <c r="S5" s="945">
        <v>0.9</v>
      </c>
    </row>
    <row r="6" spans="1:19" x14ac:dyDescent="0.25">
      <c r="A6" s="286">
        <v>2021</v>
      </c>
      <c r="B6" s="457">
        <v>95.5</v>
      </c>
      <c r="C6" s="458">
        <v>92</v>
      </c>
      <c r="D6" s="976">
        <v>99.4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85</v>
      </c>
      <c r="L6" s="458">
        <v>45</v>
      </c>
      <c r="M6" s="976">
        <v>40</v>
      </c>
      <c r="N6" s="457">
        <v>93.4</v>
      </c>
      <c r="O6" s="458">
        <v>90.4</v>
      </c>
      <c r="P6" s="976">
        <v>97.4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92.7</v>
      </c>
      <c r="C7" s="612">
        <v>90.6</v>
      </c>
      <c r="D7" s="980">
        <v>94.9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82</v>
      </c>
      <c r="L7" s="612">
        <v>49</v>
      </c>
      <c r="M7" s="980">
        <v>33</v>
      </c>
      <c r="N7" s="601">
        <v>93.2</v>
      </c>
      <c r="O7" s="612">
        <v>102.1</v>
      </c>
      <c r="P7" s="980">
        <v>82.5</v>
      </c>
      <c r="Q7" s="601">
        <v>-0.2</v>
      </c>
      <c r="R7" s="612">
        <v>0.3</v>
      </c>
      <c r="S7" s="980">
        <v>-0.6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279769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28938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40</v>
      </c>
      <c r="C5" s="616">
        <v>22</v>
      </c>
      <c r="D5" s="616">
        <v>18</v>
      </c>
      <c r="E5" s="599">
        <v>115</v>
      </c>
      <c r="F5" s="616">
        <v>74</v>
      </c>
      <c r="G5" s="945">
        <v>41</v>
      </c>
      <c r="H5" s="616">
        <v>93</v>
      </c>
      <c r="I5" s="616">
        <v>37</v>
      </c>
      <c r="J5" s="616">
        <v>56</v>
      </c>
      <c r="K5" s="217">
        <f>SUM(B5,E5,H5)</f>
        <v>248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43</v>
      </c>
      <c r="C6" s="612">
        <v>27</v>
      </c>
      <c r="D6" s="946">
        <v>16</v>
      </c>
      <c r="E6" s="601">
        <v>113</v>
      </c>
      <c r="F6" s="612">
        <v>79</v>
      </c>
      <c r="G6" s="946">
        <v>34</v>
      </c>
      <c r="H6" s="601">
        <v>73</v>
      </c>
      <c r="I6" s="612">
        <v>30</v>
      </c>
      <c r="J6" s="612">
        <v>43</v>
      </c>
      <c r="K6" s="218">
        <f>SUM(B6,E6,H6)</f>
        <v>229</v>
      </c>
      <c r="M6" s="105" t="s">
        <v>284</v>
      </c>
      <c r="N6" s="171">
        <f>IF(ISBLANK(J7),"",J7)</f>
        <v>56</v>
      </c>
      <c r="O6" s="80">
        <f>IF(ISBLANK(I7),"",I7)</f>
        <v>31</v>
      </c>
      <c r="P6" s="211"/>
    </row>
    <row r="7" spans="1:17" ht="24.75" x14ac:dyDescent="0.25">
      <c r="A7" s="218">
        <v>2023</v>
      </c>
      <c r="B7" s="601">
        <v>44</v>
      </c>
      <c r="C7" s="612">
        <v>36</v>
      </c>
      <c r="D7" s="946">
        <v>8</v>
      </c>
      <c r="E7" s="601">
        <v>113</v>
      </c>
      <c r="F7" s="612">
        <v>84</v>
      </c>
      <c r="G7" s="946">
        <v>29</v>
      </c>
      <c r="H7" s="601">
        <v>87</v>
      </c>
      <c r="I7" s="612">
        <v>31</v>
      </c>
      <c r="J7" s="612">
        <v>56</v>
      </c>
      <c r="K7" s="218">
        <f>SUM(B7,E7,H7)</f>
        <v>244</v>
      </c>
      <c r="M7" s="106" t="s">
        <v>285</v>
      </c>
      <c r="N7" s="220">
        <f>IF(ISBLANK(G7),"",G7)</f>
        <v>29</v>
      </c>
      <c r="O7" s="107">
        <f>IF(ISBLANK(F7),"",F7)</f>
        <v>84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</v>
      </c>
      <c r="O8" s="83">
        <f>IF(ISBLANK(C7),"",C7)</f>
        <v>36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56</v>
      </c>
      <c r="O13" s="80">
        <f>IF(ISBLANK(I7),"",I7)</f>
        <v>31</v>
      </c>
      <c r="P13" s="211"/>
    </row>
    <row r="14" spans="1:17" ht="27.75" customHeight="1" x14ac:dyDescent="0.25">
      <c r="M14" s="106" t="s">
        <v>515</v>
      </c>
      <c r="N14" s="220">
        <f>IF(ISBLANK(G7),"",G7)</f>
        <v>29</v>
      </c>
      <c r="O14" s="107">
        <f>IF(ISBLANK(F7),"",F7)</f>
        <v>84</v>
      </c>
      <c r="P14" s="211"/>
    </row>
    <row r="15" spans="1:17" ht="26.25" customHeight="1" x14ac:dyDescent="0.25">
      <c r="M15" s="108" t="s">
        <v>516</v>
      </c>
      <c r="N15" s="170">
        <f>IF(ISBLANK(D7),"",D7)</f>
        <v>8</v>
      </c>
      <c r="O15" s="83">
        <f>IF(ISBLANK(C7),"",C7)</f>
        <v>36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</v>
      </c>
      <c r="C21" s="616">
        <v>5</v>
      </c>
      <c r="D21" s="616">
        <v>5</v>
      </c>
      <c r="E21" s="599">
        <v>28</v>
      </c>
      <c r="F21" s="616">
        <v>17</v>
      </c>
      <c r="G21" s="945">
        <v>11</v>
      </c>
      <c r="H21" s="616">
        <v>18</v>
      </c>
      <c r="I21" s="616">
        <v>6</v>
      </c>
      <c r="J21" s="616">
        <v>12</v>
      </c>
      <c r="K21" s="217">
        <f>SUM(B21,E21,H21)</f>
        <v>56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19</v>
      </c>
      <c r="C22" s="1028">
        <v>13</v>
      </c>
      <c r="D22" s="980">
        <v>6</v>
      </c>
      <c r="E22" s="1034">
        <v>22</v>
      </c>
      <c r="F22" s="1028">
        <v>16</v>
      </c>
      <c r="G22" s="980">
        <v>6</v>
      </c>
      <c r="H22" s="1034">
        <v>24</v>
      </c>
      <c r="I22" s="1028">
        <v>2</v>
      </c>
      <c r="J22" s="1028">
        <v>22</v>
      </c>
      <c r="K22" s="218">
        <f>SUM(B22,E22,H22)</f>
        <v>65</v>
      </c>
      <c r="M22" s="105" t="s">
        <v>284</v>
      </c>
      <c r="N22" s="171">
        <f>IF(ISBLANK(J23),"",J23)</f>
        <v>14</v>
      </c>
      <c r="O22" s="80">
        <f>IF(ISBLANK(I23),"",I23)</f>
        <v>12</v>
      </c>
      <c r="P22" s="211"/>
    </row>
    <row r="23" spans="1:17" ht="24.75" x14ac:dyDescent="0.25">
      <c r="A23" s="218">
        <v>2022</v>
      </c>
      <c r="B23" s="1034">
        <v>9</v>
      </c>
      <c r="C23" s="1028">
        <v>3</v>
      </c>
      <c r="D23" s="980">
        <v>6</v>
      </c>
      <c r="E23" s="1034">
        <v>27</v>
      </c>
      <c r="F23" s="1028">
        <v>15</v>
      </c>
      <c r="G23" s="980">
        <v>12</v>
      </c>
      <c r="H23" s="1034">
        <v>26</v>
      </c>
      <c r="I23" s="1028">
        <v>12</v>
      </c>
      <c r="J23" s="1028">
        <v>14</v>
      </c>
      <c r="K23" s="218">
        <f>SUM(B23,E23,H23)</f>
        <v>62</v>
      </c>
      <c r="M23" s="106" t="s">
        <v>285</v>
      </c>
      <c r="N23" s="220">
        <f>IF(ISBLANK(G23),"",G23)</f>
        <v>12</v>
      </c>
      <c r="O23" s="107">
        <f>IF(ISBLANK(F23),"",F23)</f>
        <v>15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</v>
      </c>
      <c r="O24" s="109">
        <f>IF(ISBLANK(C23),"",C23)</f>
        <v>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14</v>
      </c>
      <c r="O29" s="80">
        <f>IF(ISBLANK(I23),"",I23)</f>
        <v>12</v>
      </c>
      <c r="P29" s="211"/>
    </row>
    <row r="30" spans="1:17" ht="27.75" customHeight="1" x14ac:dyDescent="0.25">
      <c r="M30" s="106" t="s">
        <v>515</v>
      </c>
      <c r="N30" s="220">
        <f>IF(ISBLANK(G23),"",G23)</f>
        <v>12</v>
      </c>
      <c r="O30" s="107">
        <f>IF(ISBLANK(F23),"",F23)</f>
        <v>15</v>
      </c>
      <c r="P30" s="211"/>
    </row>
    <row r="31" spans="1:17" ht="27.75" customHeight="1" x14ac:dyDescent="0.25">
      <c r="M31" s="108" t="s">
        <v>516</v>
      </c>
      <c r="N31" s="221">
        <f>IF(ISBLANK(D23),"",D23)</f>
        <v>6</v>
      </c>
      <c r="O31" s="109">
        <f>IF(ISBLANK(C23),"",C23)</f>
        <v>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163197</v>
      </c>
      <c r="D5" s="253"/>
    </row>
    <row r="6" spans="1:4" ht="30" x14ac:dyDescent="0.25">
      <c r="A6" s="686" t="s">
        <v>474</v>
      </c>
      <c r="B6" s="617">
        <v>116572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2.1</v>
      </c>
      <c r="J5" s="611">
        <v>0</v>
      </c>
      <c r="K5" s="945">
        <v>4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-0.8</v>
      </c>
      <c r="J6" s="458">
        <v>-1.6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2.8</v>
      </c>
      <c r="J7" s="612">
        <v>0</v>
      </c>
      <c r="K7" s="980">
        <v>6.1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</v>
      </c>
      <c r="C5" s="207">
        <v>8</v>
      </c>
      <c r="G5" s="113"/>
      <c r="H5" s="174" t="s">
        <v>586</v>
      </c>
      <c r="I5" s="207">
        <v>7</v>
      </c>
      <c r="J5" s="207">
        <v>6</v>
      </c>
    </row>
    <row r="6" spans="1:13" ht="15" customHeight="1" x14ac:dyDescent="0.25">
      <c r="A6" s="175" t="s">
        <v>587</v>
      </c>
      <c r="B6" s="208">
        <v>174</v>
      </c>
      <c r="C6" s="208">
        <v>49</v>
      </c>
      <c r="G6" s="113"/>
      <c r="H6" s="175" t="s">
        <v>587</v>
      </c>
      <c r="I6" s="208">
        <v>49</v>
      </c>
      <c r="J6" s="208">
        <v>18</v>
      </c>
    </row>
    <row r="7" spans="1:13" ht="15" customHeight="1" x14ac:dyDescent="0.25">
      <c r="A7" s="175" t="s">
        <v>588</v>
      </c>
      <c r="B7" s="208">
        <v>1377</v>
      </c>
      <c r="C7" s="208">
        <v>1035</v>
      </c>
      <c r="G7" s="113"/>
      <c r="H7" s="175" t="s">
        <v>588</v>
      </c>
      <c r="I7" s="208">
        <v>605</v>
      </c>
      <c r="J7" s="208">
        <v>380</v>
      </c>
    </row>
    <row r="8" spans="1:13" ht="15" customHeight="1" x14ac:dyDescent="0.25">
      <c r="A8" s="175" t="s">
        <v>589</v>
      </c>
      <c r="B8" s="208">
        <v>1513</v>
      </c>
      <c r="C8" s="208">
        <v>1517</v>
      </c>
      <c r="G8" s="113"/>
      <c r="H8" s="175" t="s">
        <v>589</v>
      </c>
      <c r="I8" s="208">
        <v>1267</v>
      </c>
      <c r="J8" s="208">
        <v>1214</v>
      </c>
    </row>
    <row r="9" spans="1:13" ht="15" customHeight="1" x14ac:dyDescent="0.25">
      <c r="A9" s="175" t="s">
        <v>590</v>
      </c>
      <c r="B9" s="208">
        <v>1639</v>
      </c>
      <c r="C9" s="208">
        <v>2075</v>
      </c>
      <c r="G9" s="113"/>
      <c r="H9" s="175" t="s">
        <v>590</v>
      </c>
      <c r="I9" s="208">
        <v>1815</v>
      </c>
      <c r="J9" s="208">
        <v>2194</v>
      </c>
    </row>
    <row r="10" spans="1:13" ht="15" customHeight="1" x14ac:dyDescent="0.25">
      <c r="A10" s="175" t="s">
        <v>591</v>
      </c>
      <c r="B10" s="208">
        <v>137</v>
      </c>
      <c r="C10" s="208">
        <v>141</v>
      </c>
      <c r="G10" s="113"/>
      <c r="H10" s="175" t="s">
        <v>591</v>
      </c>
      <c r="I10" s="208">
        <v>144</v>
      </c>
      <c r="J10" s="208">
        <v>134</v>
      </c>
    </row>
    <row r="11" spans="1:13" ht="15" customHeight="1" x14ac:dyDescent="0.25">
      <c r="A11" s="176" t="s">
        <v>592</v>
      </c>
      <c r="B11" s="209">
        <v>186</v>
      </c>
      <c r="C11" s="209">
        <v>192</v>
      </c>
      <c r="G11" s="113"/>
      <c r="H11" s="176" t="s">
        <v>592</v>
      </c>
      <c r="I11" s="209">
        <v>292</v>
      </c>
      <c r="J11" s="209">
        <v>252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</v>
      </c>
      <c r="C17" s="178">
        <f>IF(ISBLANK(C5),"0",C5)</f>
        <v>8</v>
      </c>
      <c r="G17" s="113"/>
      <c r="H17" s="174" t="s">
        <v>586</v>
      </c>
      <c r="I17" s="177">
        <f>IF(ISBLANK(I5),"0",I5)</f>
        <v>7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174</v>
      </c>
      <c r="C18" s="180">
        <f t="shared" si="0"/>
        <v>49</v>
      </c>
      <c r="G18" s="113"/>
      <c r="H18" s="175" t="s">
        <v>587</v>
      </c>
      <c r="I18" s="179">
        <f t="shared" ref="I18:J18" si="1">IF(ISBLANK(I6),"0",I6)</f>
        <v>49</v>
      </c>
      <c r="J18" s="180">
        <f t="shared" si="1"/>
        <v>18</v>
      </c>
    </row>
    <row r="19" spans="1:13" ht="15" customHeight="1" x14ac:dyDescent="0.25">
      <c r="A19" s="175" t="s">
        <v>588</v>
      </c>
      <c r="B19" s="179">
        <f t="shared" ref="B19:C19" si="2">IF(ISBLANK(B7),"0",B7)</f>
        <v>1377</v>
      </c>
      <c r="C19" s="180">
        <f t="shared" si="2"/>
        <v>1035</v>
      </c>
      <c r="G19" s="113"/>
      <c r="H19" s="175" t="s">
        <v>588</v>
      </c>
      <c r="I19" s="179">
        <f t="shared" ref="I19:J19" si="3">IF(ISBLANK(I7),"0",I7)</f>
        <v>605</v>
      </c>
      <c r="J19" s="180">
        <f t="shared" si="3"/>
        <v>380</v>
      </c>
    </row>
    <row r="20" spans="1:13" ht="15" customHeight="1" x14ac:dyDescent="0.25">
      <c r="A20" s="175" t="s">
        <v>589</v>
      </c>
      <c r="B20" s="179">
        <f t="shared" ref="B20:C20" si="4">IF(ISBLANK(B8),"0",B8)</f>
        <v>1513</v>
      </c>
      <c r="C20" s="180">
        <f t="shared" si="4"/>
        <v>1517</v>
      </c>
      <c r="G20" s="113"/>
      <c r="H20" s="175" t="s">
        <v>589</v>
      </c>
      <c r="I20" s="179">
        <f t="shared" ref="I20:J20" si="5">IF(ISBLANK(I8),"0",I8)</f>
        <v>1267</v>
      </c>
      <c r="J20" s="180">
        <f t="shared" si="5"/>
        <v>1214</v>
      </c>
    </row>
    <row r="21" spans="1:13" ht="15" customHeight="1" x14ac:dyDescent="0.25">
      <c r="A21" s="175" t="s">
        <v>590</v>
      </c>
      <c r="B21" s="179">
        <f t="shared" ref="B21:C21" si="6">IF(ISBLANK(B9),"0",B9)</f>
        <v>1639</v>
      </c>
      <c r="C21" s="180">
        <f t="shared" si="6"/>
        <v>2075</v>
      </c>
      <c r="G21" s="113"/>
      <c r="H21" s="175" t="s">
        <v>590</v>
      </c>
      <c r="I21" s="179">
        <f t="shared" ref="I21:J21" si="7">IF(ISBLANK(I9),"0",I9)</f>
        <v>1815</v>
      </c>
      <c r="J21" s="180">
        <f t="shared" si="7"/>
        <v>2194</v>
      </c>
    </row>
    <row r="22" spans="1:13" ht="15" customHeight="1" x14ac:dyDescent="0.25">
      <c r="A22" s="175" t="s">
        <v>591</v>
      </c>
      <c r="B22" s="179">
        <f t="shared" ref="B22:C22" si="8">IF(ISBLANK(B10),"0",B10)</f>
        <v>137</v>
      </c>
      <c r="C22" s="180">
        <f t="shared" si="8"/>
        <v>141</v>
      </c>
      <c r="G22" s="113"/>
      <c r="H22" s="175" t="s">
        <v>591</v>
      </c>
      <c r="I22" s="179">
        <f t="shared" ref="I22:J22" si="9">IF(ISBLANK(I10),"0",I10)</f>
        <v>144</v>
      </c>
      <c r="J22" s="180">
        <f t="shared" si="9"/>
        <v>134</v>
      </c>
    </row>
    <row r="23" spans="1:13" ht="15" customHeight="1" x14ac:dyDescent="0.25">
      <c r="A23" s="176" t="s">
        <v>592</v>
      </c>
      <c r="B23" s="181">
        <f t="shared" ref="B23:C23" si="10">IF(ISBLANK(B11),"0",B11)</f>
        <v>186</v>
      </c>
      <c r="C23" s="182">
        <f t="shared" si="10"/>
        <v>192</v>
      </c>
      <c r="G23" s="113"/>
      <c r="H23" s="176" t="s">
        <v>592</v>
      </c>
      <c r="I23" s="181">
        <f t="shared" ref="I23:J23" si="11">IF(ISBLANK(I11),"0",I11)</f>
        <v>292</v>
      </c>
      <c r="J23" s="182">
        <f t="shared" si="11"/>
        <v>252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0.19857029388403494</v>
      </c>
      <c r="C29" s="184">
        <f>C17/SUM(C17:C23)*100</f>
        <v>0.15945784333266894</v>
      </c>
      <c r="D29" s="253"/>
      <c r="E29" s="253"/>
      <c r="G29" s="113"/>
      <c r="H29" s="174" t="s">
        <v>593</v>
      </c>
      <c r="I29" s="184">
        <f>I17/SUM(I17:I23)*100</f>
        <v>0.16750418760469013</v>
      </c>
      <c r="J29" s="184">
        <f>J17/SUM(J17:J23)*100</f>
        <v>0.14292520247737017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3.4551231135822085</v>
      </c>
      <c r="C30" s="185">
        <f>C18/SUM(C17:C23)*100</f>
        <v>0.97667929041259716</v>
      </c>
      <c r="D30" s="253"/>
      <c r="E30" s="253"/>
      <c r="G30" s="113"/>
      <c r="H30" s="175" t="s">
        <v>594</v>
      </c>
      <c r="I30" s="185">
        <f>I18/SUM(I17:I23)*100</f>
        <v>1.1725293132328307</v>
      </c>
      <c r="J30" s="185">
        <f>J18/SUM(J17:J23)*100</f>
        <v>0.42877560743211052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27.343129467831613</v>
      </c>
      <c r="C31" s="185">
        <f>C19/SUM(C17:C23)*100</f>
        <v>20.629858481164042</v>
      </c>
      <c r="D31" s="253"/>
      <c r="E31" s="253"/>
      <c r="G31" s="113"/>
      <c r="H31" s="175" t="s">
        <v>595</v>
      </c>
      <c r="I31" s="185">
        <f>I19/SUM(I17:I23)*100</f>
        <v>14.47714764297679</v>
      </c>
      <c r="J31" s="185">
        <f>J19/SUM(J17:J23)*100</f>
        <v>9.0519294902334444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30.043685464654491</v>
      </c>
      <c r="C32" s="185">
        <f>C20/SUM(C17:C23)*100</f>
        <v>30.237193541957346</v>
      </c>
      <c r="D32" s="253"/>
      <c r="E32" s="253"/>
      <c r="G32" s="113"/>
      <c r="H32" s="175" t="s">
        <v>596</v>
      </c>
      <c r="I32" s="185">
        <f>I20/SUM(I17:I23)*100</f>
        <v>30.318257956448914</v>
      </c>
      <c r="J32" s="185">
        <f>J20/SUM(J17:J23)*100</f>
        <v>28.918532634587901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32.545671167593326</v>
      </c>
      <c r="C33" s="185">
        <f>C21/SUM(C17:C23)*100</f>
        <v>41.359378114411008</v>
      </c>
      <c r="D33" s="253"/>
      <c r="E33" s="253"/>
      <c r="G33" s="113"/>
      <c r="H33" s="175" t="s">
        <v>597</v>
      </c>
      <c r="I33" s="185">
        <f>I21/SUM(I17:I23)*100</f>
        <v>43.431442928930366</v>
      </c>
      <c r="J33" s="185">
        <f>J21/SUM(J17:J23)*100</f>
        <v>52.262982372558362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2.7204130262112787</v>
      </c>
      <c r="C34" s="185">
        <f>C22/SUM(C17:C23)*100</f>
        <v>2.8104444887382898</v>
      </c>
      <c r="D34" s="253"/>
      <c r="E34" s="253"/>
      <c r="G34" s="113"/>
      <c r="H34" s="175" t="s">
        <v>598</v>
      </c>
      <c r="I34" s="185">
        <f>I22/SUM(I17:I23)*100</f>
        <v>3.4458004307250536</v>
      </c>
      <c r="J34" s="185">
        <f>J22/SUM(J17:J23)*100</f>
        <v>3.1919961886612676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3.6934074662430505</v>
      </c>
      <c r="C35" s="186">
        <f>C23/SUM(C17:C23)*100</f>
        <v>3.826988239984054</v>
      </c>
      <c r="D35" s="253"/>
      <c r="E35" s="253"/>
      <c r="G35" s="113"/>
      <c r="H35" s="176" t="s">
        <v>599</v>
      </c>
      <c r="I35" s="186">
        <f>I23/SUM(I17:I23)*100</f>
        <v>6.9873175400813583</v>
      </c>
      <c r="J35" s="186">
        <f>J23/SUM(J17:J23)*100</f>
        <v>6.0028585040495477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0.19857029388403494</v>
      </c>
      <c r="C41" s="184">
        <f t="shared" si="12"/>
        <v>0.15945784333266894</v>
      </c>
      <c r="G41" s="113"/>
      <c r="H41" s="174" t="s">
        <v>601</v>
      </c>
      <c r="I41" s="184">
        <f t="shared" ref="I41:J41" si="13">I29</f>
        <v>0.16750418760469013</v>
      </c>
      <c r="J41" s="184">
        <f t="shared" si="13"/>
        <v>0.14292520247737017</v>
      </c>
    </row>
    <row r="42" spans="1:12" x14ac:dyDescent="0.25">
      <c r="A42" s="175" t="s">
        <v>602</v>
      </c>
      <c r="B42" s="185">
        <f t="shared" si="12"/>
        <v>3.4551231135822085</v>
      </c>
      <c r="C42" s="185">
        <f t="shared" si="12"/>
        <v>0.97667929041259716</v>
      </c>
      <c r="G42" s="113"/>
      <c r="H42" s="175" t="s">
        <v>602</v>
      </c>
      <c r="I42" s="185">
        <f t="shared" ref="I42:J42" si="14">I30</f>
        <v>1.1725293132328307</v>
      </c>
      <c r="J42" s="185">
        <f t="shared" si="14"/>
        <v>0.42877560743211052</v>
      </c>
    </row>
    <row r="43" spans="1:12" x14ac:dyDescent="0.25">
      <c r="A43" s="175" t="s">
        <v>603</v>
      </c>
      <c r="B43" s="185">
        <f t="shared" si="12"/>
        <v>27.343129467831613</v>
      </c>
      <c r="C43" s="185">
        <f t="shared" si="12"/>
        <v>20.629858481164042</v>
      </c>
      <c r="G43" s="113"/>
      <c r="H43" s="175" t="s">
        <v>603</v>
      </c>
      <c r="I43" s="185">
        <f t="shared" ref="I43:J43" si="15">I31</f>
        <v>14.47714764297679</v>
      </c>
      <c r="J43" s="185">
        <f t="shared" si="15"/>
        <v>9.0519294902334444</v>
      </c>
    </row>
    <row r="44" spans="1:12" x14ac:dyDescent="0.25">
      <c r="A44" s="175" t="s">
        <v>604</v>
      </c>
      <c r="B44" s="185">
        <f t="shared" si="12"/>
        <v>30.043685464654491</v>
      </c>
      <c r="C44" s="185">
        <f t="shared" si="12"/>
        <v>30.237193541957346</v>
      </c>
      <c r="G44" s="113"/>
      <c r="H44" s="175" t="s">
        <v>604</v>
      </c>
      <c r="I44" s="185">
        <f t="shared" ref="I44:J44" si="16">I32</f>
        <v>30.318257956448914</v>
      </c>
      <c r="J44" s="185">
        <f t="shared" si="16"/>
        <v>28.918532634587901</v>
      </c>
    </row>
    <row r="45" spans="1:12" x14ac:dyDescent="0.25">
      <c r="A45" s="175" t="s">
        <v>605</v>
      </c>
      <c r="B45" s="185">
        <f t="shared" si="12"/>
        <v>32.545671167593326</v>
      </c>
      <c r="C45" s="185">
        <f t="shared" si="12"/>
        <v>41.359378114411008</v>
      </c>
      <c r="G45" s="113"/>
      <c r="H45" s="175" t="s">
        <v>605</v>
      </c>
      <c r="I45" s="185">
        <f t="shared" ref="I45:J45" si="17">I33</f>
        <v>43.431442928930366</v>
      </c>
      <c r="J45" s="185">
        <f t="shared" si="17"/>
        <v>52.262982372558362</v>
      </c>
    </row>
    <row r="46" spans="1:12" x14ac:dyDescent="0.25">
      <c r="A46" s="175" t="s">
        <v>606</v>
      </c>
      <c r="B46" s="185">
        <f t="shared" si="12"/>
        <v>2.7204130262112787</v>
      </c>
      <c r="C46" s="185">
        <f t="shared" si="12"/>
        <v>2.8104444887382898</v>
      </c>
      <c r="G46" s="113"/>
      <c r="H46" s="175" t="s">
        <v>606</v>
      </c>
      <c r="I46" s="185">
        <f t="shared" ref="I46:J46" si="18">I34</f>
        <v>3.4458004307250536</v>
      </c>
      <c r="J46" s="185">
        <f t="shared" si="18"/>
        <v>3.1919961886612676</v>
      </c>
    </row>
    <row r="47" spans="1:12" x14ac:dyDescent="0.25">
      <c r="A47" s="176" t="s">
        <v>607</v>
      </c>
      <c r="B47" s="186">
        <f t="shared" si="12"/>
        <v>3.6934074662430505</v>
      </c>
      <c r="C47" s="186">
        <f t="shared" si="12"/>
        <v>3.826988239984054</v>
      </c>
      <c r="G47" s="113"/>
      <c r="H47" s="176" t="s">
        <v>607</v>
      </c>
      <c r="I47" s="186">
        <f t="shared" ref="I47:J47" si="19">I35</f>
        <v>6.9873175400813583</v>
      </c>
      <c r="J47" s="186">
        <f t="shared" si="19"/>
        <v>6.0028585040495477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3454</v>
      </c>
      <c r="C5" s="207">
        <v>3133</v>
      </c>
      <c r="D5" s="253"/>
      <c r="E5" s="253"/>
      <c r="F5" s="1003"/>
      <c r="H5" s="174" t="s">
        <v>624</v>
      </c>
      <c r="I5" s="207">
        <v>1578</v>
      </c>
      <c r="J5" s="207">
        <v>1321</v>
      </c>
    </row>
    <row r="6" spans="1:10" ht="15" customHeight="1" x14ac:dyDescent="0.25">
      <c r="A6" s="175" t="s">
        <v>625</v>
      </c>
      <c r="B6" s="208">
        <v>644</v>
      </c>
      <c r="C6" s="208">
        <v>754</v>
      </c>
      <c r="D6" s="253"/>
      <c r="E6" s="253"/>
      <c r="F6" s="1003"/>
      <c r="H6" s="175" t="s">
        <v>625</v>
      </c>
      <c r="I6" s="208">
        <v>1323</v>
      </c>
      <c r="J6" s="208">
        <v>1596</v>
      </c>
    </row>
    <row r="7" spans="1:10" ht="15" customHeight="1" x14ac:dyDescent="0.25">
      <c r="A7" s="176" t="s">
        <v>626</v>
      </c>
      <c r="B7" s="209">
        <v>938</v>
      </c>
      <c r="C7" s="209">
        <v>1130</v>
      </c>
      <c r="D7" s="253"/>
      <c r="E7" s="253"/>
      <c r="F7" s="1003"/>
      <c r="H7" s="175" t="s">
        <v>626</v>
      </c>
      <c r="I7" s="208">
        <v>1269</v>
      </c>
      <c r="J7" s="208">
        <v>1269</v>
      </c>
    </row>
    <row r="8" spans="1:10" x14ac:dyDescent="0.25">
      <c r="D8" s="253"/>
      <c r="E8" s="253"/>
      <c r="F8" s="1003"/>
      <c r="H8" s="176" t="s">
        <v>2351</v>
      </c>
      <c r="I8" s="209">
        <v>9</v>
      </c>
      <c r="J8" s="209">
        <v>12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3454</v>
      </c>
      <c r="C13" s="178">
        <f>IF(ISBLANK(C5),"0",C5)</f>
        <v>3133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644</v>
      </c>
      <c r="C14" s="180">
        <f t="shared" si="0"/>
        <v>754</v>
      </c>
      <c r="D14" s="253"/>
      <c r="E14" s="253"/>
      <c r="F14" s="1003"/>
      <c r="H14" s="174" t="s">
        <v>624</v>
      </c>
      <c r="I14" s="177">
        <f>IF(ISBLANK(I5),"0",I5)</f>
        <v>1578</v>
      </c>
      <c r="J14" s="178">
        <f>IF(ISBLANK(J5),"0",J5)</f>
        <v>1321</v>
      </c>
    </row>
    <row r="15" spans="1:10" ht="15" customHeight="1" x14ac:dyDescent="0.25">
      <c r="A15" s="176" t="s">
        <v>626</v>
      </c>
      <c r="B15" s="181">
        <f t="shared" si="0"/>
        <v>938</v>
      </c>
      <c r="C15" s="182">
        <f t="shared" si="0"/>
        <v>1130</v>
      </c>
      <c r="D15" s="253"/>
      <c r="E15" s="253"/>
      <c r="F15" s="1003"/>
      <c r="H15" s="175" t="s">
        <v>625</v>
      </c>
      <c r="I15" s="179">
        <f t="shared" ref="I15:J15" si="1">IF(ISBLANK(I6),"0",I6)</f>
        <v>1323</v>
      </c>
      <c r="J15" s="180">
        <f t="shared" si="1"/>
        <v>1596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1269</v>
      </c>
      <c r="J16" s="180">
        <f t="shared" si="2"/>
        <v>1269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</v>
      </c>
      <c r="J17" s="182">
        <f t="shared" si="3"/>
        <v>12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68.58617950754568</v>
      </c>
      <c r="C21" s="184">
        <f>C13/SUM(C13:C15)*100</f>
        <v>62.447677895156474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12.787926926131851</v>
      </c>
      <c r="C22" s="185">
        <f>C14/SUM(C13:C15)*100</f>
        <v>15.028901734104046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18.625893566322478</v>
      </c>
      <c r="C23" s="186">
        <f>C15/SUM(C13:C15)*100</f>
        <v>22.523420370739487</v>
      </c>
      <c r="D23" s="253"/>
      <c r="E23" s="253"/>
      <c r="F23" s="1003"/>
      <c r="H23" s="174" t="s">
        <v>629</v>
      </c>
      <c r="I23" s="184">
        <f>I14/SUM(I14:I17)*100</f>
        <v>37.760229720028718</v>
      </c>
      <c r="J23" s="184">
        <f>J14/SUM(J14:J17)*100</f>
        <v>31.467365412101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31.658291457286431</v>
      </c>
      <c r="J24" s="185">
        <f>J15/SUM(J14:J17)*100</f>
        <v>38.018103858980467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30.366116295764538</v>
      </c>
      <c r="J25" s="185">
        <f>J16/SUM(J14:J17)*100</f>
        <v>30.22868032396379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0.21536252692031585</v>
      </c>
      <c r="J26" s="186">
        <f>J17/SUM(J14:J17)*100</f>
        <v>0.28585040495474034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68.58617950754568</v>
      </c>
      <c r="C29" s="189">
        <f t="shared" si="4"/>
        <v>62.447677895156474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12.787926926131851</v>
      </c>
      <c r="C30" s="192">
        <f t="shared" si="4"/>
        <v>15.028901734104046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18.625893566322478</v>
      </c>
      <c r="C31" s="195">
        <f t="shared" si="4"/>
        <v>22.523420370739487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37.760229720028718</v>
      </c>
      <c r="J32" s="189">
        <f>J23</f>
        <v>31.467365412101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31.658291457286431</v>
      </c>
      <c r="J33" s="192">
        <f t="shared" si="5"/>
        <v>38.018103858980467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30.366116295764538</v>
      </c>
      <c r="J34" s="192">
        <f t="shared" si="6"/>
        <v>30.22868032396379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0.21536252692031585</v>
      </c>
      <c r="J35" s="195">
        <f t="shared" si="7"/>
        <v>0.28585040495474034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216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9668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73.69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188.7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0</v>
      </c>
      <c r="E5" s="28"/>
      <c r="J5" s="654" t="s">
        <v>542</v>
      </c>
      <c r="K5" s="669">
        <f>IF(ISBLANK(B5),"",B5)</f>
        <v>2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3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6</v>
      </c>
      <c r="C7" s="657">
        <v>6</v>
      </c>
      <c r="E7" s="44"/>
      <c r="J7" s="656" t="s">
        <v>641</v>
      </c>
      <c r="K7" s="670">
        <f t="shared" si="0"/>
        <v>6</v>
      </c>
      <c r="L7" s="619">
        <f t="shared" si="1"/>
        <v>6</v>
      </c>
      <c r="N7" s="44"/>
    </row>
    <row r="8" spans="1:15" x14ac:dyDescent="0.25">
      <c r="A8" s="650" t="s">
        <v>642</v>
      </c>
      <c r="B8" s="651">
        <v>7</v>
      </c>
      <c r="C8" s="651">
        <v>8</v>
      </c>
      <c r="E8" s="21"/>
      <c r="J8" s="650" t="s">
        <v>642</v>
      </c>
      <c r="K8" s="670">
        <f t="shared" si="0"/>
        <v>7</v>
      </c>
      <c r="L8" s="619">
        <f t="shared" si="1"/>
        <v>8</v>
      </c>
      <c r="N8" s="21"/>
    </row>
    <row r="9" spans="1:15" x14ac:dyDescent="0.25">
      <c r="A9" s="650" t="s">
        <v>643</v>
      </c>
      <c r="B9" s="651">
        <v>19</v>
      </c>
      <c r="C9" s="651">
        <v>10</v>
      </c>
      <c r="E9" s="21"/>
      <c r="J9" s="650" t="s">
        <v>643</v>
      </c>
      <c r="K9" s="670">
        <f t="shared" si="0"/>
        <v>19</v>
      </c>
      <c r="L9" s="619">
        <f t="shared" si="1"/>
        <v>10</v>
      </c>
      <c r="N9" s="21"/>
    </row>
    <row r="10" spans="1:15" x14ac:dyDescent="0.25">
      <c r="A10" s="652" t="s">
        <v>365</v>
      </c>
      <c r="B10" s="653">
        <v>101</v>
      </c>
      <c r="C10" s="653">
        <v>11</v>
      </c>
      <c r="J10" s="652" t="s">
        <v>365</v>
      </c>
      <c r="K10" s="671">
        <f t="shared" si="0"/>
        <v>101</v>
      </c>
      <c r="L10" s="620">
        <f t="shared" si="1"/>
        <v>11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2.5499999999999998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2.5499999999999998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0.72</v>
      </c>
      <c r="C16" s="197"/>
      <c r="D16" s="253"/>
      <c r="E16" s="254"/>
      <c r="F16" s="253"/>
      <c r="G16" s="253"/>
      <c r="J16" s="675" t="s">
        <v>489</v>
      </c>
      <c r="K16" s="676">
        <f>B16</f>
        <v>0.72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1.1100000000000001</v>
      </c>
      <c r="C18" s="197"/>
      <c r="D18" s="255"/>
      <c r="E18" s="256"/>
      <c r="F18" s="253"/>
      <c r="G18" s="253"/>
      <c r="J18" s="678" t="s">
        <v>501</v>
      </c>
      <c r="K18" s="674">
        <f>B18</f>
        <v>1.1100000000000001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1.79</v>
      </c>
      <c r="C19" s="198"/>
      <c r="D19" s="255"/>
      <c r="E19" s="256"/>
      <c r="F19" s="253"/>
      <c r="G19" s="253"/>
      <c r="J19" s="672" t="s">
        <v>502</v>
      </c>
      <c r="K19" s="676">
        <f>B19</f>
        <v>1.79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1.64</v>
      </c>
      <c r="C21" s="253"/>
      <c r="D21" s="253"/>
      <c r="E21" s="253"/>
      <c r="F21" s="253"/>
      <c r="G21" s="253"/>
      <c r="J21" s="661" t="s">
        <v>498</v>
      </c>
      <c r="K21" s="679">
        <f>B21</f>
        <v>1.64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2</v>
      </c>
      <c r="C33" s="657">
        <v>0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2</v>
      </c>
      <c r="C34" s="657">
        <v>2</v>
      </c>
      <c r="E34" s="44"/>
      <c r="J34" s="656" t="s">
        <v>641</v>
      </c>
      <c r="K34" s="670">
        <f t="shared" si="2"/>
        <v>2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3</v>
      </c>
      <c r="C35" s="651">
        <v>1</v>
      </c>
      <c r="E35" s="21"/>
      <c r="J35" s="650" t="s">
        <v>642</v>
      </c>
      <c r="K35" s="670">
        <f t="shared" si="2"/>
        <v>3</v>
      </c>
      <c r="L35" s="619">
        <f t="shared" si="3"/>
        <v>1</v>
      </c>
      <c r="N35" s="21"/>
    </row>
    <row r="36" spans="1:15" x14ac:dyDescent="0.25">
      <c r="A36" s="650" t="s">
        <v>643</v>
      </c>
      <c r="B36" s="651">
        <v>4</v>
      </c>
      <c r="C36" s="651">
        <v>4</v>
      </c>
      <c r="E36" s="21"/>
      <c r="J36" s="650" t="s">
        <v>643</v>
      </c>
      <c r="K36" s="670">
        <f t="shared" si="2"/>
        <v>4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20</v>
      </c>
      <c r="C37" s="653">
        <v>2</v>
      </c>
      <c r="J37" s="652" t="s">
        <v>365</v>
      </c>
      <c r="K37" s="671">
        <f t="shared" si="2"/>
        <v>20</v>
      </c>
      <c r="L37" s="620">
        <f t="shared" si="3"/>
        <v>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0.71</v>
      </c>
      <c r="C42" s="197"/>
      <c r="D42" s="253"/>
      <c r="E42" s="211"/>
      <c r="F42" s="253"/>
      <c r="G42" s="253"/>
      <c r="J42" s="673" t="s">
        <v>488</v>
      </c>
      <c r="K42" s="674">
        <f>B42</f>
        <v>0.71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</v>
      </c>
      <c r="C43" s="197"/>
      <c r="D43" s="253"/>
      <c r="E43" s="254"/>
      <c r="F43" s="253"/>
      <c r="G43" s="253"/>
      <c r="J43" s="675" t="s">
        <v>489</v>
      </c>
      <c r="K43" s="676">
        <f>B43</f>
        <v>0.2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0.24</v>
      </c>
      <c r="C45" s="197"/>
      <c r="D45" s="255"/>
      <c r="E45" s="256"/>
      <c r="F45" s="253"/>
      <c r="G45" s="253"/>
      <c r="J45" s="678" t="s">
        <v>501</v>
      </c>
      <c r="K45" s="674">
        <f>B45</f>
        <v>0.24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0.52</v>
      </c>
      <c r="C46" s="198"/>
      <c r="D46" s="255"/>
      <c r="E46" s="256"/>
      <c r="F46" s="253"/>
      <c r="G46" s="253"/>
      <c r="J46" s="672" t="s">
        <v>502</v>
      </c>
      <c r="K46" s="676">
        <f>B46</f>
        <v>0.52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0.46</v>
      </c>
      <c r="C48" s="253"/>
      <c r="D48" s="253"/>
      <c r="E48" s="253"/>
      <c r="F48" s="253"/>
      <c r="G48" s="253"/>
      <c r="J48" s="661" t="s">
        <v>498</v>
      </c>
      <c r="K48" s="679">
        <f>B48</f>
        <v>0.46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85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1</v>
      </c>
      <c r="G4" s="643">
        <v>1</v>
      </c>
      <c r="H4" s="643">
        <v>85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1</v>
      </c>
      <c r="G5" s="602">
        <v>1</v>
      </c>
      <c r="H5" s="602">
        <v>85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1</v>
      </c>
      <c r="G6" s="617">
        <v>1</v>
      </c>
      <c r="H6" s="617">
        <v>85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1.3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0.48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90.8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137041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14175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45.9</v>
      </c>
      <c r="E4" s="600">
        <v>0.64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89.3</v>
      </c>
      <c r="E5" s="751">
        <v>0.72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0</v>
      </c>
      <c r="E6" s="959">
        <v>0.46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</v>
      </c>
      <c r="C4" s="643">
        <v>1.7</v>
      </c>
      <c r="D4" s="643">
        <v>1.2</v>
      </c>
      <c r="E4" s="643">
        <v>0.44</v>
      </c>
      <c r="F4" s="643">
        <v>0.7</v>
      </c>
      <c r="G4" s="643">
        <v>0</v>
      </c>
      <c r="H4" s="1066"/>
      <c r="I4" s="253"/>
      <c r="J4" s="253"/>
      <c r="K4" s="253"/>
    </row>
    <row r="5" spans="1:11" x14ac:dyDescent="0.25">
      <c r="A5" s="480">
        <v>2021</v>
      </c>
      <c r="B5" s="602">
        <v>17</v>
      </c>
      <c r="C5" s="602">
        <v>1.7</v>
      </c>
      <c r="D5" s="602">
        <v>1.2</v>
      </c>
      <c r="E5" s="602">
        <v>0.45</v>
      </c>
      <c r="F5" s="602">
        <v>0.8</v>
      </c>
      <c r="G5" s="602">
        <v>1</v>
      </c>
      <c r="H5" s="1066"/>
      <c r="I5" s="253"/>
      <c r="J5" s="253"/>
      <c r="K5" s="253"/>
    </row>
    <row r="6" spans="1:11" x14ac:dyDescent="0.25">
      <c r="A6" s="360">
        <v>2022</v>
      </c>
      <c r="B6" s="602">
        <v>18</v>
      </c>
      <c r="C6" s="602">
        <v>1.9</v>
      </c>
      <c r="D6" s="602">
        <v>0.6</v>
      </c>
      <c r="E6" s="602">
        <v>0.48</v>
      </c>
      <c r="F6" s="602">
        <v>1.3</v>
      </c>
      <c r="G6" s="602">
        <v>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81.400000000000006</v>
      </c>
      <c r="C5" s="602">
        <v>93.8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84.3</v>
      </c>
      <c r="C6" s="602">
        <v>88.6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90.8</v>
      </c>
      <c r="C7" s="1067">
        <v>87.7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867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867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9630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867</v>
      </c>
      <c r="C5" s="1034">
        <v>446</v>
      </c>
      <c r="D5" s="600">
        <v>421</v>
      </c>
      <c r="G5" s="871" t="s">
        <v>126</v>
      </c>
      <c r="H5" s="637">
        <f>IF(ISBLANK(D7),"",D7)</f>
        <v>421</v>
      </c>
    </row>
    <row r="6" spans="1:17" x14ac:dyDescent="0.25">
      <c r="A6" s="641">
        <v>2021</v>
      </c>
      <c r="B6" s="1034">
        <v>857</v>
      </c>
      <c r="C6" s="1034">
        <v>439</v>
      </c>
      <c r="D6" s="602">
        <v>418</v>
      </c>
      <c r="G6" s="635" t="s">
        <v>127</v>
      </c>
      <c r="H6" s="623">
        <f>IF(ISBLANK(C7),"",C7)</f>
        <v>446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867</v>
      </c>
      <c r="C7" s="1034">
        <v>446</v>
      </c>
      <c r="D7" s="617">
        <v>421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421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446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529</v>
      </c>
      <c r="C6" s="55">
        <v>262</v>
      </c>
      <c r="D6" s="55">
        <v>267</v>
      </c>
      <c r="E6" s="70">
        <v>674</v>
      </c>
      <c r="F6" s="55">
        <v>346</v>
      </c>
      <c r="G6" s="110">
        <v>328</v>
      </c>
      <c r="H6" s="55">
        <v>397</v>
      </c>
      <c r="I6" s="55">
        <v>191</v>
      </c>
      <c r="J6" s="55">
        <v>206</v>
      </c>
      <c r="K6" s="70">
        <v>1499</v>
      </c>
      <c r="L6" s="55">
        <v>751</v>
      </c>
      <c r="M6" s="110">
        <v>748</v>
      </c>
      <c r="N6" s="70">
        <v>1645</v>
      </c>
      <c r="O6" s="55">
        <v>836</v>
      </c>
      <c r="P6" s="110">
        <v>809</v>
      </c>
      <c r="Q6" s="70">
        <v>6425</v>
      </c>
      <c r="R6" s="55">
        <v>3351</v>
      </c>
      <c r="S6" s="110">
        <v>3074</v>
      </c>
      <c r="T6" s="70">
        <v>10226</v>
      </c>
      <c r="U6" s="55">
        <v>5098</v>
      </c>
      <c r="V6" s="160">
        <v>5128</v>
      </c>
    </row>
    <row r="7" spans="1:22" x14ac:dyDescent="0.25">
      <c r="A7" s="286">
        <v>2021</v>
      </c>
      <c r="B7" s="167">
        <v>538</v>
      </c>
      <c r="C7" s="94">
        <v>263</v>
      </c>
      <c r="D7" s="94">
        <v>275</v>
      </c>
      <c r="E7" s="167">
        <v>644</v>
      </c>
      <c r="F7" s="94">
        <v>338</v>
      </c>
      <c r="G7" s="169">
        <v>306</v>
      </c>
      <c r="H7" s="94">
        <v>396</v>
      </c>
      <c r="I7" s="94">
        <v>190</v>
      </c>
      <c r="J7" s="94">
        <v>206</v>
      </c>
      <c r="K7" s="167">
        <v>1484</v>
      </c>
      <c r="L7" s="94">
        <v>746</v>
      </c>
      <c r="M7" s="169">
        <v>738</v>
      </c>
      <c r="N7" s="167">
        <v>1610</v>
      </c>
      <c r="O7" s="94">
        <v>809</v>
      </c>
      <c r="P7" s="169">
        <v>801</v>
      </c>
      <c r="Q7" s="167">
        <v>6306</v>
      </c>
      <c r="R7" s="94">
        <v>3286</v>
      </c>
      <c r="S7" s="169">
        <v>3020</v>
      </c>
      <c r="T7" s="212">
        <v>10062</v>
      </c>
      <c r="U7" s="58">
        <v>5013</v>
      </c>
      <c r="V7" s="160">
        <v>5049</v>
      </c>
    </row>
    <row r="8" spans="1:22" x14ac:dyDescent="0.25">
      <c r="A8" s="219">
        <v>2022</v>
      </c>
      <c r="B8" s="72">
        <v>585</v>
      </c>
      <c r="C8" s="61">
        <v>296</v>
      </c>
      <c r="D8" s="61">
        <v>289</v>
      </c>
      <c r="E8" s="72">
        <v>673</v>
      </c>
      <c r="F8" s="61">
        <v>339</v>
      </c>
      <c r="G8" s="111">
        <v>334</v>
      </c>
      <c r="H8" s="61">
        <v>369</v>
      </c>
      <c r="I8" s="61">
        <v>192</v>
      </c>
      <c r="J8" s="61">
        <v>177</v>
      </c>
      <c r="K8" s="72">
        <v>1535</v>
      </c>
      <c r="L8" s="61">
        <v>780</v>
      </c>
      <c r="M8" s="111">
        <v>755</v>
      </c>
      <c r="N8" s="72">
        <v>1442</v>
      </c>
      <c r="O8" s="61">
        <v>759</v>
      </c>
      <c r="P8" s="111">
        <v>683</v>
      </c>
      <c r="Q8" s="72">
        <v>5879</v>
      </c>
      <c r="R8" s="61">
        <v>3104</v>
      </c>
      <c r="S8" s="111">
        <v>2775</v>
      </c>
      <c r="T8" s="72">
        <v>9668</v>
      </c>
      <c r="U8" s="61">
        <v>4846</v>
      </c>
      <c r="V8" s="111">
        <v>4822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585</v>
      </c>
      <c r="C15" s="172">
        <f>E8</f>
        <v>673</v>
      </c>
      <c r="D15" s="172">
        <f>H8</f>
        <v>369</v>
      </c>
      <c r="E15" s="172">
        <f>K8</f>
        <v>1535</v>
      </c>
      <c r="F15" s="172">
        <f>N8</f>
        <v>1442</v>
      </c>
      <c r="G15" s="172">
        <f>Q8</f>
        <v>5879</v>
      </c>
      <c r="H15" s="334">
        <f>T8</f>
        <v>9668</v>
      </c>
      <c r="M15" s="172">
        <f>K8</f>
        <v>1535</v>
      </c>
      <c r="N15" s="172">
        <f>H15-E15-O15</f>
        <v>5602</v>
      </c>
      <c r="O15" s="172">
        <f>H15-(B15+C15+G15)</f>
        <v>2531</v>
      </c>
      <c r="P15" s="29"/>
      <c r="Q15" s="100">
        <f>M15/H15*100</f>
        <v>15.877120397186594</v>
      </c>
      <c r="R15" s="100">
        <f>N15/H15*100</f>
        <v>57.943731899048409</v>
      </c>
      <c r="S15" s="100">
        <f>O15/H15*100</f>
        <v>26.179147703765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15.877120397186594</v>
      </c>
      <c r="R18" s="100">
        <f>N15/H15*100</f>
        <v>57.943731899048409</v>
      </c>
      <c r="S18" s="100">
        <f>O15/H15*100</f>
        <v>26.179147703765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13.5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21.7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8</v>
      </c>
      <c r="C4" s="600">
        <v>0</v>
      </c>
      <c r="D4" s="600">
        <v>1</v>
      </c>
      <c r="E4" s="599">
        <v>1</v>
      </c>
      <c r="F4" s="600">
        <v>6.1</v>
      </c>
      <c r="G4" s="600">
        <v>0.7</v>
      </c>
    </row>
    <row r="5" spans="1:10" x14ac:dyDescent="0.25">
      <c r="A5" s="286">
        <v>2022</v>
      </c>
      <c r="B5" s="751">
        <v>6</v>
      </c>
      <c r="C5" s="751">
        <v>0</v>
      </c>
      <c r="D5" s="751">
        <v>1</v>
      </c>
      <c r="E5" s="753">
        <v>1</v>
      </c>
      <c r="F5" s="751">
        <v>4.5</v>
      </c>
      <c r="G5" s="751">
        <v>0.6</v>
      </c>
    </row>
    <row r="6" spans="1:10" x14ac:dyDescent="0.25">
      <c r="A6" s="218">
        <v>2023</v>
      </c>
      <c r="B6" s="752">
        <v>10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8</v>
      </c>
      <c r="C11" s="80">
        <f>IF(ISBLANK(D4),"",D4)</f>
        <v>1</v>
      </c>
      <c r="E11" s="103">
        <f>A4</f>
        <v>2021</v>
      </c>
      <c r="F11" s="80">
        <f>IF(ISBLANK(B4),"",B4)</f>
        <v>8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10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10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153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37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116</v>
      </c>
    </row>
    <row r="17" spans="2:3" x14ac:dyDescent="0.25">
      <c r="B17" s="253">
        <v>2022</v>
      </c>
      <c r="C17" s="1100">
        <v>96</v>
      </c>
    </row>
    <row r="18" spans="2:3" x14ac:dyDescent="0.25">
      <c r="B18" s="253">
        <v>2023</v>
      </c>
      <c r="C18" s="1100">
        <v>86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116</v>
      </c>
    </row>
    <row r="22" spans="2:3" x14ac:dyDescent="0.25">
      <c r="B22" s="636">
        <f>B17</f>
        <v>2022</v>
      </c>
      <c r="C22" s="636">
        <f t="shared" ref="C22:C23" si="0">IF(ISBLANK(C17),"",C17)</f>
        <v>96</v>
      </c>
    </row>
    <row r="23" spans="2:3" x14ac:dyDescent="0.25">
      <c r="B23" s="636">
        <f>B18</f>
        <v>2023</v>
      </c>
      <c r="C23" s="636">
        <f t="shared" si="0"/>
        <v>86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11</v>
      </c>
      <c r="D5" s="55">
        <v>12</v>
      </c>
      <c r="E5" s="269">
        <f>SUM(B5:D5)</f>
        <v>34</v>
      </c>
      <c r="F5" s="71">
        <v>252</v>
      </c>
      <c r="G5" s="70">
        <v>0.7</v>
      </c>
      <c r="H5" s="55">
        <v>0.2</v>
      </c>
      <c r="I5" s="110">
        <v>0.5</v>
      </c>
      <c r="J5" s="71">
        <v>2.5</v>
      </c>
    </row>
    <row r="6" spans="1:10" x14ac:dyDescent="0.25">
      <c r="A6" s="286">
        <v>2022</v>
      </c>
      <c r="B6" s="757">
        <v>15</v>
      </c>
      <c r="C6" s="758">
        <v>9</v>
      </c>
      <c r="D6" s="758">
        <v>11</v>
      </c>
      <c r="E6" s="270">
        <f>SUM(B6:D6)</f>
        <v>35</v>
      </c>
      <c r="F6" s="214">
        <v>236</v>
      </c>
      <c r="G6" s="457">
        <v>1</v>
      </c>
      <c r="H6" s="458">
        <v>0.2</v>
      </c>
      <c r="I6" s="763">
        <v>0.4</v>
      </c>
      <c r="J6" s="214">
        <v>2.5</v>
      </c>
    </row>
    <row r="7" spans="1:10" x14ac:dyDescent="0.25">
      <c r="A7" s="218">
        <v>2023</v>
      </c>
      <c r="B7" s="167">
        <v>12</v>
      </c>
      <c r="C7" s="94">
        <v>8</v>
      </c>
      <c r="D7" s="94">
        <v>9</v>
      </c>
      <c r="E7" s="447">
        <f>SUM(B7:D7)</f>
        <v>29</v>
      </c>
      <c r="F7" s="168">
        <v>153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252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236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153</v>
      </c>
      <c r="C15" s="28"/>
      <c r="D15" s="28"/>
      <c r="F15" s="626" t="s">
        <v>1527</v>
      </c>
      <c r="G15" s="622">
        <f>IF(ISBLANK(C7),"",C7)</f>
        <v>8</v>
      </c>
      <c r="I15" s="626" t="s">
        <v>1538</v>
      </c>
      <c r="J15" s="622">
        <f>IF(ISBLANK(C7),"",C7)</f>
        <v>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</v>
      </c>
      <c r="I16" s="627" t="s">
        <v>1539</v>
      </c>
      <c r="J16" s="623">
        <f>IF(ISBLANK(D7),"",D7)</f>
        <v>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1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0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>
        <v>0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0</v>
      </c>
      <c r="C8" s="760"/>
      <c r="D8" s="760"/>
      <c r="E8" s="601">
        <v>0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>
        <f>IF(ISBLANK(E6),"",E6)</f>
        <v>0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0</v>
      </c>
      <c r="C18" s="755"/>
      <c r="I18" s="702">
        <f>A8</f>
        <v>2022</v>
      </c>
      <c r="J18" s="676">
        <f>IF(ISBLANK(E8),"",E8)</f>
        <v>0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9</v>
      </c>
      <c r="D5" s="449">
        <f>IF(ISBLANK(B5),"",A5)</f>
        <v>2021</v>
      </c>
      <c r="E5" s="618">
        <f>IF(ISBLANK(B5),"",B5)</f>
        <v>9</v>
      </c>
      <c r="K5" s="217">
        <v>2020</v>
      </c>
      <c r="L5" s="655">
        <v>6.7</v>
      </c>
    </row>
    <row r="6" spans="1:12" x14ac:dyDescent="0.25">
      <c r="A6" s="229">
        <v>2022</v>
      </c>
      <c r="B6" s="602">
        <v>9</v>
      </c>
      <c r="D6" s="450">
        <f>IF(ISBLANK(B6),"",A6)</f>
        <v>2022</v>
      </c>
      <c r="E6" s="619">
        <f>IF(ISBLANK(B6),"",B6)</f>
        <v>9</v>
      </c>
      <c r="K6" s="286">
        <v>2021</v>
      </c>
      <c r="L6" s="657">
        <v>5.4</v>
      </c>
    </row>
    <row r="7" spans="1:12" x14ac:dyDescent="0.25">
      <c r="A7" s="123">
        <v>2023</v>
      </c>
      <c r="B7" s="617">
        <v>9</v>
      </c>
      <c r="D7" s="379">
        <f>IF(ISBLANK(B7),"",A7)</f>
        <v>2023</v>
      </c>
      <c r="E7" s="620">
        <f>IF(ISBLANK(B7),"",B7)</f>
        <v>9</v>
      </c>
      <c r="K7" s="219">
        <v>2022</v>
      </c>
      <c r="L7" s="617">
        <v>3.9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58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41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40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</v>
      </c>
      <c r="C5" s="643">
        <v>10162</v>
      </c>
      <c r="D5" s="643">
        <v>867</v>
      </c>
      <c r="E5" s="869">
        <v>8.5</v>
      </c>
      <c r="F5" s="1039">
        <v>8.6999999999999993</v>
      </c>
      <c r="G5" s="1039">
        <v>8.1999999999999993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</v>
      </c>
      <c r="C6" s="657">
        <v>9961</v>
      </c>
      <c r="D6" s="657">
        <v>857</v>
      </c>
      <c r="E6" s="657">
        <v>8.5</v>
      </c>
      <c r="F6" s="657">
        <v>8.8000000000000007</v>
      </c>
      <c r="G6" s="657">
        <v>8.3000000000000007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</v>
      </c>
      <c r="C7" s="617">
        <v>9630</v>
      </c>
      <c r="D7" s="617">
        <v>867</v>
      </c>
      <c r="E7" s="617">
        <v>9</v>
      </c>
      <c r="F7" s="617">
        <v>9.1999999999999993</v>
      </c>
      <c r="G7" s="617">
        <v>8.6999999999999993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7.9</v>
      </c>
      <c r="C4" s="655">
        <v>35</v>
      </c>
      <c r="D4" s="655">
        <v>2.4</v>
      </c>
      <c r="E4" s="655">
        <v>66</v>
      </c>
      <c r="F4" s="655">
        <v>0.7</v>
      </c>
      <c r="G4" s="655">
        <v>9</v>
      </c>
      <c r="H4" s="655">
        <v>1</v>
      </c>
      <c r="I4" s="655">
        <v>4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6.2</v>
      </c>
      <c r="C5" s="602">
        <v>40</v>
      </c>
      <c r="D5" s="602">
        <v>2.6</v>
      </c>
      <c r="E5" s="602">
        <v>63</v>
      </c>
      <c r="F5" s="602">
        <v>0.7</v>
      </c>
      <c r="G5" s="602">
        <v>7</v>
      </c>
      <c r="H5" s="602">
        <v>1</v>
      </c>
      <c r="I5" s="602">
        <v>6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37</v>
      </c>
      <c r="D6" s="617"/>
      <c r="E6" s="617">
        <v>60</v>
      </c>
      <c r="F6" s="617"/>
      <c r="G6" s="617">
        <v>11</v>
      </c>
      <c r="H6" s="617">
        <v>1</v>
      </c>
      <c r="I6" s="617">
        <v>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74</v>
      </c>
      <c r="C4" s="1006">
        <v>29</v>
      </c>
      <c r="D4" s="1006">
        <v>45</v>
      </c>
      <c r="E4" s="1005">
        <v>211</v>
      </c>
      <c r="F4" s="1006">
        <v>96</v>
      </c>
      <c r="G4" s="1006">
        <v>115</v>
      </c>
      <c r="H4" s="1007">
        <v>7.2</v>
      </c>
      <c r="I4" s="1007">
        <v>20.6</v>
      </c>
      <c r="J4" s="1007">
        <v>-13.4</v>
      </c>
      <c r="K4" s="70">
        <v>157</v>
      </c>
      <c r="L4" s="55">
        <v>59</v>
      </c>
      <c r="M4" s="110">
        <v>98</v>
      </c>
      <c r="N4" s="55">
        <v>149</v>
      </c>
      <c r="O4" s="55">
        <v>55</v>
      </c>
      <c r="P4" s="110">
        <v>94</v>
      </c>
    </row>
    <row r="5" spans="1:17" x14ac:dyDescent="0.25">
      <c r="A5" s="286">
        <v>2021</v>
      </c>
      <c r="B5" s="1008">
        <v>70</v>
      </c>
      <c r="C5" s="1009">
        <v>38</v>
      </c>
      <c r="D5" s="1009">
        <v>32</v>
      </c>
      <c r="E5" s="1008">
        <v>253</v>
      </c>
      <c r="F5" s="1009">
        <v>142</v>
      </c>
      <c r="G5" s="1009">
        <v>111</v>
      </c>
      <c r="H5" s="1010">
        <v>7</v>
      </c>
      <c r="I5" s="1010">
        <v>25.1</v>
      </c>
      <c r="J5" s="1010">
        <v>-18.2</v>
      </c>
      <c r="K5" s="212">
        <v>176</v>
      </c>
      <c r="L5" s="58">
        <v>65</v>
      </c>
      <c r="M5" s="160">
        <v>111</v>
      </c>
      <c r="N5" s="58">
        <v>194</v>
      </c>
      <c r="O5" s="58">
        <v>69</v>
      </c>
      <c r="P5" s="160">
        <v>125</v>
      </c>
    </row>
    <row r="6" spans="1:17" x14ac:dyDescent="0.25">
      <c r="A6" s="219">
        <v>2022</v>
      </c>
      <c r="B6" s="1011">
        <v>90</v>
      </c>
      <c r="C6" s="1012">
        <v>48</v>
      </c>
      <c r="D6" s="1012">
        <v>42</v>
      </c>
      <c r="E6" s="1011">
        <v>178</v>
      </c>
      <c r="F6" s="1012">
        <v>89</v>
      </c>
      <c r="G6" s="1012">
        <v>89</v>
      </c>
      <c r="H6" s="1013">
        <v>9.3000000000000007</v>
      </c>
      <c r="I6" s="1013">
        <v>18.399999999999999</v>
      </c>
      <c r="J6" s="1013">
        <v>-9.1</v>
      </c>
      <c r="K6" s="1014">
        <v>193</v>
      </c>
      <c r="L6" s="1015">
        <v>78</v>
      </c>
      <c r="M6" s="1016">
        <v>115</v>
      </c>
      <c r="N6" s="1015">
        <v>181</v>
      </c>
      <c r="O6" s="1015">
        <v>70</v>
      </c>
      <c r="P6" s="1016">
        <v>111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45</v>
      </c>
      <c r="C13" s="319">
        <f>IF(ISBLANK(C4),"",C4)</f>
        <v>29</v>
      </c>
      <c r="D13" s="364"/>
      <c r="E13" s="322">
        <f>A4</f>
        <v>2020</v>
      </c>
      <c r="F13" s="319">
        <f>IF(ISBLANK(G4),"",G4)</f>
        <v>115</v>
      </c>
      <c r="G13" s="319">
        <f>IF(ISBLANK(F4),"",F4)</f>
        <v>96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32</v>
      </c>
      <c r="C14" s="320">
        <f t="shared" ref="C14:C15" si="2">IF(ISBLANK(C5),"",C5)</f>
        <v>38</v>
      </c>
      <c r="D14" s="364"/>
      <c r="E14" s="323">
        <f t="shared" ref="E14:E15" si="3">A5</f>
        <v>2021</v>
      </c>
      <c r="F14" s="320">
        <f t="shared" ref="F14:F15" si="4">IF(ISBLANK(G5),"",G5)</f>
        <v>111</v>
      </c>
      <c r="G14" s="320">
        <f t="shared" ref="G14:G15" si="5">IF(ISBLANK(F5),"",F5)</f>
        <v>142</v>
      </c>
      <c r="H14" s="389"/>
      <c r="I14" s="389"/>
      <c r="J14" s="48"/>
      <c r="K14" s="325" t="s">
        <v>536</v>
      </c>
      <c r="L14" s="328">
        <f>IF(ISBLANK(K4),"",K4)</f>
        <v>157</v>
      </c>
      <c r="M14" s="328">
        <f>IF(ISBLANK(K5),"",K5)</f>
        <v>176</v>
      </c>
      <c r="N14" s="328">
        <f>IF(ISBLANK(K6),"",K6)</f>
        <v>193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42</v>
      </c>
      <c r="C15" s="321">
        <f t="shared" si="2"/>
        <v>48</v>
      </c>
      <c r="E15" s="324">
        <f t="shared" si="3"/>
        <v>2022</v>
      </c>
      <c r="F15" s="321">
        <f t="shared" si="4"/>
        <v>89</v>
      </c>
      <c r="G15" s="321">
        <f t="shared" si="5"/>
        <v>89</v>
      </c>
      <c r="H15" s="211"/>
      <c r="I15" s="211"/>
      <c r="J15" s="28"/>
      <c r="K15" s="326" t="s">
        <v>535</v>
      </c>
      <c r="L15" s="329">
        <f>IF(ISBLANK(N4),"",N4)</f>
        <v>149</v>
      </c>
      <c r="M15" s="329">
        <f>IF(ISBLANK(N5),"",N5)</f>
        <v>194</v>
      </c>
      <c r="N15" s="329">
        <f>IF(ISBLANK(N6),"",N6)</f>
        <v>181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157</v>
      </c>
      <c r="M19" s="328">
        <f>IF(ISBLANK(K5),"",K5)</f>
        <v>176</v>
      </c>
      <c r="N19" s="328">
        <f>IF(ISBLANK(K6),"",K6)</f>
        <v>193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149</v>
      </c>
      <c r="M20" s="329">
        <f>IF(ISBLANK(N5),"",N5)</f>
        <v>194</v>
      </c>
      <c r="N20" s="329">
        <f>IF(ISBLANK(N6),"",N6)</f>
        <v>181</v>
      </c>
      <c r="O20" s="364"/>
    </row>
    <row r="21" spans="1:15" x14ac:dyDescent="0.25">
      <c r="A21" s="322">
        <f>A4</f>
        <v>2020</v>
      </c>
      <c r="B21" s="319">
        <f>IF(ISBLANK(D4),"",D4)</f>
        <v>45</v>
      </c>
      <c r="C21" s="319">
        <f>IF(ISBLANK(C4),"",C4)</f>
        <v>29</v>
      </c>
      <c r="E21" s="322">
        <f>A4</f>
        <v>2020</v>
      </c>
      <c r="F21" s="319">
        <f>IF(ISBLANK(G4),"",G4)</f>
        <v>115</v>
      </c>
      <c r="G21" s="319">
        <f>IF(ISBLANK(F4),"",F4)</f>
        <v>96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32</v>
      </c>
      <c r="C22" s="320">
        <f t="shared" ref="C22:C23" si="8">IF(ISBLANK(C5),"",C5)</f>
        <v>38</v>
      </c>
      <c r="E22" s="323">
        <f t="shared" ref="E22:E23" si="9">A5</f>
        <v>2021</v>
      </c>
      <c r="F22" s="320">
        <f t="shared" ref="F22:F23" si="10">IF(ISBLANK(G5),"",G5)</f>
        <v>111</v>
      </c>
      <c r="G22" s="320">
        <f t="shared" ref="G22:G23" si="11">IF(ISBLANK(F5),"",F5)</f>
        <v>142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42</v>
      </c>
      <c r="C23" s="321">
        <f t="shared" si="8"/>
        <v>48</v>
      </c>
      <c r="E23" s="324">
        <f t="shared" si="9"/>
        <v>2022</v>
      </c>
      <c r="F23" s="321">
        <f t="shared" si="10"/>
        <v>89</v>
      </c>
      <c r="G23" s="321">
        <f t="shared" si="11"/>
        <v>89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0</v>
      </c>
      <c r="C5" s="611"/>
      <c r="D5" s="611"/>
      <c r="E5" s="599">
        <v>6</v>
      </c>
      <c r="F5" s="616"/>
      <c r="G5" s="945"/>
      <c r="H5" s="599">
        <v>18</v>
      </c>
      <c r="I5" s="616">
        <v>5</v>
      </c>
      <c r="J5" s="616">
        <v>13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3</v>
      </c>
      <c r="F6" s="1028"/>
      <c r="G6" s="980"/>
      <c r="H6" s="1034">
        <v>29</v>
      </c>
      <c r="I6" s="1028">
        <v>13</v>
      </c>
      <c r="J6" s="1028">
        <v>16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5</v>
      </c>
      <c r="F7" s="1028"/>
      <c r="G7" s="980"/>
      <c r="H7" s="1034">
        <v>17</v>
      </c>
      <c r="I7" s="1028">
        <v>2</v>
      </c>
      <c r="J7" s="1028">
        <v>15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</v>
      </c>
    </row>
    <row r="15" spans="1:12" ht="30" x14ac:dyDescent="0.25">
      <c r="A15" s="833" t="s">
        <v>1543</v>
      </c>
      <c r="B15" s="623">
        <f>IF(ISBLANK(J7),"",J7)</f>
        <v>15</v>
      </c>
    </row>
    <row r="17" spans="1:2" x14ac:dyDescent="0.25">
      <c r="A17" s="625" t="s">
        <v>1540</v>
      </c>
      <c r="B17" s="621">
        <f>IF(ISBLANK(I7),"",I7)</f>
        <v>2</v>
      </c>
    </row>
    <row r="18" spans="1:2" x14ac:dyDescent="0.25">
      <c r="A18" s="627" t="s">
        <v>1541</v>
      </c>
      <c r="B18" s="623">
        <f>IF(ISBLANK(J7),"",J7)</f>
        <v>15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68.5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48.2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72.599999999999994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70.7</v>
      </c>
      <c r="C10" s="614">
        <v>35.5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68.5</v>
      </c>
      <c r="C14" s="73">
        <v>48.2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236.149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1478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1115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4314.8999999999996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231.46899999999999</v>
      </c>
      <c r="C5" s="611">
        <v>124.129</v>
      </c>
      <c r="D5" s="751">
        <v>2660</v>
      </c>
      <c r="E5" s="751">
        <v>26</v>
      </c>
      <c r="G5" s="358">
        <v>2014</v>
      </c>
      <c r="H5" s="70">
        <v>4314.92</v>
      </c>
      <c r="I5" s="55">
        <v>4275.0200000000004</v>
      </c>
      <c r="J5" s="55">
        <v>39.9</v>
      </c>
      <c r="K5" s="71">
        <v>20</v>
      </c>
    </row>
    <row r="6" spans="1:12" x14ac:dyDescent="0.25">
      <c r="A6" s="286">
        <v>2021</v>
      </c>
      <c r="B6" s="601">
        <v>236.149</v>
      </c>
      <c r="C6" s="612">
        <v>124.129</v>
      </c>
      <c r="D6" s="959">
        <v>2479</v>
      </c>
      <c r="E6" s="959">
        <v>25</v>
      </c>
      <c r="G6" s="480">
        <v>2017</v>
      </c>
      <c r="H6" s="212">
        <v>4314.8999999999996</v>
      </c>
      <c r="I6" s="58">
        <v>4275</v>
      </c>
      <c r="J6" s="58">
        <v>39.9</v>
      </c>
      <c r="K6" s="214">
        <v>20</v>
      </c>
    </row>
    <row r="7" spans="1:12" x14ac:dyDescent="0.25">
      <c r="A7" s="218">
        <v>2022</v>
      </c>
      <c r="B7" s="601">
        <v>236.149</v>
      </c>
      <c r="C7" s="612">
        <v>124.129</v>
      </c>
      <c r="D7" s="959">
        <v>2375</v>
      </c>
      <c r="E7" s="959">
        <v>25</v>
      </c>
      <c r="G7" s="482">
        <v>2020</v>
      </c>
      <c r="H7" s="72">
        <v>4314.8999999999996</v>
      </c>
      <c r="I7" s="61">
        <v>4275</v>
      </c>
      <c r="J7" s="61">
        <v>39.9</v>
      </c>
      <c r="K7" s="73">
        <v>20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124.129</v>
      </c>
      <c r="D14" s="631">
        <f>A5</f>
        <v>2020</v>
      </c>
      <c r="E14" s="625">
        <f>IF(ISBLANK(D5),"",D5)</f>
        <v>2660</v>
      </c>
      <c r="F14" s="211"/>
      <c r="G14" s="634" t="s">
        <v>925</v>
      </c>
      <c r="H14" s="621">
        <f>IF(ISBLANK(J7),"",J7)</f>
        <v>39.9</v>
      </c>
      <c r="I14" s="211"/>
      <c r="J14" s="211"/>
    </row>
    <row r="15" spans="1:12" x14ac:dyDescent="0.25">
      <c r="A15" s="870" t="s">
        <v>16</v>
      </c>
      <c r="B15" s="630">
        <f>IF(ISBLANK(B7),"",B7)</f>
        <v>236.149</v>
      </c>
      <c r="D15" s="632">
        <f t="shared" ref="D15:D16" si="0">A6</f>
        <v>2021</v>
      </c>
      <c r="E15" s="626">
        <f>IF(ISBLANK(D6),"",D6)</f>
        <v>2479</v>
      </c>
      <c r="F15" s="211"/>
      <c r="G15" s="635" t="s">
        <v>926</v>
      </c>
      <c r="H15" s="623">
        <f>IF(ISBLANK(I7),"",I7)</f>
        <v>4275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2375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124.129</v>
      </c>
      <c r="F19" s="253"/>
      <c r="G19" s="634" t="s">
        <v>529</v>
      </c>
      <c r="H19" s="621">
        <f>IF(ISBLANK(J7),"",J7)</f>
        <v>39.9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236.149</v>
      </c>
      <c r="F20" s="253"/>
      <c r="G20" s="635" t="s">
        <v>528</v>
      </c>
      <c r="H20" s="623">
        <f>IF(ISBLANK(I7),"",I7)</f>
        <v>4275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1478</v>
      </c>
      <c r="D5" s="1093">
        <v>18</v>
      </c>
      <c r="E5" s="1092">
        <v>1115</v>
      </c>
      <c r="F5" s="1093">
        <v>18</v>
      </c>
    </row>
    <row r="6" spans="1:9" x14ac:dyDescent="0.25">
      <c r="A6" s="218">
        <v>2021</v>
      </c>
      <c r="B6" s="1092">
        <v>0.4</v>
      </c>
      <c r="C6" s="1092">
        <v>1478</v>
      </c>
      <c r="D6" s="1093">
        <v>18</v>
      </c>
      <c r="E6" s="1092">
        <v>1115</v>
      </c>
      <c r="F6" s="1093">
        <v>18</v>
      </c>
    </row>
    <row r="7" spans="1:9" x14ac:dyDescent="0.25">
      <c r="A7" s="219">
        <v>2022</v>
      </c>
      <c r="B7" s="73">
        <v>0.2</v>
      </c>
      <c r="C7" s="73">
        <v>1478</v>
      </c>
      <c r="D7" s="73">
        <v>18</v>
      </c>
      <c r="E7" s="73">
        <v>1115</v>
      </c>
      <c r="F7" s="73">
        <v>21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5</v>
      </c>
      <c r="C7" s="612">
        <v>5</v>
      </c>
      <c r="D7" s="612">
        <v>0</v>
      </c>
      <c r="E7" s="601">
        <v>18</v>
      </c>
      <c r="F7" s="612">
        <v>18</v>
      </c>
      <c r="G7" s="612">
        <v>0</v>
      </c>
      <c r="H7" s="947">
        <v>3.6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5</v>
      </c>
      <c r="C16" s="888">
        <f t="shared" si="3"/>
        <v>5</v>
      </c>
      <c r="D16" s="889">
        <f t="shared" si="3"/>
        <v>0</v>
      </c>
      <c r="F16" s="891">
        <f t="shared" si="4"/>
        <v>2022</v>
      </c>
      <c r="G16" s="676">
        <f t="shared" si="5"/>
        <v>18</v>
      </c>
      <c r="H16" s="676">
        <f t="shared" si="1"/>
        <v>18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3.6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5</v>
      </c>
      <c r="C24" s="676">
        <f t="shared" si="11"/>
        <v>5</v>
      </c>
      <c r="D24" s="671">
        <f t="shared" si="11"/>
        <v>0</v>
      </c>
      <c r="F24" s="891">
        <f t="shared" si="12"/>
        <v>2022</v>
      </c>
      <c r="G24" s="676">
        <f t="shared" si="13"/>
        <v>18</v>
      </c>
      <c r="H24" s="676">
        <f t="shared" si="9"/>
        <v>18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3.6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37</v>
      </c>
      <c r="C3" s="71">
        <v>5</v>
      </c>
      <c r="D3" s="71">
        <v>8.9</v>
      </c>
      <c r="F3" s="105" t="s">
        <v>537</v>
      </c>
      <c r="G3" s="97">
        <f>IF(ISBLANK(B3),"",B3)</f>
        <v>37</v>
      </c>
      <c r="H3" s="97">
        <f>IF(ISBLANK(B4),"",B4)</f>
        <v>35</v>
      </c>
      <c r="I3" s="97">
        <f>IF(ISBLANK(B5),"",B5)</f>
        <v>49</v>
      </c>
      <c r="J3" s="365"/>
    </row>
    <row r="4" spans="1:12" x14ac:dyDescent="0.25">
      <c r="A4" s="286">
        <v>2021</v>
      </c>
      <c r="B4" s="214">
        <v>35</v>
      </c>
      <c r="C4" s="214">
        <v>3</v>
      </c>
      <c r="D4" s="214">
        <v>6.2</v>
      </c>
      <c r="F4" s="130" t="s">
        <v>538</v>
      </c>
      <c r="G4" s="98">
        <f>IF(ISBLANK(C3),"",C3)</f>
        <v>5</v>
      </c>
      <c r="H4" s="98">
        <f>IF(ISBLANK(C4),"",C4)</f>
        <v>3</v>
      </c>
      <c r="I4" s="98">
        <f>IF(ISBLANK(C5),"",C5)</f>
        <v>2</v>
      </c>
      <c r="J4" s="365"/>
    </row>
    <row r="5" spans="1:12" x14ac:dyDescent="0.25">
      <c r="A5" s="218">
        <v>2022</v>
      </c>
      <c r="B5" s="168">
        <v>49</v>
      </c>
      <c r="C5" s="168">
        <v>2</v>
      </c>
      <c r="D5" s="168">
        <v>17.5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37</v>
      </c>
      <c r="H8" s="97">
        <f>IF(ISBLANK(B4),"",B4)</f>
        <v>35</v>
      </c>
      <c r="I8" s="97">
        <f>IF(ISBLANK(B5),"",B5)</f>
        <v>49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3</v>
      </c>
      <c r="I9" s="98">
        <f>IF(ISBLANK(C5),"",C5)</f>
        <v>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8.9</v>
      </c>
      <c r="H13" s="132">
        <f>IF(ISBLANK(D4),"",D4)</f>
        <v>6.2</v>
      </c>
      <c r="I13" s="132">
        <f>IF(ISBLANK(D5),"",D5)</f>
        <v>17.5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192</v>
      </c>
      <c r="C4" s="110">
        <v>200</v>
      </c>
      <c r="E4" s="29" t="s">
        <v>540</v>
      </c>
      <c r="F4" s="163">
        <f>B4/($B$22+$C$22)*100</f>
        <v>1.985932974762102</v>
      </c>
      <c r="G4" s="163">
        <f>C4/($B$22+$C$22)*100</f>
        <v>2.0686801820438561</v>
      </c>
      <c r="J4" s="29" t="s">
        <v>540</v>
      </c>
      <c r="K4" s="163">
        <f>G4</f>
        <v>2.0686801820438561</v>
      </c>
    </row>
    <row r="5" spans="1:11" x14ac:dyDescent="0.25">
      <c r="A5" s="202" t="s">
        <v>541</v>
      </c>
      <c r="B5" s="212">
        <v>228</v>
      </c>
      <c r="C5" s="160">
        <v>228</v>
      </c>
      <c r="E5" s="29" t="s">
        <v>541</v>
      </c>
      <c r="F5" s="163">
        <f t="shared" ref="F5:G21" si="0">B5/($B$22+$C$22)*100</f>
        <v>2.3582954075299956</v>
      </c>
      <c r="G5" s="163">
        <f t="shared" si="0"/>
        <v>2.3582954075299956</v>
      </c>
      <c r="J5" s="29" t="s">
        <v>541</v>
      </c>
      <c r="K5" s="163">
        <f t="shared" ref="K5:K21" si="1">G5</f>
        <v>2.3582954075299956</v>
      </c>
    </row>
    <row r="6" spans="1:11" x14ac:dyDescent="0.25">
      <c r="A6" s="202" t="s">
        <v>542</v>
      </c>
      <c r="B6" s="212">
        <v>203</v>
      </c>
      <c r="C6" s="160">
        <v>207</v>
      </c>
      <c r="E6" s="29" t="s">
        <v>542</v>
      </c>
      <c r="F6" s="163">
        <f t="shared" si="0"/>
        <v>2.0997103847745135</v>
      </c>
      <c r="G6" s="163">
        <f t="shared" si="0"/>
        <v>2.1410839884153909</v>
      </c>
      <c r="J6" s="29" t="s">
        <v>542</v>
      </c>
      <c r="K6" s="163">
        <f t="shared" si="1"/>
        <v>2.1410839884153909</v>
      </c>
    </row>
    <row r="7" spans="1:11" x14ac:dyDescent="0.25">
      <c r="A7" s="202" t="s">
        <v>543</v>
      </c>
      <c r="B7" s="212">
        <v>221</v>
      </c>
      <c r="C7" s="160">
        <v>237</v>
      </c>
      <c r="E7" s="29" t="s">
        <v>543</v>
      </c>
      <c r="F7" s="163">
        <f t="shared" si="0"/>
        <v>2.2858916011584607</v>
      </c>
      <c r="G7" s="163">
        <f t="shared" si="0"/>
        <v>2.4513860157219693</v>
      </c>
      <c r="J7" s="29" t="s">
        <v>543</v>
      </c>
      <c r="K7" s="163">
        <f t="shared" si="1"/>
        <v>2.4513860157219693</v>
      </c>
    </row>
    <row r="8" spans="1:11" x14ac:dyDescent="0.25">
      <c r="A8" s="202" t="s">
        <v>544</v>
      </c>
      <c r="B8" s="212">
        <v>221</v>
      </c>
      <c r="C8" s="160">
        <v>243</v>
      </c>
      <c r="E8" s="29" t="s">
        <v>544</v>
      </c>
      <c r="F8" s="163">
        <f t="shared" si="0"/>
        <v>2.2858916011584607</v>
      </c>
      <c r="G8" s="163">
        <f t="shared" si="0"/>
        <v>2.5134464211832852</v>
      </c>
      <c r="J8" s="29" t="s">
        <v>544</v>
      </c>
      <c r="K8" s="163">
        <f t="shared" si="1"/>
        <v>2.5134464211832852</v>
      </c>
    </row>
    <row r="9" spans="1:11" x14ac:dyDescent="0.25">
      <c r="A9" s="202" t="s">
        <v>545</v>
      </c>
      <c r="B9" s="212">
        <v>241</v>
      </c>
      <c r="C9" s="160">
        <v>279</v>
      </c>
      <c r="E9" s="29" t="s">
        <v>545</v>
      </c>
      <c r="F9" s="163">
        <f t="shared" si="0"/>
        <v>2.4927596193628463</v>
      </c>
      <c r="G9" s="163">
        <f t="shared" si="0"/>
        <v>2.885808853951179</v>
      </c>
      <c r="J9" s="29" t="s">
        <v>545</v>
      </c>
      <c r="K9" s="163">
        <f t="shared" si="1"/>
        <v>2.885808853951179</v>
      </c>
    </row>
    <row r="10" spans="1:11" x14ac:dyDescent="0.25">
      <c r="A10" s="202" t="s">
        <v>546</v>
      </c>
      <c r="B10" s="212">
        <v>253</v>
      </c>
      <c r="C10" s="160">
        <v>293</v>
      </c>
      <c r="E10" s="29" t="s">
        <v>546</v>
      </c>
      <c r="F10" s="163">
        <f t="shared" si="0"/>
        <v>2.616880430285478</v>
      </c>
      <c r="G10" s="163">
        <f t="shared" si="0"/>
        <v>3.0306164666942492</v>
      </c>
      <c r="J10" s="29" t="s">
        <v>546</v>
      </c>
      <c r="K10" s="163">
        <f t="shared" si="1"/>
        <v>3.0306164666942492</v>
      </c>
    </row>
    <row r="11" spans="1:11" x14ac:dyDescent="0.25">
      <c r="A11" s="202" t="s">
        <v>547</v>
      </c>
      <c r="B11" s="212">
        <v>257</v>
      </c>
      <c r="C11" s="160">
        <v>303</v>
      </c>
      <c r="E11" s="29" t="s">
        <v>547</v>
      </c>
      <c r="F11" s="163">
        <f t="shared" si="0"/>
        <v>2.658254033926355</v>
      </c>
      <c r="G11" s="163">
        <f t="shared" si="0"/>
        <v>3.134050475796442</v>
      </c>
      <c r="J11" s="29" t="s">
        <v>547</v>
      </c>
      <c r="K11" s="163">
        <f t="shared" si="1"/>
        <v>3.134050475796442</v>
      </c>
    </row>
    <row r="12" spans="1:11" x14ac:dyDescent="0.25">
      <c r="A12" s="202" t="s">
        <v>548</v>
      </c>
      <c r="B12" s="212">
        <v>264</v>
      </c>
      <c r="C12" s="160">
        <v>348</v>
      </c>
      <c r="E12" s="29" t="s">
        <v>548</v>
      </c>
      <c r="F12" s="163">
        <f t="shared" si="0"/>
        <v>2.7306578402978898</v>
      </c>
      <c r="G12" s="163">
        <f t="shared" si="0"/>
        <v>3.5995035167563096</v>
      </c>
      <c r="J12" s="29" t="s">
        <v>548</v>
      </c>
      <c r="K12" s="163">
        <f t="shared" si="1"/>
        <v>3.5995035167563096</v>
      </c>
    </row>
    <row r="13" spans="1:11" x14ac:dyDescent="0.25">
      <c r="A13" s="202" t="s">
        <v>549</v>
      </c>
      <c r="B13" s="212">
        <v>318</v>
      </c>
      <c r="C13" s="160">
        <v>378</v>
      </c>
      <c r="E13" s="29" t="s">
        <v>549</v>
      </c>
      <c r="F13" s="163">
        <f t="shared" si="0"/>
        <v>3.2892014894497312</v>
      </c>
      <c r="G13" s="163">
        <f t="shared" si="0"/>
        <v>3.909805544062888</v>
      </c>
      <c r="J13" s="29" t="s">
        <v>549</v>
      </c>
      <c r="K13" s="163">
        <f t="shared" si="1"/>
        <v>3.909805544062888</v>
      </c>
    </row>
    <row r="14" spans="1:11" x14ac:dyDescent="0.25">
      <c r="A14" s="202" t="s">
        <v>550</v>
      </c>
      <c r="B14" s="212">
        <v>312</v>
      </c>
      <c r="C14" s="160">
        <v>351</v>
      </c>
      <c r="E14" s="29" t="s">
        <v>550</v>
      </c>
      <c r="F14" s="163">
        <f t="shared" si="0"/>
        <v>3.2271410839884154</v>
      </c>
      <c r="G14" s="163">
        <f t="shared" si="0"/>
        <v>3.6305337194869676</v>
      </c>
      <c r="J14" s="29" t="s">
        <v>550</v>
      </c>
      <c r="K14" s="163">
        <f t="shared" si="1"/>
        <v>3.6305337194869676</v>
      </c>
    </row>
    <row r="15" spans="1:11" x14ac:dyDescent="0.25">
      <c r="A15" s="202" t="s">
        <v>551</v>
      </c>
      <c r="B15" s="212">
        <v>319</v>
      </c>
      <c r="C15" s="160">
        <v>334</v>
      </c>
      <c r="E15" s="29" t="s">
        <v>551</v>
      </c>
      <c r="F15" s="163">
        <f t="shared" si="0"/>
        <v>3.2995448903599502</v>
      </c>
      <c r="G15" s="163">
        <f t="shared" si="0"/>
        <v>3.4546959040132394</v>
      </c>
      <c r="J15" s="29" t="s">
        <v>551</v>
      </c>
      <c r="K15" s="163">
        <f t="shared" si="1"/>
        <v>3.4546959040132394</v>
      </c>
    </row>
    <row r="16" spans="1:11" x14ac:dyDescent="0.25">
      <c r="A16" s="202" t="s">
        <v>552</v>
      </c>
      <c r="B16" s="212">
        <v>369</v>
      </c>
      <c r="C16" s="160">
        <v>338</v>
      </c>
      <c r="E16" s="29" t="s">
        <v>552</v>
      </c>
      <c r="F16" s="163">
        <f t="shared" si="0"/>
        <v>3.8167149358709143</v>
      </c>
      <c r="G16" s="163">
        <f t="shared" si="0"/>
        <v>3.4960695076541168</v>
      </c>
      <c r="J16" s="29" t="s">
        <v>552</v>
      </c>
      <c r="K16" s="163">
        <f t="shared" si="1"/>
        <v>3.4960695076541168</v>
      </c>
    </row>
    <row r="17" spans="1:11" x14ac:dyDescent="0.25">
      <c r="A17" s="202" t="s">
        <v>553</v>
      </c>
      <c r="B17" s="212">
        <v>508</v>
      </c>
      <c r="C17" s="160">
        <v>431</v>
      </c>
      <c r="E17" s="29" t="s">
        <v>553</v>
      </c>
      <c r="F17" s="163">
        <f t="shared" si="0"/>
        <v>5.254447662391394</v>
      </c>
      <c r="G17" s="163">
        <f t="shared" si="0"/>
        <v>4.45800579230451</v>
      </c>
      <c r="J17" s="29" t="s">
        <v>553</v>
      </c>
      <c r="K17" s="163">
        <f t="shared" si="1"/>
        <v>4.45800579230451</v>
      </c>
    </row>
    <row r="18" spans="1:11" x14ac:dyDescent="0.25">
      <c r="A18" s="202" t="s">
        <v>554</v>
      </c>
      <c r="B18" s="212">
        <v>423</v>
      </c>
      <c r="C18" s="160">
        <v>346</v>
      </c>
      <c r="E18" s="29" t="s">
        <v>554</v>
      </c>
      <c r="F18" s="163">
        <f t="shared" si="0"/>
        <v>4.3752585850227552</v>
      </c>
      <c r="G18" s="163">
        <f t="shared" si="0"/>
        <v>3.5788167149358707</v>
      </c>
      <c r="J18" s="29" t="s">
        <v>554</v>
      </c>
      <c r="K18" s="163">
        <f t="shared" si="1"/>
        <v>3.5788167149358707</v>
      </c>
    </row>
    <row r="19" spans="1:11" x14ac:dyDescent="0.25">
      <c r="A19" s="202" t="s">
        <v>555</v>
      </c>
      <c r="B19" s="212">
        <v>222</v>
      </c>
      <c r="C19" s="160">
        <v>166</v>
      </c>
      <c r="E19" s="29" t="s">
        <v>555</v>
      </c>
      <c r="F19" s="163">
        <f t="shared" si="0"/>
        <v>2.2962350020686801</v>
      </c>
      <c r="G19" s="163">
        <f t="shared" si="0"/>
        <v>1.7170045510964005</v>
      </c>
      <c r="J19" s="29" t="s">
        <v>555</v>
      </c>
      <c r="K19" s="163">
        <f t="shared" si="1"/>
        <v>1.7170045510964005</v>
      </c>
    </row>
    <row r="20" spans="1:11" x14ac:dyDescent="0.25">
      <c r="A20" s="202" t="s">
        <v>556</v>
      </c>
      <c r="B20" s="212">
        <v>157</v>
      </c>
      <c r="C20" s="160">
        <v>100</v>
      </c>
      <c r="E20" s="29" t="s">
        <v>556</v>
      </c>
      <c r="F20" s="163">
        <f t="shared" si="0"/>
        <v>1.6239139429044269</v>
      </c>
      <c r="G20" s="163">
        <f t="shared" si="0"/>
        <v>1.034340091021928</v>
      </c>
      <c r="J20" s="29" t="s">
        <v>556</v>
      </c>
      <c r="K20" s="163">
        <f t="shared" si="1"/>
        <v>1.034340091021928</v>
      </c>
    </row>
    <row r="21" spans="1:11" x14ac:dyDescent="0.25">
      <c r="A21" s="203" t="s">
        <v>557</v>
      </c>
      <c r="B21" s="72">
        <v>114</v>
      </c>
      <c r="C21" s="111">
        <v>64</v>
      </c>
      <c r="E21" s="31" t="s">
        <v>557</v>
      </c>
      <c r="F21" s="163">
        <f t="shared" si="0"/>
        <v>1.1791477037649978</v>
      </c>
      <c r="G21" s="163">
        <f t="shared" si="0"/>
        <v>0.66197765825403387</v>
      </c>
      <c r="J21" s="31" t="s">
        <v>557</v>
      </c>
      <c r="K21" s="210">
        <f t="shared" si="1"/>
        <v>0.66197765825403387</v>
      </c>
    </row>
    <row r="22" spans="1:11" x14ac:dyDescent="0.25">
      <c r="A22" s="309" t="s">
        <v>16</v>
      </c>
      <c r="B22" s="121">
        <f>SUM(B4:B21)</f>
        <v>4822</v>
      </c>
      <c r="C22" s="124">
        <f>SUM(C4:C21)</f>
        <v>4846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184</v>
      </c>
      <c r="C3" s="110">
        <v>616</v>
      </c>
      <c r="E3" s="297" t="s">
        <v>709</v>
      </c>
      <c r="F3" s="71">
        <v>50.16</v>
      </c>
      <c r="G3" s="71">
        <v>53.93</v>
      </c>
      <c r="K3" s="122" t="s">
        <v>16</v>
      </c>
      <c r="L3" s="71">
        <v>3.2</v>
      </c>
      <c r="M3" s="71">
        <v>2.96</v>
      </c>
    </row>
    <row r="4" spans="1:16" x14ac:dyDescent="0.25">
      <c r="A4" s="202" t="s">
        <v>704</v>
      </c>
      <c r="B4" s="212">
        <v>195</v>
      </c>
      <c r="C4" s="160">
        <v>577</v>
      </c>
      <c r="E4" s="298" t="s">
        <v>710</v>
      </c>
      <c r="F4" s="214">
        <v>40.409999999999997</v>
      </c>
      <c r="G4" s="214">
        <v>35.81</v>
      </c>
      <c r="K4" s="215" t="s">
        <v>212</v>
      </c>
      <c r="L4" s="214">
        <v>3.01</v>
      </c>
      <c r="M4" s="214">
        <v>2.8</v>
      </c>
      <c r="N4" s="211"/>
    </row>
    <row r="5" spans="1:16" x14ac:dyDescent="0.25">
      <c r="A5" s="202" t="s">
        <v>705</v>
      </c>
      <c r="B5" s="212">
        <v>166</v>
      </c>
      <c r="C5" s="160">
        <v>421</v>
      </c>
      <c r="E5" s="298" t="s">
        <v>711</v>
      </c>
      <c r="F5" s="214">
        <v>7.91</v>
      </c>
      <c r="G5" s="214">
        <v>8.43</v>
      </c>
      <c r="K5" s="123" t="s">
        <v>213</v>
      </c>
      <c r="L5" s="73">
        <v>3.26</v>
      </c>
      <c r="M5" s="73">
        <v>3.02</v>
      </c>
      <c r="N5" s="211"/>
    </row>
    <row r="6" spans="1:16" x14ac:dyDescent="0.25">
      <c r="A6" s="202" t="s">
        <v>706</v>
      </c>
      <c r="B6" s="212">
        <v>173</v>
      </c>
      <c r="C6" s="160">
        <v>415</v>
      </c>
      <c r="E6" s="298" t="s">
        <v>712</v>
      </c>
      <c r="F6" s="214">
        <v>1.06</v>
      </c>
      <c r="G6" s="214">
        <v>1.47</v>
      </c>
      <c r="K6" s="226"/>
      <c r="L6" s="164"/>
      <c r="M6" s="211"/>
    </row>
    <row r="7" spans="1:16" x14ac:dyDescent="0.25">
      <c r="A7" s="202" t="s">
        <v>707</v>
      </c>
      <c r="B7" s="212">
        <v>81</v>
      </c>
      <c r="C7" s="160">
        <v>273</v>
      </c>
      <c r="E7" s="299" t="s">
        <v>713</v>
      </c>
      <c r="F7" s="73">
        <v>0.46</v>
      </c>
      <c r="G7" s="73">
        <v>0.37</v>
      </c>
      <c r="K7" s="227"/>
      <c r="L7" s="211"/>
      <c r="M7" s="211"/>
    </row>
    <row r="8" spans="1:16" x14ac:dyDescent="0.25">
      <c r="A8" s="203" t="s">
        <v>708</v>
      </c>
      <c r="B8" s="72">
        <v>67</v>
      </c>
      <c r="C8" s="111">
        <v>425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22.588925559222588</v>
      </c>
      <c r="C13" s="301">
        <f>B3/SUM(B3:B8)*100</f>
        <v>21.247113163972287</v>
      </c>
      <c r="E13" s="217" t="s">
        <v>836</v>
      </c>
      <c r="F13" s="289">
        <f>IF(ISBLANK(F3),"",F3)</f>
        <v>50.16</v>
      </c>
      <c r="G13" s="289">
        <f>IF(ISBLANK(G3),"",G3)</f>
        <v>53.93</v>
      </c>
    </row>
    <row r="14" spans="1:16" x14ac:dyDescent="0.25">
      <c r="A14" s="220" t="s">
        <v>825</v>
      </c>
      <c r="B14" s="305">
        <f>C4/SUM(C3:C8)*100</f>
        <v>21.158782544921159</v>
      </c>
      <c r="C14" s="302">
        <f>B4/SUM(B3:B8)*100</f>
        <v>22.517321016166282</v>
      </c>
      <c r="E14" s="286" t="s">
        <v>837</v>
      </c>
      <c r="F14" s="290">
        <f t="shared" ref="F14:G17" si="0">IF(ISBLANK(F4),"",F4)</f>
        <v>40.409999999999997</v>
      </c>
      <c r="G14" s="290">
        <f t="shared" si="0"/>
        <v>35.81</v>
      </c>
    </row>
    <row r="15" spans="1:16" x14ac:dyDescent="0.25">
      <c r="A15" s="220" t="s">
        <v>826</v>
      </c>
      <c r="B15" s="305">
        <f>C5/SUM(C3:C8)*100</f>
        <v>15.438210487715438</v>
      </c>
      <c r="C15" s="302">
        <f>B5/SUM(B3:B8)*100</f>
        <v>19.168591224018474</v>
      </c>
      <c r="E15" s="286" t="s">
        <v>838</v>
      </c>
      <c r="F15" s="290">
        <f t="shared" si="0"/>
        <v>7.91</v>
      </c>
      <c r="G15" s="290">
        <f t="shared" si="0"/>
        <v>8.43</v>
      </c>
    </row>
    <row r="16" spans="1:16" x14ac:dyDescent="0.25">
      <c r="A16" s="220" t="s">
        <v>827</v>
      </c>
      <c r="B16" s="305">
        <f>C6/SUM(C3:C8)*100</f>
        <v>15.218188485515219</v>
      </c>
      <c r="C16" s="302">
        <f>B6/SUM(B3:B8)*100</f>
        <v>19.976905311778289</v>
      </c>
      <c r="E16" s="286" t="s">
        <v>839</v>
      </c>
      <c r="F16" s="290">
        <f t="shared" si="0"/>
        <v>1.06</v>
      </c>
      <c r="G16" s="290">
        <f t="shared" si="0"/>
        <v>1.47</v>
      </c>
    </row>
    <row r="17" spans="1:18" x14ac:dyDescent="0.25">
      <c r="A17" s="220" t="s">
        <v>828</v>
      </c>
      <c r="B17" s="305">
        <f>C7/SUM(C3:C8)*100</f>
        <v>10.011001100110011</v>
      </c>
      <c r="C17" s="302">
        <f>B7/SUM(B3:B8)*100</f>
        <v>9.3533487297921472</v>
      </c>
      <c r="E17" s="219" t="s">
        <v>840</v>
      </c>
      <c r="F17" s="291">
        <f t="shared" si="0"/>
        <v>0.46</v>
      </c>
      <c r="G17" s="291">
        <f t="shared" si="0"/>
        <v>0.37</v>
      </c>
    </row>
    <row r="18" spans="1:18" x14ac:dyDescent="0.25">
      <c r="A18" s="221" t="s">
        <v>829</v>
      </c>
      <c r="B18" s="306">
        <f>C8/SUM(C3:C8)*100</f>
        <v>15.584891822515583</v>
      </c>
      <c r="C18" s="303">
        <f>B8/SUM(B3:B8)*100</f>
        <v>7.7367205542725177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22.588925559222588</v>
      </c>
      <c r="C22" s="301">
        <f>C13</f>
        <v>21.247113163972287</v>
      </c>
    </row>
    <row r="23" spans="1:18" x14ac:dyDescent="0.25">
      <c r="A23" s="220" t="s">
        <v>831</v>
      </c>
      <c r="B23" s="305">
        <f t="shared" ref="B23:C27" si="1">B14</f>
        <v>21.158782544921159</v>
      </c>
      <c r="C23" s="302">
        <f t="shared" si="1"/>
        <v>22.517321016166282</v>
      </c>
    </row>
    <row r="24" spans="1:18" x14ac:dyDescent="0.25">
      <c r="A24" s="307" t="s">
        <v>832</v>
      </c>
      <c r="B24" s="305">
        <f t="shared" si="1"/>
        <v>15.438210487715438</v>
      </c>
      <c r="C24" s="302">
        <f t="shared" si="1"/>
        <v>19.168591224018474</v>
      </c>
    </row>
    <row r="25" spans="1:18" x14ac:dyDescent="0.25">
      <c r="A25" s="220" t="s">
        <v>833</v>
      </c>
      <c r="B25" s="305">
        <f t="shared" si="1"/>
        <v>15.218188485515219</v>
      </c>
      <c r="C25" s="302">
        <f t="shared" si="1"/>
        <v>19.976905311778289</v>
      </c>
    </row>
    <row r="26" spans="1:18" x14ac:dyDescent="0.25">
      <c r="A26" s="220" t="s">
        <v>834</v>
      </c>
      <c r="B26" s="305">
        <f t="shared" si="1"/>
        <v>10.011001100110011</v>
      </c>
      <c r="C26" s="302">
        <f t="shared" si="1"/>
        <v>9.3533487297921472</v>
      </c>
    </row>
    <row r="27" spans="1:18" x14ac:dyDescent="0.25">
      <c r="A27" s="308" t="s">
        <v>835</v>
      </c>
      <c r="B27" s="306">
        <f t="shared" si="1"/>
        <v>15.584891822515583</v>
      </c>
      <c r="C27" s="303">
        <f t="shared" si="1"/>
        <v>7.7367205542725177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220</v>
      </c>
      <c r="C34" s="110">
        <v>609</v>
      </c>
      <c r="E34" s="297" t="s">
        <v>709</v>
      </c>
      <c r="F34" s="71">
        <v>53.93</v>
      </c>
      <c r="G34" s="211"/>
      <c r="K34" s="122" t="s">
        <v>16</v>
      </c>
      <c r="L34" s="71">
        <v>2.96</v>
      </c>
      <c r="M34" s="211"/>
    </row>
    <row r="35" spans="1:16" x14ac:dyDescent="0.25">
      <c r="A35" s="202" t="s">
        <v>704</v>
      </c>
      <c r="B35" s="212">
        <v>206</v>
      </c>
      <c r="C35" s="160">
        <v>592</v>
      </c>
      <c r="E35" s="298" t="s">
        <v>710</v>
      </c>
      <c r="F35" s="214">
        <v>35.81</v>
      </c>
      <c r="G35" s="211"/>
      <c r="K35" s="215" t="s">
        <v>212</v>
      </c>
      <c r="L35" s="214">
        <v>2.8</v>
      </c>
      <c r="M35" s="211"/>
      <c r="N35" s="29" t="s">
        <v>876</v>
      </c>
    </row>
    <row r="36" spans="1:16" x14ac:dyDescent="0.25">
      <c r="A36" s="202" t="s">
        <v>705</v>
      </c>
      <c r="B36" s="212">
        <v>158</v>
      </c>
      <c r="C36" s="160">
        <v>386</v>
      </c>
      <c r="E36" s="298" t="s">
        <v>711</v>
      </c>
      <c r="F36" s="214">
        <v>8.43</v>
      </c>
      <c r="G36" s="211"/>
      <c r="K36" s="123" t="s">
        <v>213</v>
      </c>
      <c r="L36" s="73">
        <v>3.02</v>
      </c>
      <c r="M36" s="211"/>
      <c r="N36" s="288">
        <v>2022</v>
      </c>
    </row>
    <row r="37" spans="1:16" x14ac:dyDescent="0.25">
      <c r="A37" s="202" t="s">
        <v>706</v>
      </c>
      <c r="B37" s="212">
        <v>130</v>
      </c>
      <c r="C37" s="160">
        <v>319</v>
      </c>
      <c r="E37" s="298" t="s">
        <v>712</v>
      </c>
      <c r="F37" s="214">
        <v>1.47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78</v>
      </c>
      <c r="C38" s="160">
        <v>210</v>
      </c>
      <c r="E38" s="299" t="s">
        <v>713</v>
      </c>
      <c r="F38" s="73">
        <v>0.37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52</v>
      </c>
      <c r="C39" s="111">
        <v>293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25.280199252801992</v>
      </c>
      <c r="C44" s="301">
        <f>B34/SUM(B34:B39)*100</f>
        <v>26.066350710900476</v>
      </c>
      <c r="E44" s="217" t="s">
        <v>836</v>
      </c>
      <c r="F44" s="289">
        <f>IF(ISBLANK(F34),"",F34)</f>
        <v>53.93</v>
      </c>
    </row>
    <row r="45" spans="1:16" x14ac:dyDescent="0.25">
      <c r="A45" s="220" t="s">
        <v>825</v>
      </c>
      <c r="B45" s="305">
        <f>C35/SUM(C34:C39)*100</f>
        <v>24.574512245745122</v>
      </c>
      <c r="C45" s="302">
        <f>B35/SUM(B34:B39)*100</f>
        <v>24.407582938388625</v>
      </c>
      <c r="E45" s="286" t="s">
        <v>837</v>
      </c>
      <c r="F45" s="290">
        <f t="shared" ref="F45:F48" si="2">IF(ISBLANK(F35),"",F35)</f>
        <v>35.81</v>
      </c>
    </row>
    <row r="46" spans="1:16" x14ac:dyDescent="0.25">
      <c r="A46" s="220" t="s">
        <v>826</v>
      </c>
      <c r="B46" s="305">
        <f>C36/SUM(C34:C39)*100</f>
        <v>16.023246160232464</v>
      </c>
      <c r="C46" s="302">
        <f>B36/SUM(B34:B39)*100</f>
        <v>18.720379146919431</v>
      </c>
      <c r="E46" s="286" t="s">
        <v>838</v>
      </c>
      <c r="F46" s="290">
        <f t="shared" si="2"/>
        <v>8.43</v>
      </c>
    </row>
    <row r="47" spans="1:16" x14ac:dyDescent="0.25">
      <c r="A47" s="220" t="s">
        <v>827</v>
      </c>
      <c r="B47" s="305">
        <f>C37/SUM(C34:C39)*100</f>
        <v>13.24200913242009</v>
      </c>
      <c r="C47" s="302">
        <f>B37/SUM(B34:B39)*100</f>
        <v>15.402843601895736</v>
      </c>
      <c r="E47" s="286" t="s">
        <v>839</v>
      </c>
      <c r="F47" s="290">
        <f t="shared" si="2"/>
        <v>1.47</v>
      </c>
    </row>
    <row r="48" spans="1:16" x14ac:dyDescent="0.25">
      <c r="A48" s="220" t="s">
        <v>828</v>
      </c>
      <c r="B48" s="305">
        <f>C38/SUM(C34:C39)*100</f>
        <v>8.7173100871731002</v>
      </c>
      <c r="C48" s="302">
        <f>B38/SUM(B34:B39)*100</f>
        <v>9.24170616113744</v>
      </c>
      <c r="E48" s="219" t="s">
        <v>840</v>
      </c>
      <c r="F48" s="291">
        <f t="shared" si="2"/>
        <v>0.37</v>
      </c>
    </row>
    <row r="49" spans="1:3" x14ac:dyDescent="0.25">
      <c r="A49" s="221" t="s">
        <v>829</v>
      </c>
      <c r="B49" s="306">
        <f>C39/SUM(C34:C39)*100</f>
        <v>12.162723121627231</v>
      </c>
      <c r="C49" s="303">
        <f>B39/SUM(B34:B39)*100</f>
        <v>6.1611374407582939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25.280199252801992</v>
      </c>
      <c r="C53" s="301">
        <f>C44</f>
        <v>26.066350710900476</v>
      </c>
    </row>
    <row r="54" spans="1:3" x14ac:dyDescent="0.25">
      <c r="A54" s="220" t="s">
        <v>831</v>
      </c>
      <c r="B54" s="305">
        <f t="shared" ref="B54:C54" si="3">B45</f>
        <v>24.574512245745122</v>
      </c>
      <c r="C54" s="302">
        <f t="shared" si="3"/>
        <v>24.407582938388625</v>
      </c>
    </row>
    <row r="55" spans="1:3" x14ac:dyDescent="0.25">
      <c r="A55" s="307" t="s">
        <v>832</v>
      </c>
      <c r="B55" s="305">
        <f t="shared" ref="B55:C55" si="4">B46</f>
        <v>16.023246160232464</v>
      </c>
      <c r="C55" s="302">
        <f t="shared" si="4"/>
        <v>18.720379146919431</v>
      </c>
    </row>
    <row r="56" spans="1:3" x14ac:dyDescent="0.25">
      <c r="A56" s="220" t="s">
        <v>833</v>
      </c>
      <c r="B56" s="305">
        <f t="shared" ref="B56:C56" si="5">B47</f>
        <v>13.24200913242009</v>
      </c>
      <c r="C56" s="302">
        <f t="shared" si="5"/>
        <v>15.402843601895736</v>
      </c>
    </row>
    <row r="57" spans="1:3" x14ac:dyDescent="0.25">
      <c r="A57" s="220" t="s">
        <v>834</v>
      </c>
      <c r="B57" s="305">
        <f t="shared" ref="B57:C57" si="6">B48</f>
        <v>8.7173100871731002</v>
      </c>
      <c r="C57" s="302">
        <f t="shared" si="6"/>
        <v>9.24170616113744</v>
      </c>
    </row>
    <row r="58" spans="1:3" x14ac:dyDescent="0.25">
      <c r="A58" s="308" t="s">
        <v>835</v>
      </c>
      <c r="B58" s="306">
        <f t="shared" ref="B58:C58" si="7">B49</f>
        <v>12.162723121627231</v>
      </c>
      <c r="C58" s="303">
        <f t="shared" si="7"/>
        <v>6.1611374407582939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2024-04-26T07:40:10Z</dcterms:modified>
</cp:coreProperties>
</file>