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<sst xmlns="http://schemas.openxmlformats.org/spreadsheetml/2006/main" count="6316" uniqueCount="2914">
  <si>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</si>
  <si>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</si>
  <si>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</si>
  <si>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</si>
  <si>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</si>
  <si>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</si>
  <si>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</si>
  <si>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</si>
  <si>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</si>
  <si>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</si>
  <si>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</si>
  <si>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</si>
  <si>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</si>
  <si>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</si>
  <si>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</si>
  <si>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</si>
  <si>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</si>
  <si>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</si>
  <si>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</si>
  <si>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</si>
  <si>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</si>
  <si>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</si>
  <si>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</si>
  <si>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</si>
  <si>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</si>
  <si>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</si>
  <si>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</si>
  <si>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</si>
  <si>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</si>
  <si>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</si>
  <si>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</si>
  <si>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</si>
  <si>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</si>
  <si>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</si>
  <si>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</si>
  <si>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</si>
  <si>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</si>
  <si>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</si>
  <si>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</si>
  <si>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</si>
  <si>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</si>
  <si>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</si>
  <si>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</si>
  <si>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</si>
  <si>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</si>
  <si>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</si>
  <si>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</si>
  <si>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</si>
  <si>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</si>
  <si>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</si>
  <si>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</si>
  <si>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</si>
  <si>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</si>
  <si>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</si>
  <si>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</si>
  <si>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</si>
  <si>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</si>
  <si>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</si>
  <si>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</si>
  <si>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</si>
  <si>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</si>
  <si>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</si>
  <si>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</si>
  <si>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</si>
  <si>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</si>
  <si>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</si>
  <si>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</si>
  <si>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</si>
  <si>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</si>
  <si>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</si>
  <si>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</si>
  <si>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</si>
  <si>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</si>
  <si>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</si>
  <si>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</si>
  <si>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</si>
  <si>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</si>
  <si>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</si>
  <si>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</si>
  <si>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</si>
  <si>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</si>
  <si>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</si>
  <si>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</si>
  <si>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</si>
  <si>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</si>
  <si>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</si>
  <si>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</si>
  <si>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</si>
  <si>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</si>
  <si>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</si>
  <si>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</si>
  <si>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</si>
  <si>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</si>
  <si>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</si>
  <si>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</si>
  <si>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</si>
  <si>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</si>
  <si>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</si>
  <si>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</si>
  <si>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</si>
  <si>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</si>
  <si>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</si>
  <si>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</si>
  <si>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</si>
  <si>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</si>
  <si>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</si>
  <si>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</si>
  <si>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</si>
  <si>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</si>
  <si>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</si>
  <si>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</si>
  <si>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</si>
  <si>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</si>
  <si>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</si>
  <si>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</si>
  <si>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</si>
  <si>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</si>
  <si>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</si>
  <si>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</si>
  <si>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</si>
  <si>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</si>
  <si>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</si>
  <si>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</si>
  <si>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</si>
  <si>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</si>
  <si>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</si>
  <si>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</si>
  <si>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</si>
  <si>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</si>
  <si>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</si>
  <si>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</si>
  <si>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</si>
  <si>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</si>
  <si>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</si>
  <si>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</si>
  <si>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</si>
  <si>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</si>
  <si>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</si>
  <si>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</si>
  <si>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</si>
  <si>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</si>
  <si>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</si>
  <si>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</si>
  <si>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</si>
  <si>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</si>
  <si>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</si>
  <si>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</si>
  <si>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</si>
  <si>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</si>
  <si>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</si>
  <si>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</si>
  <si>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</si>
  <si>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</si>
  <si>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</si>
  <si>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</si>
  <si>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</si>
  <si>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</si>
  <si>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</si>
  <si>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</si>
  <si>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</si>
  <si>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</si>
  <si>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</si>
  <si>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</si>
  <si>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</si>
  <si>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</si>
  <si>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</si>
  <si>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</si>
  <si>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</si>
  <si>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</si>
  <si>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</si>
  <si>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</si>
  <si>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</si>
  <si>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</si>
  <si>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</si>
  <si>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</si>
  <si>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</si>
  <si>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</si>
  <si>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</si>
  <si>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</si>
  <si>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</si>
  <si>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</si>
  <si>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</si>
  <si>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</si>
  <si>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</si>
  <si>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</si>
  <si>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</si>
  <si>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</si>
  <si>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</si>
  <si>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</si>
  <si>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</si>
  <si>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</si>
  <si>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</si>
  <si>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</si>
  <si>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</si>
  <si>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</si>
  <si>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</si>
  <si>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</si>
  <si>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</si>
  <si>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</si>
  <si>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</si>
  <si>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</si>
  <si>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</si>
  <si>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</si>
  <si>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</si>
  <si>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</si>
  <si>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</si>
  <si>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</si>
  <si>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</si>
  <si>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</si>
  <si>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</si>
  <si>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</si>
  <si>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</si>
  <si>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</si>
  <si>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</si>
  <si>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</si>
  <si>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</si>
  <si>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</si>
  <si>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</si>
  <si>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</si>
  <si>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</si>
  <si>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</si>
  <si>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</si>
  <si>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</si>
  <si>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</si>
  <si>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</si>
  <si>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</si>
  <si>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</si>
  <si>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</si>
  <si>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</si>
  <si>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</si>
  <si>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</si>
  <si>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</si>
  <si>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</si>
  <si>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</si>
  <si>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</si>
  <si>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</si>
  <si>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</si>
  <si>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</si>
  <si>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</si>
  <si>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</si>
  <si>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</si>
  <si>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</si>
  <si>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</si>
  <si>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</si>
  <si>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</si>
  <si>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</si>
  <si>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</si>
  <si>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</si>
  <si>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</si>
  <si>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</si>
  <si>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</si>
  <si>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</si>
  <si>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</si>
  <si>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</si>
  <si>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</si>
  <si>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</si>
  <si>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</si>
  <si>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</si>
  <si>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</si>
  <si>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</si>
  <si>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</si>
  <si>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</si>
  <si>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</si>
  <si>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</si>
  <si>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</si>
  <si>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</si>
  <si>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</si>
  <si>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</si>
  <si>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</si>
  <si>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</si>
  <si>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</si>
  <si>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</si>
  <si>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</si>
  <si>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</si>
  <si>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</si>
  <si>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</si>
  <si>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</si>
  <si>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</si>
  <si>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</si>
  <si>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</si>
  <si>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</si>
  <si>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</si>
  <si>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</si>
  <si>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</si>
  <si>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</si>
  <si>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</si>
  <si>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</si>
  <si>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</si>
  <si>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</si>
  <si>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</si>
  <si>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</si>
  <si>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</si>
  <si>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</si>
  <si>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</si>
  <si>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</si>
  <si>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</si>
  <si>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</si>
  <si>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</si>
  <si>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</si>
  <si>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</si>
  <si>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</si>
  <si>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</si>
  <si>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</si>
  <si>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</si>
  <si>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</si>
  <si>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</si>
  <si>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</si>
  <si>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</si>
  <si>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</si>
  <si>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</si>
  <si>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</si>
  <si>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</si>
  <si>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</si>
  <si>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</si>
  <si>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</si>
  <si>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</si>
  <si>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</si>
  <si>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</si>
  <si>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</si>
  <si>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</si>
  <si>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</si>
  <si>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</si>
  <si>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</si>
  <si>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</si>
  <si>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</si>
  <si>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</si>
  <si>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</si>
  <si>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</si>
  <si>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</si>
  <si>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</si>
  <si>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</si>
  <si>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</si>
  <si>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</si>
  <si>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</si>
  <si>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</si>
  <si>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</si>
  <si>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</si>
  <si>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</si>
  <si>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</si>
  <si>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</si>
  <si>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</si>
  <si>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</si>
  <si>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</si>
  <si>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</si>
  <si>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</si>
  <si>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</si>
  <si>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</si>
  <si>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</si>
  <si>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</si>
  <si>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</si>
  <si>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</si>
  <si>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</si>
  <si>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</si>
  <si>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</si>
  <si>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</si>
  <si>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</si>
  <si>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</si>
  <si>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</si>
  <si>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</si>
  <si>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</si>
  <si>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</si>
  <si>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</si>
  <si>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</si>
  <si>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</si>
  <si>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</si>
  <si>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</si>
  <si>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</si>
  <si>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</si>
  <si>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</si>
  <si>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</si>
  <si>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</si>
  <si>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</si>
  <si>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</si>
  <si>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</si>
  <si>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</si>
  <si>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</si>
  <si>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</si>
  <si>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</si>
  <si>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</si>
  <si>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</si>
  <si>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</si>
  <si>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</si>
  <si>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</si>
  <si>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</si>
  <si>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</si>
  <si>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</si>
  <si>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</si>
  <si>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</si>
  <si>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</si>
  <si>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</si>
  <si>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</si>
  <si>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</si>
  <si>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</si>
  <si>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</si>
  <si>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</si>
  <si>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</si>
  <si>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</si>
  <si>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</si>
  <si>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</si>
  <si>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</si>
  <si>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</si>
  <si>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</si>
  <si>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</si>
  <si>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</si>
  <si>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</si>
  <si>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</si>
  <si>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</si>
  <si>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</si>
  <si>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</si>
  <si>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</si>
  <si>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</si>
  <si>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</si>
  <si>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</si>
  <si>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</si>
  <si>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</si>
  <si>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</si>
  <si>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</si>
  <si>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</si>
  <si>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</si>
  <si>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</si>
  <si>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</si>
  <si>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</si>
  <si>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</si>
  <si>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</si>
  <si>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</si>
  <si>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</si>
  <si>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</si>
  <si>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</si>
  <si>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</si>
  <si>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</si>
  <si>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</si>
  <si>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</si>
  <si>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</si>
  <si>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</si>
  <si>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</si>
  <si>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</si>
  <si>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</si>
  <si>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</si>
  <si>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</si>
  <si>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</si>
  <si>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</si>
  <si>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</si>
  <si>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</si>
  <si>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</si>
  <si>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</si>
  <si>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</si>
  <si>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</si>
  <si>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</si>
  <si>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</si>
  <si>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</si>
  <si>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</si>
  <si>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</si>
  <si>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</si>
  <si>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</si>
  <si>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</si>
  <si>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</si>
  <si>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</si>
  <si>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</si>
  <si>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</si>
  <si>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</si>
  <si>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</si>
  <si>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</si>
  <si>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</si>
  <si>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</si>
  <si>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</si>
  <si>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</si>
  <si>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</si>
  <si>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</si>
  <si>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</si>
  <si>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</si>
  <si>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</si>
  <si>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</si>
  <si>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</si>
  <si>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</si>
  <si>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</si>
  <si>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</si>
  <si>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</si>
  <si>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</si>
  <si>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</si>
  <si>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</si>
  <si>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</si>
  <si>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</si>
  <si>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</si>
  <si>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</si>
  <si>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</si>
  <si>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</si>
  <si>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</si>
  <si>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</si>
  <si>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</si>
  <si>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</si>
  <si>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</si>
  <si>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</si>
  <si>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</si>
  <si>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</si>
  <si>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</si>
  <si>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</si>
  <si>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</si>
  <si>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</si>
  <si>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</si>
  <si>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</si>
  <si>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</si>
  <si>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</si>
  <si>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</si>
  <si>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</si>
  <si>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</si>
  <si>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</si>
  <si>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</si>
  <si>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</si>
  <si>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</si>
  <si>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</si>
  <si>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</si>
  <si>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</si>
  <si>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</si>
  <si>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</si>
  <si>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</si>
  <si>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</si>
  <si>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</si>
  <si>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</si>
  <si>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</si>
  <si>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</si>
  <si>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</si>
  <si>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</si>
  <si>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</si>
  <si>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</si>
  <si>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</si>
  <si>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</si>
  <si>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</si>
  <si>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</si>
  <si>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</si>
  <si>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</si>
  <si>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</si>
  <si>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</si>
  <si>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</si>
  <si>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</si>
  <si>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</si>
  <si>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</si>
  <si>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</si>
  <si>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</si>
  <si>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</si>
  <si>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</si>
  <si>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</si>
  <si>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</si>
  <si>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</si>
  <si>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</si>
  <si>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</si>
  <si>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</si>
  <si>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</si>
  <si>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</si>
  <si>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</si>
  <si>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</si>
  <si>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</si>
  <si>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</si>
  <si>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</si>
  <si>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</si>
  <si>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</si>
  <si>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</si>
  <si>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</si>
  <si>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</si>
  <si>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</si>
  <si>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</si>
  <si>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</si>
  <si>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</si>
  <si>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</si>
  <si>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</si>
  <si>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</si>
  <si>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</si>
  <si>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</si>
  <si>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</si>
  <si>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</si>
  <si>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</si>
  <si>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</si>
  <si>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</si>
  <si>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</si>
  <si>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</si>
  <si>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</si>
  <si>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</si>
  <si>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</si>
  <si>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</si>
  <si>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</si>
  <si>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</si>
  <si>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</si>
  <si>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</si>
  <si>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</si>
  <si>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</si>
  <si>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</si>
  <si>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</si>
  <si>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</si>
  <si>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</si>
  <si>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</si>
  <si>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</si>
  <si>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</si>
  <si>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</si>
  <si>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</si>
  <si>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</si>
  <si>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</si>
  <si>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</si>
  <si>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</si>
  <si>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</si>
  <si>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</si>
  <si>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</si>
  <si>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</si>
  <si>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</si>
  <si>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</si>
  <si>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</si>
  <si>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</si>
  <si>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</si>
  <si>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</si>
  <si>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</si>
  <si>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</si>
  <si>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</si>
  <si>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</si>
  <si>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</si>
  <si>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</si>
  <si>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</si>
  <si>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</si>
  <si>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</si>
  <si>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</si>
  <si>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</si>
  <si>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</si>
  <si>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</si>
  <si>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</si>
  <si>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</si>
  <si>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</si>
  <si>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</si>
  <si>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</si>
  <si>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</si>
  <si>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</si>
  <si>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</si>
  <si>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</si>
  <si>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</si>
  <si>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</si>
  <si>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</si>
  <si>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</si>
  <si>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</si>
  <si>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</si>
  <si>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</si>
  <si>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</si>
  <si>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</si>
  <si>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</si>
  <si>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</si>
  <si>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</si>
  <si>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</si>
  <si>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</si>
  <si>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</si>
  <si>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</si>
  <si>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</si>
  <si>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</si>
  <si>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</si>
  <si>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</si>
  <si>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</si>
  <si>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</si>
  <si>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</si>
  <si>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</si>
  <si>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</si>
  <si>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</si>
  <si>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</si>
  <si>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</si>
  <si>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</si>
  <si>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</si>
  <si>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</si>
  <si>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</si>
  <si>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</si>
  <si>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</si>
  <si>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</si>
  <si>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</si>
  <si>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</si>
  <si>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</si>
  <si>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</si>
  <si>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</si>
  <si>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</si>
  <si>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</si>
  <si>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</si>
  <si>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</si>
  <si>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</si>
  <si>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</si>
  <si>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</si>
  <si>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</si>
  <si>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</si>
  <si>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</si>
  <si>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</si>
  <si>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</si>
  <si>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</si>
  <si>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</si>
  <si>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</si>
  <si>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</si>
  <si>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</si>
  <si>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</si>
  <si>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</si>
  <si>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</si>
  <si>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</si>
  <si>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</si>
  <si>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</si>
  <si>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</si>
  <si>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</si>
  <si>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</si>
  <si>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</si>
  <si>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</si>
  <si>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</si>
  <si>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</si>
  <si>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</si>
  <si>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</si>
  <si>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</si>
  <si>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</si>
  <si>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</si>
  <si>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</si>
  <si>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</si>
  <si>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</si>
  <si>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</si>
  <si>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</si>
  <si>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</si>
  <si>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</si>
  <si>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</si>
  <si>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</si>
  <si>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</si>
  <si>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</si>
  <si>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</si>
  <si>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</si>
  <si>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</si>
  <si>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</si>
  <si>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</si>
  <si>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</si>
  <si>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</si>
  <si>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</si>
  <si>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</si>
  <si>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</si>
  <si>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</si>
  <si>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</si>
  <si>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</si>
  <si>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</si>
  <si>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</si>
  <si>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</si>
  <si>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</si>
  <si>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</si>
  <si>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</si>
  <si>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</si>
  <si>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</si>
  <si>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</si>
  <si>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</si>
  <si>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</si>
  <si>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</si>
  <si>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</si>
  <si>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</si>
  <si>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</si>
  <si>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</si>
  <si>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</si>
  <si>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</si>
  <si>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</si>
  <si>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</si>
  <si>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</si>
  <si>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</si>
  <si>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</si>
  <si>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</si>
  <si>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</si>
  <si>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</si>
  <si>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</si>
  <si>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</si>
  <si>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</si>
  <si>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</si>
  <si>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</si>
  <si>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</si>
  <si>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</si>
  <si>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</si>
  <si>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</si>
  <si>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</si>
  <si>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</si>
  <si>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</si>
  <si>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</si>
  <si>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</si>
  <si>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</si>
  <si>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</si>
  <si>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</si>
  <si>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</si>
  <si>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</si>
  <si>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</si>
  <si>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</si>
  <si>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</si>
  <si>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</si>
  <si>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</si>
  <si>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</si>
  <si>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</si>
  <si>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</si>
  <si>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</si>
  <si>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</si>
  <si>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</si>
  <si>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</si>
  <si>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</si>
  <si>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</si>
  <si>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</si>
  <si>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</si>
  <si>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</si>
  <si>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</si>
  <si>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</si>
  <si>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</si>
  <si>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</si>
  <si>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</si>
  <si>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</si>
  <si>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</si>
  <si>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</si>
  <si>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</si>
  <si>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</si>
  <si>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</si>
  <si>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</si>
  <si>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</si>
  <si>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</si>
  <si>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</si>
  <si>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</si>
  <si>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</si>
  <si>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</si>
  <si>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</si>
  <si>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</si>
  <si>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</si>
  <si>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</si>
  <si>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</si>
  <si>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</si>
  <si>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</si>
  <si>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</si>
  <si>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</si>
  <si>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</si>
  <si>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</si>
  <si>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</si>
  <si>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</si>
  <si>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</si>
  <si>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</si>
  <si>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</si>
  <si>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</si>
  <si>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</si>
  <si>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</si>
  <si>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</si>
  <si>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</si>
  <si>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</si>
  <si>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</si>
  <si>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</si>
  <si>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</si>
  <si>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</si>
  <si>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</si>
  <si>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</si>
  <si>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</si>
  <si>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</si>
  <si>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</si>
  <si>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</si>
  <si>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</si>
  <si>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</si>
  <si>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</si>
  <si>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</si>
  <si>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</si>
  <si>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</si>
  <si>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</si>
  <si>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</si>
  <si>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</si>
  <si>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</si>
  <si>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</si>
  <si>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</si>
  <si>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</si>
  <si>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</si>
  <si>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</si>
  <si>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</si>
  <si>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</si>
  <si>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</si>
  <si>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</si>
  <si>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</si>
  <si>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</si>
  <si>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</si>
  <si>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</si>
  <si>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</si>
  <si>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</si>
  <si>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</si>
  <si>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</si>
  <si>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</si>
  <si>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</si>
  <si>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</si>
  <si>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</si>
  <si>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</si>
  <si>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</si>
  <si>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</si>
  <si>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</si>
  <si>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</si>
  <si>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</si>
  <si>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</si>
  <si>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</si>
  <si>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</si>
  <si>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</si>
  <si>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</si>
  <si>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</si>
  <si>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</si>
  <si>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</si>
  <si>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</si>
  <si>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</si>
  <si>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</si>
  <si>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</si>
  <si>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</si>
  <si>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</si>
  <si>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</si>
  <si>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</si>
  <si>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</si>
  <si>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</si>
  <si>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</si>
  <si>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</si>
  <si>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</si>
  <si>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</si>
  <si>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</si>
  <si>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</si>
  <si>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</si>
  <si>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</si>
  <si>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</si>
  <si>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</si>
  <si>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</si>
  <si>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</si>
  <si>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</si>
  <si>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</si>
  <si>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</si>
  <si>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</si>
  <si>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</si>
  <si>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</si>
  <si>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</si>
  <si>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</si>
  <si>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</si>
  <si>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</si>
  <si>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</si>
  <si>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</si>
  <si>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</si>
  <si>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</si>
  <si>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</si>
  <si>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</si>
  <si>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</si>
  <si>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</si>
  <si>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</si>
  <si>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</si>
  <si>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</si>
  <si>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</si>
  <si>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</si>
  <si>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</si>
  <si>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</si>
  <si>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</si>
  <si>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</si>
  <si>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</si>
  <si>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</si>
  <si>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</si>
  <si>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</si>
  <si>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</si>
  <si>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</si>
  <si>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</si>
  <si>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</si>
  <si>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</si>
  <si>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</si>
  <si>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</si>
  <si>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</si>
  <si>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</si>
  <si>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</si>
  <si>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</si>
  <si>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</si>
  <si>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</si>
  <si>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</si>
  <si>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</si>
  <si>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</si>
  <si>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</si>
  <si>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</si>
  <si>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</si>
  <si>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</si>
  <si>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</si>
  <si>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</si>
  <si>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</si>
  <si>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</si>
  <si>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</si>
  <si>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</si>
  <si>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</si>
  <si>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</si>
  <si>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</si>
  <si>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</si>
  <si>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</si>
  <si>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</si>
  <si>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</si>
  <si>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</si>
  <si>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</si>
  <si>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</si>
  <si>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</si>
  <si>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</si>
  <si>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</si>
  <si>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</si>
  <si>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</si>
  <si>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</si>
  <si>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</si>
  <si>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</si>
  <si>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</si>
  <si>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</si>
  <si>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</si>
  <si>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</si>
  <si>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</si>
  <si>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</si>
  <si>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</si>
  <si>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</si>
  <si>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</si>
  <si>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</si>
  <si>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</si>
  <si>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</si>
  <si>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</si>
  <si>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</si>
  <si>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</si>
  <si>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</si>
  <si>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</si>
  <si>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</si>
  <si>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</si>
  <si>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</si>
  <si>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</si>
  <si>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</si>
  <si>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</si>
  <si>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</si>
  <si>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</si>
  <si>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</si>
  <si>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</si>
  <si>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</si>
  <si>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</si>
  <si>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</si>
  <si>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</si>
  <si>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</si>
  <si>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</si>
  <si>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</si>
  <si>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</si>
  <si>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</si>
  <si>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</si>
  <si>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</si>
  <si>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</si>
  <si>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</si>
  <si>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</si>
  <si>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</si>
  <si>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</si>
  <si>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</si>
  <si>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</si>
  <si>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</si>
  <si>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</si>
  <si>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</si>
  <si>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</si>
  <si>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</si>
  <si>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</si>
  <si>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</si>
  <si>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</si>
  <si>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</si>
  <si>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</si>
  <si>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</si>
  <si>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</si>
  <si>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</si>
  <si>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</si>
  <si>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</si>
  <si>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</si>
  <si>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</si>
  <si>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</si>
  <si>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</si>
  <si>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</si>
  <si>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</si>
  <si>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</si>
  <si>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</si>
  <si>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</si>
  <si>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</si>
  <si>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</si>
  <si>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</si>
  <si>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</si>
  <si>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</si>
  <si>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</si>
  <si>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</si>
  <si>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</si>
  <si>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</si>
  <si>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</si>
  <si>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</si>
  <si>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</si>
  <si>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</si>
  <si>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</si>
  <si>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</si>
  <si>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</si>
  <si>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</si>
  <si>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</si>
  <si>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</si>
  <si>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</si>
  <si>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</si>
  <si>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</si>
  <si>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</si>
  <si>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</si>
  <si>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</si>
  <si>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</si>
  <si>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</si>
  <si>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</si>
  <si>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</si>
  <si>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</si>
  <si>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</si>
  <si>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</si>
  <si>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</si>
  <si>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</si>
  <si>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</si>
  <si>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</si>
  <si>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</si>
  <si>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</si>
  <si>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</si>
  <si>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</si>
  <si>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</si>
  <si>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</si>
  <si>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</si>
  <si>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</si>
  <si>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</si>
  <si>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</si>
  <si>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</si>
  <si>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</si>
  <si>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</si>
  <si>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</si>
  <si>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</si>
  <si>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</si>
  <si>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</si>
  <si>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</si>
  <si>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</si>
  <si>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</si>
  <si>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</si>
  <si>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</si>
  <si>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</si>
  <si>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</si>
  <si>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</si>
  <si>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</si>
  <si>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</si>
  <si>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</si>
  <si>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</si>
  <si>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</si>
  <si>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</si>
  <si>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</si>
  <si>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</si>
  <si>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</si>
  <si>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</si>
  <si>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</si>
  <si>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</si>
  <si>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</si>
  <si>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</si>
  <si>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</si>
  <si>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</si>
  <si>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</si>
  <si>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</si>
  <si>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</si>
  <si>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</si>
  <si>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</si>
  <si>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</si>
  <si>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</si>
  <si>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</si>
  <si>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</si>
  <si>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</si>
  <si>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</si>
  <si>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</si>
  <si>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</si>
  <si>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</si>
  <si>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</si>
  <si>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</si>
  <si>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</si>
  <si>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</si>
  <si>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</si>
  <si>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</si>
  <si>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</si>
  <si>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</si>
  <si>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</si>
  <si>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</si>
  <si>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</si>
  <si>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</si>
  <si>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</si>
  <si>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</si>
  <si>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</si>
  <si>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</si>
  <si>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</si>
  <si>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</si>
  <si>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</si>
  <si>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</si>
  <si>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</si>
  <si>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</si>
  <si>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</si>
  <si>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</si>
  <si>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</si>
  <si>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</si>
  <si>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</si>
  <si>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</si>
  <si>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</si>
  <si>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</si>
  <si>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</si>
  <si>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</si>
  <si>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</si>
  <si>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</si>
  <si>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</si>
  <si>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</si>
  <si>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</si>
  <si>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</si>
  <si>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</si>
  <si>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</si>
  <si>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</si>
  <si>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</si>
  <si>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</si>
  <si>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</si>
  <si>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</si>
  <si>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</si>
  <si>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</si>
  <si>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</si>
  <si>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</si>
  <si>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</si>
  <si>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</si>
  <si>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</si>
  <si>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</si>
  <si>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</si>
  <si>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</si>
  <si>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</si>
  <si>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</si>
  <si>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</si>
  <si>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</si>
  <si>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</si>
  <si>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</si>
  <si>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</si>
  <si>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</si>
  <si>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</si>
  <si>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</si>
  <si>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</si>
  <si>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</si>
  <si>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</si>
  <si>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</si>
  <si>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</si>
  <si>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</si>
  <si>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</si>
  <si>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</si>
  <si>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</si>
  <si>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</si>
  <si>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</si>
  <si>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</si>
  <si>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</si>
  <si>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</si>
  <si>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</si>
  <si>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</si>
  <si>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</si>
  <si>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</si>
  <si>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</si>
  <si>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</si>
  <si>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</si>
  <si>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</si>
  <si>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</si>
  <si>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</si>
  <si>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</si>
  <si>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</si>
  <si>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</si>
  <si>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</si>
  <si>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</si>
  <si>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</si>
  <si>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</si>
  <si>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</si>
  <si>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</si>
  <si>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</si>
  <si>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</si>
  <si>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</si>
  <si>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</si>
  <si>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</si>
  <si>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</si>
  <si>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</si>
  <si>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</si>
  <si>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</si>
  <si>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</si>
  <si>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</si>
  <si>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</si>
  <si>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</si>
  <si>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</si>
  <si>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</si>
  <si>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</si>
  <si>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</si>
  <si>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</si>
  <si>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</si>
  <si>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</si>
  <si>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</si>
  <si>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</si>
  <si>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</si>
  <si>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</si>
  <si>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</si>
  <si>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</si>
  <si>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</si>
  <si>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</si>
  <si>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</si>
  <si>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</si>
  <si>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</si>
  <si>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</si>
  <si>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</si>
  <si>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</si>
  <si>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</si>
  <si>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</si>
  <si>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</si>
  <si>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</si>
  <si>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</si>
  <si>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</si>
  <si>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</si>
  <si>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</si>
  <si>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</si>
  <si>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</si>
  <si>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</si>
  <si>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</si>
  <si>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</si>
  <si>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</si>
  <si>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</si>
  <si>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</si>
  <si>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</si>
  <si>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</si>
  <si>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</si>
  <si>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</si>
  <si>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</si>
  <si>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</si>
  <si>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</si>
  <si>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</si>
  <si>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</si>
  <si>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</si>
  <si>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</si>
  <si>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</si>
  <si>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</si>
  <si>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</si>
  <si>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</si>
  <si>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</si>
  <si>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</si>
  <si>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</si>
  <si>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</si>
  <si>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</si>
  <si>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</si>
  <si>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</si>
  <si>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</si>
  <si>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</si>
  <si>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</si>
  <si>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</si>
  <si>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</si>
  <si>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</si>
  <si>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</si>
  <si>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</si>
  <si>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</si>
  <si>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</si>
  <si>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</si>
  <si>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</si>
  <si>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</si>
  <si>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</si>
  <si>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</si>
  <si>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</si>
  <si>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</si>
  <si>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</si>
  <si>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</si>
  <si>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</si>
  <si>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</si>
  <si>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</si>
  <si>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</si>
  <si>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</si>
  <si>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</si>
  <si>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</si>
  <si>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</si>
  <si>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</si>
  <si>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</si>
  <si>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</si>
  <si>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</si>
  <si>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</si>
  <si>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</si>
  <si>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</si>
  <si>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</si>
  <si>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</si>
  <si>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</si>
  <si>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</si>
  <si>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</si>
  <si>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</si>
  <si>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</si>
  <si>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</si>
  <si>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</si>
  <si>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</si>
  <si>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</si>
  <si>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</si>
  <si>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</si>
  <si>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</si>
  <si>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</si>
  <si>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</si>
  <si>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</si>
  <si>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</si>
  <si>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</si>
  <si>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</si>
  <si>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</si>
  <si>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</si>
  <si>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</si>
  <si>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</si>
  <si>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</si>
  <si>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</si>
  <si>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</si>
  <si>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</si>
  <si>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</si>
  <si>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</si>
  <si>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</si>
  <si>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</si>
  <si>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</si>
  <si>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</si>
  <si>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</si>
  <si>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</si>
  <si>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</si>
  <si>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</si>
  <si>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</si>
  <si>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</si>
  <si>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</si>
  <si>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</si>
  <si>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</si>
  <si>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</si>
  <si>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</si>
  <si>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</si>
  <si>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</si>
  <si>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</si>
  <si>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</si>
  <si>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</si>
  <si>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</si>
  <si>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</si>
  <si>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</si>
  <si>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</si>
  <si>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</si>
  <si>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</si>
  <si>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</si>
  <si>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</si>
  <si>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</si>
  <si>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</si>
  <si>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</si>
  <si>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</si>
  <si>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</si>
  <si>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</si>
  <si>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</si>
  <si>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</si>
  <si>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</si>
  <si>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</si>
  <si>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</si>
  <si>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</si>
  <si>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</si>
  <si>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</si>
  <si>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</si>
  <si>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</si>
  <si>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</si>
  <si>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</si>
  <si>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</si>
  <si>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</si>
  <si>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</si>
  <si>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</si>
  <si>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</si>
  <si>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</si>
  <si>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</si>
  <si>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</si>
  <si>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</si>
  <si>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</si>
  <si>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</si>
  <si>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</si>
  <si>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</si>
  <si>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</si>
  <si>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</si>
  <si>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</si>
  <si>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</si>
  <si>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</si>
  <si>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</si>
  <si>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</si>
  <si>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</si>
  <si>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</si>
  <si>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</si>
  <si>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</si>
  <si>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</si>
  <si>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</si>
  <si>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</si>
  <si>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</si>
  <si>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</si>
  <si>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</si>
  <si>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</si>
  <si>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</si>
  <si>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</si>
  <si>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</si>
  <si>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</si>
  <si>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</si>
  <si>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</si>
  <si>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</si>
  <si>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</si>
  <si>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</si>
  <si>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</si>
  <si>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</si>
  <si>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</si>
  <si>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</si>
  <si>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</si>
  <si>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</si>
  <si>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</si>
  <si>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</si>
  <si>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</si>
  <si>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</si>
  <si>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</si>
  <si>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</si>
  <si>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</si>
  <si>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</si>
  <si>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</si>
  <si>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</si>
  <si>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</si>
  <si>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</si>
  <si>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</si>
  <si>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</si>
  <si>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</si>
  <si>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</si>
  <si>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</si>
  <si>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</si>
  <si>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</si>
  <si>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</si>
  <si>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</si>
  <si>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</si>
  <si>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</si>
  <si>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</si>
  <si>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</si>
  <si>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</si>
  <si>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</si>
  <si>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</si>
  <si>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</si>
  <si>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</si>
  <si>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</si>
  <si>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</si>
  <si>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</si>
  <si>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</si>
  <si>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</si>
  <si>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</si>
  <si>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</si>
  <si>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</si>
  <si>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</si>
  <si>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</si>
  <si>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</si>
  <si>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</si>
  <si>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</si>
  <si>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</si>
  <si>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</si>
  <si>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</si>
  <si>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</si>
  <si>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</si>
  <si>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</si>
  <si>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</si>
  <si>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</si>
  <si>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</si>
  <si>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</si>
  <si>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</si>
  <si>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</si>
  <si>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</si>
  <si>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</si>
  <si>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</si>
  <si>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</si>
  <si>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</si>
  <si>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</si>
  <si>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</si>
  <si>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</si>
  <si>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</si>
  <si>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</si>
  <si>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</si>
  <si>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</si>
  <si>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</si>
  <si>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</si>
  <si>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</si>
  <si>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</si>
  <si>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</si>
  <si>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</si>
  <si>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</si>
  <si>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</si>
  <si>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</si>
  <si>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</si>
  <si>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</si>
  <si>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</si>
  <si>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</si>
  <si>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</si>
  <si>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</si>
  <si>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</si>
  <si>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</si>
  <si>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</si>
  <si>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</si>
  <si>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</si>
  <si>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</si>
  <si>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</si>
  <si>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</si>
  <si>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</si>
  <si>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</si>
  <si>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</si>
  <si>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</si>
  <si>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</si>
  <si>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</si>
  <si>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</si>
  <si>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</si>
  <si>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</si>
  <si>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</si>
  <si>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</si>
  <si>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</si>
  <si>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</si>
  <si>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</si>
  <si>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</si>
  <si>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</si>
  <si>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</si>
  <si>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</si>
  <si>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</si>
  <si>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</si>
  <si>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</si>
  <si>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</si>
  <si>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</si>
  <si>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</si>
  <si>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</si>
  <si>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</si>
  <si>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</si>
  <si>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</si>
  <si>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</si>
  <si>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</si>
  <si>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</si>
  <si>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</si>
  <si>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</si>
  <si>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</si>
  <si>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</si>
  <si>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</si>
  <si>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</si>
  <si>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</si>
  <si>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</si>
  <si>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</si>
  <si>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</si>
  <si>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</si>
  <si>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</si>
  <si>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</si>
  <si>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</si>
  <si>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</si>
  <si>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</si>
  <si>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</si>
  <si>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</si>
  <si>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</si>
  <si>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</si>
  <si>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</si>
  <si>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</si>
  <si>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</si>
  <si>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</si>
  <si>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</si>
  <si>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</si>
  <si>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</si>
  <si>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</si>
  <si>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</si>
  <si>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</si>
  <si>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</si>
  <si>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</si>
  <si>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</si>
  <si>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</si>
  <si>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</si>
  <si>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</si>
  <si>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</si>
  <si>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</si>
  <si>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</si>
  <si>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</si>
  <si>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</si>
  <si>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</si>
  <si>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</si>
  <si>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</si>
  <si>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</si>
  <si>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</si>
  <si>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</si>
  <si>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</si>
  <si>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</si>
  <si>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</si>
  <si>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</si>
  <si>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</si>
  <si>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</si>
  <si>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</si>
  <si>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</si>
  <si>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</si>
  <si>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</si>
  <si>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</si>
  <si>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</si>
  <si>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</si>
  <si>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</si>
  <si>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</si>
  <si>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</si>
  <si>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</si>
  <si>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</si>
  <si>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</si>
  <si>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</si>
  <si>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</si>
  <si>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</si>
  <si>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</si>
  <si>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</si>
  <si>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</si>
  <si>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</si>
  <si>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</si>
  <si>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</si>
  <si>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</si>
  <si>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</si>
  <si>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</si>
  <si>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</si>
  <si>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</si>
  <si>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</si>
  <si>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</si>
  <si>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</si>
  <si>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</si>
  <si>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</si>
  <si>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</si>
  <si>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</si>
  <si>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</si>
  <si>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</si>
  <si>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</si>
  <si>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</si>
  <si>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</si>
  <si>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</si>
  <si>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</si>
  <si>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</si>
  <si>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</si>
  <si>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</si>
  <si>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</si>
  <si>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</si>
  <si>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</si>
  <si>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</si>
  <si>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</si>
  <si>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</si>
  <si>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</si>
  <si>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</si>
  <si>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</si>
  <si>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</si>
  <si>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</si>
  <si>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</si>
  <si>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</si>
  <si>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</si>
  <si>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</si>
  <si>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</si>
  <si>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</si>
  <si>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</si>
  <si>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</si>
  <si>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</si>
  <si>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</si>
  <si>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</si>
  <si>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</si>
  <si>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</si>
  <si>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</si>
  <si>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</si>
  <si>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</si>
  <si>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</si>
  <si>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</si>
  <si>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</si>
  <si>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</si>
  <si>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</si>
  <si>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</si>
  <si>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</si>
  <si>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</si>
  <si>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</si>
  <si>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</si>
  <si>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</si>
  <si>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</si>
  <si>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</si>
  <si>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</si>
  <si>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</si>
  <si>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</si>
  <si>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</si>
  <si>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</si>
  <si>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</si>
  <si>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</si>
  <si>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</si>
  <si>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</si>
  <si>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</si>
  <si>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</si>
  <si>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</si>
  <si>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</si>
  <si>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</si>
  <si>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</si>
  <si>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</si>
  <si>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</si>
  <si>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</si>
  <si>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</si>
  <si>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</si>
  <si>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</si>
  <si>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</si>
  <si>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</si>
  <si>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</si>
  <si>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</si>
  <si>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</si>
  <si>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</si>
  <si>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</si>
  <si>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</si>
  <si>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</si>
  <si>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</si>
  <si>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</si>
  <si>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</si>
  <si>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</si>
  <si>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</si>
  <si>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</si>
  <si>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</si>
  <si>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</si>
  <si>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</si>
  <si>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</si>
  <si>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</si>
  <si>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</si>
  <si>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</si>
  <si>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</si>
  <si>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</si>
  <si>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</si>
  <si>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</si>
  <si>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</si>
  <si>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</si>
  <si>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</si>
  <si>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</si>
  <si>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</si>
  <si>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</si>
  <si>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</si>
  <si>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</si>
  <si>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</si>
  <si>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</si>
  <si>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</si>
  <si>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</si>
  <si>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</si>
  <si>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</si>
  <si>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</si>
  <si>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</si>
  <si>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</si>
  <si>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</si>
  <si>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</si>
  <si>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</si>
  <si>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</si>
  <si>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</si>
  <si>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</si>
  <si>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</si>
  <si>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</si>
  <si>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</si>
  <si>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</si>
  <si>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</si>
  <si>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</si>
  <si>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</si>
  <si>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</si>
  <si>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</si>
  <si>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</si>
  <si>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</si>
  <si>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</si>
  <si>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</si>
  <si>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</si>
  <si>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</si>
  <si>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</si>
  <si>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</si>
  <si>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</si>
  <si>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</si>
  <si>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</si>
  <si>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</si>
  <si>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</si>
  <si>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</si>
  <si>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</si>
  <si>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</si>
  <si>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</si>
  <si>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</si>
  <si>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</si>
  <si>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</si>
  <si>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</si>
  <si>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</si>
  <si>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</si>
  <si>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</si>
  <si>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</si>
  <si>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</si>
  <si>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</si>
  <si>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</si>
  <si>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</si>
  <si>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</si>
  <si>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</si>
  <si>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</si>
  <si>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</si>
  <si>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</si>
  <si>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</si>
  <si>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</si>
  <si>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</si>
  <si>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</si>
  <si>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</si>
  <si>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</si>
  <si>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</si>
  <si>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</si>
  <si>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</si>
  <si>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</si>
  <si>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</si>
  <si>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</si>
  <si>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</si>
  <si>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</si>
  <si>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</si>
  <si>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</si>
  <si>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</si>
  <si>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</si>
  <si>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</si>
  <si>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</si>
  <si>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</si>
  <si>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</si>
  <si>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</si>
  <si>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</si>
  <si>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</si>
  <si>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</si>
  <si>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</si>
  <si>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</si>
  <si>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</si>
  <si>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</si>
  <si>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</si>
  <si>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</si>
  <si>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</si>
  <si>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</si>
  <si>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</si>
  <si>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</si>
  <si>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</si>
  <si>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</si>
  <si>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</si>
  <si>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</si>
  <si>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</si>
  <si>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</si>
  <si>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</si>
  <si>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</si>
  <si>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</si>
  <si>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</si>
  <si>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</si>
  <si>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</si>
  <si>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</si>
  <si>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</si>
  <si>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</si>
  <si>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</si>
  <si>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</si>
  <si>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</si>
  <si>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</si>
  <si>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</si>
  <si>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</si>
  <si>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</si>
  <si>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</si>
  <si>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</si>
  <si>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</si>
  <si>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</si>
  <si>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</si>
  <si>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</si>
  <si>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</si>
  <si>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</si>
  <si>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</si>
  <si>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</si>
  <si>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</si>
  <si>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</si>
  <si>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</si>
  <si>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</si>
  <si>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</si>
  <si>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</si>
  <si>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</si>
  <si>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</si>
  <si>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</si>
  <si>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</si>
  <si>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</si>
  <si>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</si>
  <si>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</si>
  <si>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</si>
  <si>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</si>
  <si>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</si>
  <si>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</si>
  <si>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</si>
  <si>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</si>
  <si>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</si>
  <si>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</si>
  <si>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</si>
  <si>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</si>
  <si>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</si>
  <si>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</si>
  <si>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</si>
  <si>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</si>
  <si>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</si>
  <si>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</si>
  <si>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</si>
  <si>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</si>
  <si>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</si>
  <si>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</si>
  <si>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</si>
  <si>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</si>
  <si>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</si>
  <si>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</si>
  <si>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</si>
  <si>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</si>
  <si>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</si>
  <si>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</si>
  <si>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</si>
  <si>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</si>
  <si>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</si>
  <si>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</si>
  <si>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</si>
  <si>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</si>
  <si>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</si>
  <si>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</si>
  <si>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</si>
  <si>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</si>
  <si>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</si>
  <si>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</si>
  <si>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</si>
  <si>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</si>
  <si>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</si>
  <si>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</si>
  <si>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</si>
  <si>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</si>
  <si>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</si>
  <si>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</si>
  <si>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</si>
  <si>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</si>
  <si>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</si>
  <si>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</si>
  <si>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</si>
  <si>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</si>
  <si>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</si>
  <si>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</si>
  <si>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</si>
  <si>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</si>
  <si>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</si>
  <si>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</si>
  <si>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</si>
  <si>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</si>
  <si>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</si>
  <si>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</si>
  <si>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</si>
  <si>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</si>
  <si>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</si>
  <si>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</si>
  <si>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</si>
  <si>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</si>
  <si>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</si>
  <si>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</si>
  <si>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</si>
  <si>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</si>
  <si>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</si>
  <si>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</si>
  <si>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</si>
  <si>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</si>
  <si>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</si>
  <si>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</si>
  <si>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</si>
  <si>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</si>
  <si>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</si>
  <si>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</si>
  <si>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</si>
  <si>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</si>
  <si>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</si>
  <si>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</si>
  <si>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</si>
  <si>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</si>
  <si>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</si>
  <si>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</si>
  <si>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</si>
  <si>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</si>
  <si>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</si>
  <si>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</si>
  <si>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</si>
  <si>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</si>
  <si>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</si>
  <si>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</si>
  <si>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</si>
  <si>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</si>
  <si>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</si>
  <si>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</si>
  <si>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</si>
  <si>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</si>
  <si>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</si>
  <si>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</si>
  <si>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</si>
  <si>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</si>
  <si>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</si>
  <si>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</si>
  <si>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</si>
  <si>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</si>
  <si>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</si>
  <si>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</si>
  <si>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</si>
  <si>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</si>
  <si>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</si>
  <si>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</si>
  <si>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</si>
  <si>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</si>
  <si>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</si>
  <si>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</si>
  <si>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</si>
  <si>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</si>
  <si>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</si>
  <si>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</si>
  <si>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</si>
  <si>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</si>
  <si>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</si>
  <si>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</si>
  <si>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</si>
  <si>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</si>
  <si>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</si>
  <si>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</si>
  <si>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</si>
  <si>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</si>
  <si>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</si>
  <si>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</si>
  <si>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</si>
  <si>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</si>
  <si>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</si>
  <si>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</si>
  <si>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</si>
  <si>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</si>
  <si>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</si>
  <si>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</si>
  <si>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</si>
  <si>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</si>
  <si>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</si>
  <si>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</si>
  <si>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</si>
  <si>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</si>
  <si>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</si>
  <si>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</si>
  <si>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</si>
  <si>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</si>
  <si>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</si>
  <si>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</si>
  <si>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</si>
  <si>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</si>
  <si>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</si>
  <si>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</si>
  <si>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</si>
  <si>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</si>
  <si>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</si>
  <si>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</si>
  <si>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</si>
  <si>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</si>
  <si>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</si>
  <si>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</si>
  <si>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</si>
  <si>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</si>
  <si>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</si>
  <si>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</si>
  <si>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</si>
  <si>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</si>
  <si>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</si>
  <si>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</si>
  <si>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</si>
  <si>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</si>
  <si>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</si>
  <si>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</si>
  <si>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</si>
  <si>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</si>
  <si>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</si>
  <si>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</si>
  <si>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</si>
  <si>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</si>
  <si>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</si>
  <si>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</si>
  <si>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</si>
  <si>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</si>
  <si>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</si>
  <si>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</si>
  <si>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</si>
  <si>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</si>
  <si>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</si>
  <si>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</si>
  <si>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</si>
  <si>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</si>
  <si>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</si>
  <si>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</si>
  <si>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</si>
  <si>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</si>
  <si>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</si>
  <si>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</si>
  <si>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</si>
  <si>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</si>
  <si>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</si>
  <si>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</si>
  <si>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</si>
  <si>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</si>
  <si>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</si>
  <si>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</si>
  <si>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</si>
  <si>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</si>
  <si>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</si>
  <si>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</si>
  <si>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</si>
  <si>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</si>
  <si>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</si>
  <si>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</si>
  <si>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</si>
  <si>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</si>
  <si>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</si>
  <si>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</si>
  <si>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</si>
  <si>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</si>
  <si>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</si>
  <si>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</si>
  <si>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</si>
  <si>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</si>
  <si>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</si>
  <si>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</si>
  <si>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</si>
  <si>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</si>
  <si>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</si>
  <si>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</si>
  <si>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</si>
  <si>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</si>
  <si>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</si>
  <si>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</si>
  <si>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</si>
  <si>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</si>
  <si>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</si>
  <si>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</si>
  <si>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</si>
  <si>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</si>
  <si>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</si>
  <si>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</si>
  <si>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</si>
  <si>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</si>
  <si>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</si>
  <si>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</si>
  <si>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</si>
  <si>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</si>
  <si>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</si>
  <si>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</si>
  <si>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</si>
  <si>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</si>
  <si>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</si>
  <si>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</si>
  <si>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</si>
  <si>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</si>
  <si>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</si>
  <si>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</si>
  <si>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</si>
  <si>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</si>
  <si>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</si>
  <si>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</si>
  <si>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</si>
  <si>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</si>
  <si>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</si>
  <si>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</si>
  <si>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</si>
  <si>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</si>
  <si>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</si>
  <si>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</si>
  <si>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</si>
  <si>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</si>
  <si>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</si>
  <si>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</si>
  <si>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</si>
  <si>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</si>
  <si>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</si>
  <si>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</si>
  <si>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</si>
  <si>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</si>
  <si>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</si>
  <si>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</si>
  <si>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</si>
  <si>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</si>
  <si>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</si>
  <si>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</si>
  <si>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</si>
  <si>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</si>
  <si>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</si>
  <si>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</si>
  <si>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</si>
  <si>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</si>
  <si>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</si>
  <si>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</si>
  <si>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</si>
  <si>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</si>
  <si>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</si>
  <si>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</si>
  <si>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</si>
  <si>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</si>
  <si>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</si>
  <si>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</si>
  <si>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</si>
  <si>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</si>
  <si>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</si>
  <si>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</si>
  <si>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</si>
  <si>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</si>
  <si>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</si>
  <si>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</si>
  <si>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</si>
  <si>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</si>
  <si>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</si>
  <si>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</si>
  <si>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</si>
  <si>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</si>
  <si>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</si>
  <si>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</si>
  <si>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</si>
  <si>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</si>
  <si>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</si>
  <si>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</si>
  <si>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</si>
  <si>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</si>
  <si>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</si>
  <si>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</si>
  <si>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</si>
  <si>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</si>
  <si>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</si>
  <si>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</si>
  <si>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</si>
  <si>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</si>
  <si>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</si>
  <si>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</si>
  <si>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</si>
  <si>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</si>
  <si>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</si>
  <si>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</si>
  <si>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</si>
  <si>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</si>
  <si>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</si>
  <si>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</si>
  <si>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</si>
  <si>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</si>
  <si>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</si>
  <si>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</si>
  <si>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</si>
  <si>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</si>
  <si>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</si>
  <si>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</si>
  <si>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</si>
  <si>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</si>
  <si>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</si>
  <si>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</si>
  <si>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</si>
  <si>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</si>
  <si>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</si>
  <si>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</si>
  <si>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</si>
  <si>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</si>
  <si>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</si>
  <si>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</si>
  <si>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</si>
  <si>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</si>
  <si>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</si>
  <si>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</si>
  <si>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</si>
  <si>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</si>
  <si>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</si>
  <si>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</si>
  <si>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</si>
  <si>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</si>
  <si>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</si>
  <si>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</si>
  <si>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</si>
  <si>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</si>
  <si>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</si>
  <si>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</si>
  <si>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</si>
  <si>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</si>
  <si>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</si>
  <si>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</si>
  <si>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</si>
  <si>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</si>
  <si>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</si>
  <si>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</si>
  <si>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</si>
  <si>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</si>
  <si>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</si>
  <si>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</si>
  <si>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</si>
  <si>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</si>
  <si>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</si>
  <si>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</si>
  <si>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</si>
  <si>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</si>
  <si>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</si>
  <si>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</si>
  <si>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</si>
  <si>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</si>
  <si>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</si>
  <si>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</si>
  <si>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</si>
  <si>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</si>
  <si>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</si>
  <si>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</si>
  <si>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</si>
  <si>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</si>
  <si>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</si>
  <si>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</si>
  <si>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</si>
  <si>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</si>
  <si>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</si>
  <si>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</si>
  <si>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</si>
  <si>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</si>
  <si>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</si>
  <si>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</si>
  <si>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</si>
  <si>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</si>
  <si>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</si>
  <si>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</si>
  <si>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</si>
  <si>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</si>
  <si>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</si>
  <si>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</si>
  <si>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</si>
  <si>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</si>
  <si>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</si>
  <si>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</si>
  <si>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</si>
  <si>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</si>
  <si>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</si>
  <si>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</si>
  <si>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</si>
  <si>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</si>
  <si>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</si>
  <si>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</si>
  <si>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</si>
  <si>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</si>
  <si>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</si>
  <si>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</si>
  <si>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</si>
  <si>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</si>
  <si>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</si>
  <si>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</si>
  <si>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</si>
  <si>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</si>
  <si>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</si>
  <si>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</si>
  <si>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</si>
  <si>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</si>
  <si>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</si>
  <si>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</si>
  <si>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</si>
  <si>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</si>
  <si>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</si>
  <si>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</si>
  <si>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</si>
  <si>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</si>
  <si>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</si>
  <si>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</si>
  <si>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</si>
  <si>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</si>
  <si>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</si>
  <si>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</si>
  <si>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</si>
  <si>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</si>
  <si>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</si>
  <si>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</si>
  <si>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</si>
  <si>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</si>
  <si>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</si>
  <si>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</si>
  <si>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</si>
  <si>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</si>
  <si>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</si>
  <si>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</si>
  <si>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</si>
  <si>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</si>
  <si>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</si>
  <si>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</si>
  <si>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</si>
  <si>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</si>
  <si>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</si>
  <si>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</si>
  <si>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</si>
  <si>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</si>
  <si>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</si>
  <si>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</si>
  <si>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</si>
  <si>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</si>
  <si>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</si>
  <si>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</si>
  <si>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</si>
  <si>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</si>
  <si>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</si>
  <si>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</si>
  <si>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</si>
  <si>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</si>
  <si>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</si>
  <si>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</si>
  <si>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</si>
  <si>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</si>
  <si>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</si>
  <si>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</si>
  <si>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</si>
  <si>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</si>
  <si>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</si>
  <si>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</si>
  <si>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</si>
  <si>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</si>
  <si>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</si>
  <si>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</si>
  <si>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</si>
  <si>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</si>
  <si>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</si>
  <si>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</si>
  <si>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</si>
  <si>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</si>
  <si>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</si>
  <si>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</si>
  <si>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</si>
  <si>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</si>
  <si>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</si>
  <si>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</si>
  <si>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</si>
  <si>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</si>
  <si>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</si>
  <si>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</si>
  <si>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</si>
  <si>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</si>
  <si>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</si>
  <si>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</si>
  <si>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</si>
  <si>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</si>
  <si>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</si>
  <si>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</si>
  <si>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</si>
  <si>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</si>
  <si>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</si>
  <si>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</si>
  <si>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</si>
  <si>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</si>
  <si>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</si>
  <si>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</si>
  <si>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</si>
  <si>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</si>
  <si>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</si>
  <si>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</si>
  <si>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</si>
  <si>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</si>
  <si>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</si>
  <si>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</si>
  <si>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</si>
  <si>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</si>
  <si>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</si>
  <si>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</si>
  <si>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</si>
  <si>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</si>
  <si>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</si>
  <si>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</si>
  <si>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</si>
  <si>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</si>
  <si>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</si>
  <si>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</si>
  <si>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</si>
  <si>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</si>
  <si>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</si>
  <si>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</si>
  <si>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</si>
  <si>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</si>
  <si>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</si>
  <si>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</si>
  <si>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</si>
  <si>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</si>
  <si>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</si>
  <si>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</si>
  <si>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</si>
  <si>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</si>
  <si>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</si>
  <si>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</si>
  <si>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</si>
  <si>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</si>
  <si>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</si>
  <si>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</si>
  <si>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</si>
  <si>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</si>
  <si>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</si>
  <si>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</si>
  <si>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</si>
  <si>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</si>
  <si>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</si>
  <si>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</si>
  <si>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</si>
  <si>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</si>
  <si>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</si>
  <si>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</si>
  <si>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</si>
  <si>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</si>
  <si>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</si>
  <si>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</si>
  <si>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</si>
  <si>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</si>
  <si>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</si>
  <si>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</si>
  <si>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</si>
  <si>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</si>
  <si>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</si>
  <si>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</si>
  <si>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</si>
  <si>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</si>
  <si>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</si>
  <si>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</si>
  <si>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</si>
  <si>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</si>
  <si>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</si>
  <si>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</si>
  <si>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</si>
  <si>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</si>
  <si>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</si>
  <si>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</si>
  <si>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</si>
  <si>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</si>
  <si>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</si>
  <si>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</si>
  <si>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</si>
  <si>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</si>
  <si>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</si>
  <si>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</si>
  <si>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</si>
  <si>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</si>
  <si>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</si>
  <si>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</si>
  <si>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</si>
  <si>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</si>
  <si>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</si>
  <si>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</si>
  <si>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</si>
  <si>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</si>
  <si>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</si>
  <si>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</si>
  <si>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</si>
  <si>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</si>
  <si>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</si>
  <si>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</si>
  <si>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</si>
  <si>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</si>
  <si>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</si>
  <si>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</si>
  <si>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</si>
  <si>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</si>
  <si>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</si>
  <si>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</si>
  <si>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</si>
  <si>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</si>
  <si>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</si>
  <si>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</si>
  <si>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</si>
  <si>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</si>
  <si>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</si>
  <si>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</si>
  <si>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</si>
  <si>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</si>
  <si>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</si>
  <si>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</si>
  <si>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</si>
  <si>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</si>
  <si>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</si>
  <si>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</si>
  <si>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</si>
  <si>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</si>
  <si>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</si>
  <si>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</si>
  <si>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</si>
  <si>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</si>
  <si>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</si>
  <si>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</si>
  <si>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</si>
  <si>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</si>
  <si>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</si>
  <si>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</si>
  <si>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</si>
  <si>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</si>
  <si>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</si>
  <si>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</si>
  <si>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</si>
  <si>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</si>
  <si>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</si>
  <si>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</si>
  <si>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</si>
  <si>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</si>
  <si>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</si>
  <si>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</si>
  <si>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</si>
  <si>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</si>
  <si>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</si>
  <si>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</si>
  <si>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</si>
  <si>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</si>
  <si>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</si>
  <si>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</si>
  <si>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</si>
  <si>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</si>
  <si>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</si>
  <si>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</si>
  <si>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</si>
  <si>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</si>
  <si>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</si>
  <si>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</si>
  <si>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</si>
  <si>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</si>
  <si>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</si>
  <si>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</si>
  <si>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</si>
  <si>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</si>
  <si>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</si>
  <si>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</si>
  <si>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</si>
  <si>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</si>
  <si>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</si>
  <si>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</si>
  <si>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</si>
  <si>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</si>
  <si>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</si>
  <si>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</si>
  <si>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</si>
  <si>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</si>
  <si>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</si>
  <si>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</si>
  <si>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</si>
  <si>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</si>
  <si>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</si>
  <si>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</si>
  <si>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</si>
  <si>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</si>
  <si>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</si>
  <si>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</si>
  <si>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</si>
  <si>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</si>
  <si>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</si>
  <si>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</si>
  <si>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</si>
  <si>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</si>
  <si>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</si>
  <si>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</si>
  <si>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</si>
  <si>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</si>
  <si>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</si>
  <si>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</si>
  <si>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</si>
  <si>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</si>
  <si>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</si>
  <si>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</si>
  <si>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</si>
  <si>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</si>
  <si>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</si>
  <si>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</si>
  <si>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</si>
  <si>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</si>
  <si>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</si>
  <si>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</si>
  <si>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</si>
  <si>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</si>
  <si>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</si>
  <si>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</si>
  <si>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</si>
  <si>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</si>
  <si>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</si>
  <si>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</si>
  <si>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</si>
  <si>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</si>
  <si>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</si>
  <si>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</si>
  <si>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</si>
  <si>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</si>
  <si>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</si>
  <si>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</si>
  <si>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</si>
  <si>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</si>
  <si>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</si>
  <si>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</si>
  <si>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</si>
  <si>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</si>
  <si>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</si>
  <si>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</si>
  <si>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</si>
  <si>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</si>
  <si>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</si>
  <si>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</si>
  <si>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</si>
  <si>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</si>
  <si>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</si>
  <si>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</si>
  <si>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</si>
  <si>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</si>
  <si>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</si>
  <si>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</si>
  <si>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</si>
  <si>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</si>
  <si>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</si>
  <si>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</si>
  <si>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</si>
  <si>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</si>
  <si>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</si>
  <si>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</si>
  <si>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</si>
  <si>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</si>
  <si>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</si>
  <si>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</si>
  <si>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</si>
  <si>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</si>
  <si>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</si>
  <si>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</si>
  <si>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</si>
  <si>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</si>
  <si>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</si>
  <si>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</si>
  <si>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</si>
  <si>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</si>
  <si>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</si>
  <si>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</si>
  <si>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</si>
  <si>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</si>
  <si>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</si>
  <si>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</si>
  <si>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</si>
  <si>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</si>
  <si>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</si>
  <si>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</si>
  <si>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</si>
  <si>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</si>
  <si>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</si>
  <si>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</si>
  <si>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</si>
  <si>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</si>
  <si>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</si>
  <si>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</si>
  <si>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</si>
  <si>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</si>
  <si>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</si>
  <si>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</si>
  <si>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</si>
  <si>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</si>
  <si>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</si>
  <si>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</si>
  <si>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</si>
  <si>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</si>
  <si>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</si>
  <si>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</si>
  <si>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</si>
  <si>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</si>
  <si>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</si>
  <si>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</si>
  <si>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</si>
  <si>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</si>
  <si>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</si>
  <si>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</si>
  <si>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</si>
  <si>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</si>
  <si>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</si>
  <si>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</si>
  <si>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</si>
  <si>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</si>
  <si>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</si>
  <si>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</si>
  <si>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</si>
  <si>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</si>
  <si>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</si>
  <si>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</si>
  <si>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</si>
  <si>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</si>
  <si>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</si>
  <si>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</si>
  <si>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</si>
  <si>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</si>
  <si>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</si>
  <si>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</si>
  <si>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</si>
  <si>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</si>
  <si>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</si>
  <si>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</si>
  <si>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</si>
  <si>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</si>
  <si>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</si>
  <si>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</si>
  <si>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</si>
  <si>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</si>
  <si>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</si>
  <si>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</si>
  <si>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</si>
  <si>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</si>
  <si>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</si>
  <si>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</si>
  <si>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</si>
  <si>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</si>
  <si>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</si>
  <si>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</si>
  <si>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</si>
  <si>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</si>
  <si>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</si>
  <si>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</si>
  <si>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</si>
  <si>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</si>
  <si>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</si>
  <si>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</si>
  <si>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</si>
  <si>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</si>
  <si>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</si>
  <si>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</si>
  <si>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</si>
  <si>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</si>
  <si>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</si>
  <si>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</si>
  <si>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</si>
  <si>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</si>
  <si>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</si>
  <si>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</si>
  <si>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</si>
  <si>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</si>
  <si>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</si>
  <si>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</si>
  <si>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</si>
  <si>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</si>
  <si>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</si>
  <si>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</si>
  <si>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</si>
  <si>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</si>
  <si>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</si>
  <si>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</si>
  <si>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</si>
  <si>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</si>
  <si>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</si>
  <si>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</si>
  <si>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</si>
  <si>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</si>
  <si>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</si>
  <si>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</si>
  <si>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</si>
  <si>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</si>
  <si>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</si>
  <si>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</si>
  <si>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</si>
  <si>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</si>
  <si>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</si>
  <si>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</si>
  <si>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</si>
  <si>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</si>
  <si>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</si>
  <si>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</si>
  <si>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</si>
  <si>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</si>
  <si>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</si>
  <si>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</si>
  <si>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</si>
  <si>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</si>
  <si>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</si>
  <si>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</si>
  <si>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</si>
  <si>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</si>
  <si>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</si>
  <si>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</si>
  <si>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</si>
  <si>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</si>
  <si>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</si>
  <si>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</si>
  <si>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</si>
  <si>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</si>
  <si>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</si>
  <si>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</si>
  <si>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</si>
  <si>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</si>
  <si>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</si>
  <si>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</si>
  <si>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</si>
  <si>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</si>
  <si>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</si>
  <si>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</si>
  <si>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</si>
  <si>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</si>
  <si>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</si>
  <si>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</si>
  <si>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</si>
  <si>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Prokuplje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</si>
</sst>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500</c:v>
                </c:pt>
                <c:pt idx="1">
                  <c:v>564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601</c:v>
                </c:pt>
                <c:pt idx="1">
                  <c:v>726</c:v>
                </c:pt>
                <c:pt idx="2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89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1785</c:v>
                </c:pt>
                <c:pt idx="1">
                  <c:v>1608</c:v>
                </c:pt>
                <c:pt idx="2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43</c:v>
                </c:pt>
                <c:pt idx="1">
                  <c:v>56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55</c:v>
                </c:pt>
                <c:pt idx="1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12108</c:v>
                </c:pt>
                <c:pt idx="1">
                  <c:v>11470</c:v>
                </c:pt>
                <c:pt idx="2">
                  <c:v>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18.182293846797823</c:v>
                </c:pt>
                <c:pt idx="1">
                  <c:v>59.499267475931347</c:v>
                </c:pt>
                <c:pt idx="2">
                  <c:v>22.318438677270823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39</c:v>
                </c:pt>
                <c:pt idx="1">
                  <c:v>33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02786304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auto val="1"/>
        <c:lblAlgn val="ctr"/>
        <c:lblOffset val="100"/>
        <c:noMultiLvlLbl val="0"/>
      </c:catAx>
      <c:valAx>
        <c:axId val="202786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97.3</c:v>
                </c:pt>
                <c:pt idx="1">
                  <c:v>113.4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92.9</c:v>
                </c:pt>
                <c:pt idx="1">
                  <c:v>102.4</c:v>
                </c:pt>
                <c:pt idx="2">
                  <c:v>114.4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202944"/>
        <c:axId val="331204480"/>
      </c:barChart>
      <c:catAx>
        <c:axId val="33120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04480"/>
        <c:crosses val="autoZero"/>
        <c:auto val="1"/>
        <c:lblAlgn val="ctr"/>
        <c:lblOffset val="100"/>
        <c:noMultiLvlLbl val="0"/>
      </c:catAx>
      <c:valAx>
        <c:axId val="33120448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029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1279</c:v>
                </c:pt>
                <c:pt idx="1">
                  <c:v>1175</c:v>
                </c:pt>
                <c:pt idx="2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232960"/>
        <c:axId val="333582336"/>
      </c:barChart>
      <c:catAx>
        <c:axId val="33223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582336"/>
        <c:crosses val="autoZero"/>
        <c:auto val="1"/>
        <c:lblAlgn val="ctr"/>
        <c:lblOffset val="100"/>
        <c:noMultiLvlLbl val="0"/>
      </c:catAx>
      <c:valAx>
        <c:axId val="33358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3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17</c:v>
                </c:pt>
                <c:pt idx="1">
                  <c:v>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115584"/>
        <c:axId val="334117120"/>
      </c:barChart>
      <c:catAx>
        <c:axId val="3341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17120"/>
        <c:crosses val="autoZero"/>
        <c:auto val="1"/>
        <c:lblAlgn val="ctr"/>
        <c:lblOffset val="100"/>
        <c:noMultiLvlLbl val="0"/>
      </c:catAx>
      <c:valAx>
        <c:axId val="33411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1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114</c:v>
                </c:pt>
                <c:pt idx="1">
                  <c:v>150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33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157</c:v>
                </c:pt>
                <c:pt idx="1">
                  <c:v>144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184</c:v>
                </c:pt>
                <c:pt idx="1">
                  <c:v>208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182848"/>
        <c:axId val="335222656"/>
      </c:barChart>
      <c:catAx>
        <c:axId val="33518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222656"/>
        <c:crosses val="autoZero"/>
        <c:auto val="1"/>
        <c:lblAlgn val="ctr"/>
        <c:lblOffset val="100"/>
        <c:noMultiLvlLbl val="0"/>
      </c:catAx>
      <c:valAx>
        <c:axId val="3352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82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2.5586019254918377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2.6161573880284639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2.3493093344495604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2.6370866471326915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2.6475512766848053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2.6449351192967772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2.7757429886982004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2.7234198409376309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3.0268940979489329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3.5108832147341986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3.4951862704060277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3.6861657597321051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3.5972164085391376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3.8431352030138131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3.5893679363750519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2.2185014650481372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1.6507953118459606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0.94704897446630376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2911488"/>
        <c:axId val="412914048"/>
      </c:barChart>
      <c:catAx>
        <c:axId val="412911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12914048"/>
        <c:crosses val="autoZero"/>
        <c:auto val="1"/>
        <c:lblAlgn val="ctr"/>
        <c:lblOffset val="100"/>
        <c:noMultiLvlLbl val="0"/>
      </c:catAx>
      <c:valAx>
        <c:axId val="4129140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12911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2.4853495186270407</c:v>
                </c:pt>
                <c:pt idx="1">
                  <c:v>2.4827333612390121</c:v>
                </c:pt>
                <c:pt idx="2">
                  <c:v>2.5245918794474678</c:v>
                </c:pt>
                <c:pt idx="3">
                  <c:v>2.70772289660946</c:v>
                </c:pt>
                <c:pt idx="4">
                  <c:v>2.8673084972791965</c:v>
                </c:pt>
                <c:pt idx="5">
                  <c:v>2.9588740058601926</c:v>
                </c:pt>
                <c:pt idx="6">
                  <c:v>2.9719547928003349</c:v>
                </c:pt>
                <c:pt idx="7">
                  <c:v>2.9981163666806196</c:v>
                </c:pt>
                <c:pt idx="8">
                  <c:v>3.2126412724989533</c:v>
                </c:pt>
                <c:pt idx="9">
                  <c:v>3.5370447886144829</c:v>
                </c:pt>
                <c:pt idx="10">
                  <c:v>3.6626203432398494</c:v>
                </c:pt>
                <c:pt idx="11">
                  <c:v>3.4480954374215154</c:v>
                </c:pt>
                <c:pt idx="12">
                  <c:v>3.5553578903306819</c:v>
                </c:pt>
                <c:pt idx="13">
                  <c:v>3.5946002511511095</c:v>
                </c:pt>
                <c:pt idx="14">
                  <c:v>3.1943281707827542</c:v>
                </c:pt>
                <c:pt idx="15">
                  <c:v>1.6272498953537045</c:v>
                </c:pt>
                <c:pt idx="16">
                  <c:v>1.0857053160318126</c:v>
                </c:pt>
                <c:pt idx="17">
                  <c:v>0.56770615320217666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3283456"/>
        <c:axId val="413285376"/>
      </c:barChart>
      <c:catAx>
        <c:axId val="4132834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3285376"/>
        <c:crosses val="autoZero"/>
        <c:auto val="1"/>
        <c:lblAlgn val="ctr"/>
        <c:lblOffset val="100"/>
        <c:noMultiLvlLbl val="0"/>
      </c:catAx>
      <c:valAx>
        <c:axId val="413285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83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0.31759604226470406</c:v>
                </c:pt>
                <c:pt idx="1">
                  <c:v>0.24408561772437101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2.2109570634581321</c:v>
                </c:pt>
                <c:pt idx="1">
                  <c:v>0.86368757040931277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7.6589507115372868</c:v>
                </c:pt>
                <c:pt idx="1">
                  <c:v>2.9853548629365378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20.985769254260063</c:v>
                </c:pt>
                <c:pt idx="1">
                  <c:v>18.919764676430091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50.540524033469737</c:v>
                </c:pt>
                <c:pt idx="1">
                  <c:v>59.32532231818751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6.7611311305197583</c:v>
                </c:pt>
                <c:pt idx="1">
                  <c:v>7.2975341094004262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11.525071764490319</c:v>
                </c:pt>
                <c:pt idx="1">
                  <c:v>10.364250844911755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7779712"/>
        <c:axId val="417785344"/>
      </c:barChart>
      <c:catAx>
        <c:axId val="41777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785344"/>
        <c:crosses val="autoZero"/>
        <c:auto val="1"/>
        <c:lblAlgn val="ctr"/>
        <c:lblOffset val="100"/>
        <c:noMultiLvlLbl val="0"/>
      </c:catAx>
      <c:valAx>
        <c:axId val="417785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779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31.362609173639527</c:v>
                </c:pt>
                <c:pt idx="1">
                  <c:v>26.49267743146827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27.294936786172357</c:v>
                </c:pt>
                <c:pt idx="1">
                  <c:v>31.224183251971461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40.872167592988454</c:v>
                </c:pt>
                <c:pt idx="1">
                  <c:v>41.845036925772938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0.47028644719965801</c:v>
                </c:pt>
                <c:pt idx="1">
                  <c:v>0.43810239078733254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9510912"/>
        <c:axId val="419529088"/>
      </c:barChart>
      <c:catAx>
        <c:axId val="41951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529088"/>
        <c:crosses val="autoZero"/>
        <c:auto val="1"/>
        <c:lblAlgn val="ctr"/>
        <c:lblOffset val="100"/>
        <c:noMultiLvlLbl val="0"/>
      </c:catAx>
      <c:valAx>
        <c:axId val="41952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510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6</c:v>
                </c:pt>
                <c:pt idx="2">
                  <c:v>27</c:v>
                </c:pt>
                <c:pt idx="3">
                  <c:v>31</c:v>
                </c:pt>
                <c:pt idx="4">
                  <c:v>36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0296192"/>
        <c:axId val="421249024"/>
      </c:barChart>
      <c:catAx>
        <c:axId val="42029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249024"/>
        <c:crosses val="autoZero"/>
        <c:auto val="1"/>
        <c:lblAlgn val="ctr"/>
        <c:lblOffset val="100"/>
        <c:noMultiLvlLbl val="0"/>
      </c:catAx>
      <c:valAx>
        <c:axId val="42124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29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1.44</c:v>
                </c:pt>
                <c:pt idx="1">
                  <c:v>0.5</c:v>
                </c:pt>
                <c:pt idx="3">
                  <c:v>0.56999999999999995</c:v>
                </c:pt>
                <c:pt idx="4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1284096"/>
        <c:axId val="421306752"/>
      </c:barChart>
      <c:catAx>
        <c:axId val="42128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306752"/>
        <c:crosses val="autoZero"/>
        <c:auto val="1"/>
        <c:lblAlgn val="ctr"/>
        <c:lblOffset val="100"/>
        <c:noMultiLvlLbl val="0"/>
      </c:catAx>
      <c:valAx>
        <c:axId val="421306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2840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16.666666666666664</c:v>
                </c:pt>
                <c:pt idx="1">
                  <c:v>61.891657010428737</c:v>
                </c:pt>
                <c:pt idx="2">
                  <c:v>17.290228841264074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83.333333333333343</c:v>
                </c:pt>
                <c:pt idx="1">
                  <c:v>38.108342989571263</c:v>
                </c:pt>
                <c:pt idx="2">
                  <c:v>82.709771158735919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2311424"/>
        <c:axId val="422313344"/>
      </c:barChart>
      <c:catAx>
        <c:axId val="422311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313344"/>
        <c:crosses val="autoZero"/>
        <c:auto val="1"/>
        <c:lblAlgn val="ctr"/>
        <c:lblOffset val="100"/>
        <c:noMultiLvlLbl val="0"/>
      </c:catAx>
      <c:valAx>
        <c:axId val="4223133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311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</c:v>
                </c:pt>
                <c:pt idx="1">
                  <c:v>16.7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378112"/>
        <c:axId val="422453632"/>
      </c:barChart>
      <c:catAx>
        <c:axId val="4223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53632"/>
        <c:crosses val="autoZero"/>
        <c:auto val="1"/>
        <c:lblAlgn val="ctr"/>
        <c:lblOffset val="100"/>
        <c:noMultiLvlLbl val="0"/>
      </c:catAx>
      <c:valAx>
        <c:axId val="42245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37811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204</c:v>
                </c:pt>
                <c:pt idx="1">
                  <c:v>207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183</c:v>
                </c:pt>
                <c:pt idx="1">
                  <c:v>220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498688"/>
        <c:axId val="422500224"/>
      </c:barChart>
      <c:catAx>
        <c:axId val="4224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500224"/>
        <c:crosses val="autoZero"/>
        <c:auto val="1"/>
        <c:lblAlgn val="ctr"/>
        <c:lblOffset val="100"/>
        <c:noMultiLvlLbl val="0"/>
      </c:catAx>
      <c:valAx>
        <c:axId val="422500224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249868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2328</c:v>
                </c:pt>
                <c:pt idx="1">
                  <c:v>2149</c:v>
                </c:pt>
                <c:pt idx="2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2397</c:v>
                </c:pt>
                <c:pt idx="1">
                  <c:v>2286</c:v>
                </c:pt>
                <c:pt idx="2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397</c:v>
                </c:pt>
                <c:pt idx="1">
                  <c:v>428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436</c:v>
                </c:pt>
                <c:pt idx="1">
                  <c:v>461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3010304"/>
        <c:axId val="423218176"/>
      </c:barChart>
      <c:catAx>
        <c:axId val="4230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218176"/>
        <c:crosses val="autoZero"/>
        <c:auto val="1"/>
        <c:lblAlgn val="ctr"/>
        <c:lblOffset val="100"/>
        <c:noMultiLvlLbl val="0"/>
      </c:catAx>
      <c:valAx>
        <c:axId val="4232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301030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31.927259092613426</c:v>
                </c:pt>
                <c:pt idx="1">
                  <c:v>26.0658272586702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30.521184851893512</c:v>
                </c:pt>
                <c:pt idx="1">
                  <c:v>26.69538325601944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14.360704911886014</c:v>
                </c:pt>
                <c:pt idx="1">
                  <c:v>18.422796554009278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10.329958755155605</c:v>
                </c:pt>
                <c:pt idx="1">
                  <c:v>16.788159929313011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6.6554180727409067</c:v>
                </c:pt>
                <c:pt idx="1">
                  <c:v>6.9913850231941685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6.2054743157105356</c:v>
                </c:pt>
                <c:pt idx="1">
                  <c:v>5.0364479787939027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3659392"/>
        <c:axId val="423747584"/>
      </c:barChart>
      <c:catAx>
        <c:axId val="423659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747584"/>
        <c:crosses val="autoZero"/>
        <c:auto val="1"/>
        <c:lblAlgn val="ctr"/>
        <c:lblOffset val="100"/>
        <c:noMultiLvlLbl val="0"/>
      </c:catAx>
      <c:valAx>
        <c:axId val="423747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659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47.04</c:v>
                </c:pt>
                <c:pt idx="1">
                  <c:v>42.62</c:v>
                </c:pt>
                <c:pt idx="2">
                  <c:v>8.49</c:v>
                </c:pt>
                <c:pt idx="3">
                  <c:v>1.39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51.99</c:v>
                </c:pt>
                <c:pt idx="1">
                  <c:v>36.43</c:v>
                </c:pt>
                <c:pt idx="2">
                  <c:v>9.14</c:v>
                </c:pt>
                <c:pt idx="3">
                  <c:v>1.83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4233216"/>
        <c:axId val="424235392"/>
      </c:barChart>
      <c:catAx>
        <c:axId val="42423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35392"/>
        <c:crosses val="autoZero"/>
        <c:auto val="1"/>
        <c:lblAlgn val="ctr"/>
        <c:lblOffset val="100"/>
        <c:noMultiLvlLbl val="0"/>
      </c:catAx>
      <c:valAx>
        <c:axId val="424235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33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55074</c:v>
                </c:pt>
                <c:pt idx="1">
                  <c:v>61230</c:v>
                </c:pt>
                <c:pt idx="2">
                  <c:v>70051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273792"/>
        <c:axId val="424275328"/>
      </c:barChart>
      <c:catAx>
        <c:axId val="4242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75328"/>
        <c:crosses val="autoZero"/>
        <c:auto val="1"/>
        <c:lblAlgn val="ctr"/>
        <c:lblOffset val="100"/>
        <c:noMultiLvlLbl val="0"/>
      </c:catAx>
      <c:valAx>
        <c:axId val="42427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7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6085</c:v>
                </c:pt>
                <c:pt idx="1">
                  <c:v>6166</c:v>
                </c:pt>
                <c:pt idx="2">
                  <c:v>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6434</c:v>
                </c:pt>
                <c:pt idx="1">
                  <c:v>6594</c:v>
                </c:pt>
                <c:pt idx="2">
                  <c:v>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508416"/>
        <c:axId val="424510592"/>
      </c:barChart>
      <c:catAx>
        <c:axId val="424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510592"/>
        <c:crosses val="autoZero"/>
        <c:auto val="1"/>
        <c:lblAlgn val="ctr"/>
        <c:lblOffset val="100"/>
        <c:noMultiLvlLbl val="0"/>
      </c:catAx>
      <c:valAx>
        <c:axId val="42451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50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33.799999999999997</c:v>
                </c:pt>
                <c:pt idx="1">
                  <c:v>21.9</c:v>
                </c:pt>
                <c:pt idx="2">
                  <c:v>2</c:v>
                </c:pt>
                <c:pt idx="3">
                  <c:v>42.300000000000004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83.626097867001263</c:v>
                </c:pt>
                <c:pt idx="1">
                  <c:v>94.422572178477694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16.373902132998747</c:v>
                </c:pt>
                <c:pt idx="1">
                  <c:v>5.5774278215223099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5111552"/>
        <c:axId val="425113472"/>
      </c:barChart>
      <c:catAx>
        <c:axId val="425111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113472"/>
        <c:crosses val="autoZero"/>
        <c:auto val="1"/>
        <c:lblAlgn val="ctr"/>
        <c:lblOffset val="100"/>
        <c:noMultiLvlLbl val="0"/>
      </c:catAx>
      <c:valAx>
        <c:axId val="425113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1115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471360"/>
        <c:axId val="425474304"/>
      </c:barChart>
      <c:catAx>
        <c:axId val="4254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474304"/>
        <c:crosses val="autoZero"/>
        <c:auto val="1"/>
        <c:lblAlgn val="ctr"/>
        <c:lblOffset val="100"/>
        <c:noMultiLvlLbl val="0"/>
      </c:catAx>
      <c:valAx>
        <c:axId val="42547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471360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5.3</c:v>
                </c:pt>
                <c:pt idx="1">
                  <c:v>7.3</c:v>
                </c:pt>
                <c:pt idx="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540992"/>
        <c:axId val="426444288"/>
      </c:barChart>
      <c:catAx>
        <c:axId val="42554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444288"/>
        <c:crosses val="autoZero"/>
        <c:auto val="1"/>
        <c:lblAlgn val="ctr"/>
        <c:lblOffset val="100"/>
        <c:noMultiLvlLbl val="0"/>
      </c:catAx>
      <c:valAx>
        <c:axId val="4264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5409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15.1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478592"/>
        <c:axId val="426704256"/>
      </c:barChart>
      <c:catAx>
        <c:axId val="4264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704256"/>
        <c:crosses val="autoZero"/>
        <c:auto val="1"/>
        <c:lblAlgn val="ctr"/>
        <c:lblOffset val="100"/>
        <c:noMultiLvlLbl val="0"/>
      </c:catAx>
      <c:valAx>
        <c:axId val="42670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47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19.5</c:v>
                </c:pt>
                <c:pt idx="1">
                  <c:v>49.5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5.46</c:v>
                </c:pt>
                <c:pt idx="1">
                  <c:v>0</c:v>
                </c:pt>
                <c:pt idx="2">
                  <c:v>4.4400000000000004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7085824"/>
        <c:axId val="427087744"/>
      </c:barChart>
      <c:catAx>
        <c:axId val="4270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087744"/>
        <c:crosses val="autoZero"/>
        <c:auto val="1"/>
        <c:lblAlgn val="ctr"/>
        <c:lblOffset val="100"/>
        <c:noMultiLvlLbl val="0"/>
      </c:catAx>
      <c:valAx>
        <c:axId val="42708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70858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7410176"/>
        <c:axId val="427411712"/>
      </c:barChart>
      <c:catAx>
        <c:axId val="4274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11712"/>
        <c:crosses val="autoZero"/>
        <c:auto val="1"/>
        <c:lblAlgn val="ctr"/>
        <c:lblOffset val="100"/>
        <c:noMultiLvlLbl val="0"/>
      </c:catAx>
      <c:valAx>
        <c:axId val="4274117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10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41.7</c:v>
                </c:pt>
                <c:pt idx="1">
                  <c:v>27.6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58.3</c:v>
                </c:pt>
                <c:pt idx="1">
                  <c:v>47.7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24.6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7865216"/>
        <c:axId val="427893504"/>
      </c:barChart>
      <c:catAx>
        <c:axId val="4278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893504"/>
        <c:crosses val="autoZero"/>
        <c:auto val="1"/>
        <c:lblAlgn val="ctr"/>
        <c:lblOffset val="100"/>
        <c:noMultiLvlLbl val="0"/>
      </c:catAx>
      <c:valAx>
        <c:axId val="42789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7865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861</c:v>
                </c:pt>
                <c:pt idx="1">
                  <c:v>1547</c:v>
                </c:pt>
                <c:pt idx="2">
                  <c:v>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273</c:v>
                </c:pt>
                <c:pt idx="1">
                  <c:v>783</c:v>
                </c:pt>
                <c:pt idx="2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017536"/>
        <c:axId val="428028288"/>
      </c:barChart>
      <c:catAx>
        <c:axId val="42801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028288"/>
        <c:crosses val="autoZero"/>
        <c:auto val="1"/>
        <c:lblAlgn val="ctr"/>
        <c:lblOffset val="100"/>
        <c:noMultiLvlLbl val="0"/>
      </c:catAx>
      <c:valAx>
        <c:axId val="428028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801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1317</c:v>
                </c:pt>
                <c:pt idx="1">
                  <c:v>2239</c:v>
                </c:pt>
                <c:pt idx="2">
                  <c:v>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856</c:v>
                </c:pt>
                <c:pt idx="1">
                  <c:v>1822</c:v>
                </c:pt>
                <c:pt idx="2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766336"/>
        <c:axId val="428767872"/>
      </c:barChart>
      <c:catAx>
        <c:axId val="42876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767872"/>
        <c:crosses val="autoZero"/>
        <c:auto val="1"/>
        <c:lblAlgn val="ctr"/>
        <c:lblOffset val="100"/>
        <c:noMultiLvlLbl val="0"/>
      </c:catAx>
      <c:valAx>
        <c:axId val="428767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876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1.5</c:v>
                </c:pt>
                <c:pt idx="1">
                  <c:v>1.4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3.1</c:v>
                </c:pt>
                <c:pt idx="1">
                  <c:v>2.2999999999999998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2274304"/>
        <c:axId val="332300672"/>
      </c:barChart>
      <c:catAx>
        <c:axId val="33227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300672"/>
        <c:crosses val="autoZero"/>
        <c:auto val="1"/>
        <c:lblAlgn val="ctr"/>
        <c:lblOffset val="100"/>
        <c:noMultiLvlLbl val="0"/>
      </c:catAx>
      <c:valAx>
        <c:axId val="332300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227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30.1</c:v>
                </c:pt>
                <c:pt idx="1">
                  <c:v>30.9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2376320"/>
        <c:axId val="332390400"/>
      </c:barChart>
      <c:catAx>
        <c:axId val="3323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90400"/>
        <c:crosses val="autoZero"/>
        <c:auto val="1"/>
        <c:lblAlgn val="ctr"/>
        <c:lblOffset val="100"/>
        <c:noMultiLvlLbl val="0"/>
      </c:catAx>
      <c:valAx>
        <c:axId val="33239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76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255.172</c:v>
                </c:pt>
                <c:pt idx="1">
                  <c:v>353.37200000000001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121408"/>
        <c:axId val="333122944"/>
      </c:barChart>
      <c:catAx>
        <c:axId val="33312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22944"/>
        <c:crosses val="autoZero"/>
        <c:auto val="1"/>
        <c:lblAlgn val="ctr"/>
        <c:lblOffset val="100"/>
        <c:noMultiLvlLbl val="0"/>
      </c:catAx>
      <c:valAx>
        <c:axId val="33312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2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19516.14</c:v>
                </c:pt>
                <c:pt idx="1">
                  <c:v>16242.93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345920"/>
        <c:axId val="333347456"/>
      </c:barChart>
      <c:catAx>
        <c:axId val="33334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347456"/>
        <c:crosses val="autoZero"/>
        <c:auto val="1"/>
        <c:lblAlgn val="ctr"/>
        <c:lblOffset val="100"/>
        <c:noMultiLvlLbl val="0"/>
      </c:catAx>
      <c:valAx>
        <c:axId val="33334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345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115</c:v>
                </c:pt>
                <c:pt idx="1">
                  <c:v>118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120</c:v>
                </c:pt>
                <c:pt idx="1">
                  <c:v>123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3365632"/>
        <c:axId val="333367168"/>
      </c:barChart>
      <c:catAx>
        <c:axId val="3333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367168"/>
        <c:crosses val="autoZero"/>
        <c:auto val="1"/>
        <c:lblAlgn val="ctr"/>
        <c:lblOffset val="100"/>
        <c:noMultiLvlLbl val="0"/>
      </c:catAx>
      <c:valAx>
        <c:axId val="3333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365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51.3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500</c:v>
                </c:pt>
                <c:pt idx="1">
                  <c:v>564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601</c:v>
                </c:pt>
                <c:pt idx="1">
                  <c:v>726</c:v>
                </c:pt>
                <c:pt idx="2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8928"/>
        <c:axId val="58750464"/>
      </c:barChart>
      <c:catAx>
        <c:axId val="58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auto val="1"/>
        <c:lblAlgn val="ctr"/>
        <c:lblOffset val="100"/>
        <c:noMultiLvlLbl val="0"/>
      </c:catAx>
      <c:valAx>
        <c:axId val="587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114</c:v>
                </c:pt>
                <c:pt idx="1">
                  <c:v>150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33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720"/>
        <c:axId val="59613184"/>
      </c:barChart>
      <c:catAx>
        <c:axId val="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auto val="1"/>
        <c:lblAlgn val="ctr"/>
        <c:lblOffset val="100"/>
        <c:noMultiLvlLbl val="0"/>
      </c:catAx>
      <c:valAx>
        <c:axId val="596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2328</c:v>
                </c:pt>
                <c:pt idx="1">
                  <c:v>2149</c:v>
                </c:pt>
                <c:pt idx="2">
                  <c:v>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2397</c:v>
                </c:pt>
                <c:pt idx="1">
                  <c:v>2286</c:v>
                </c:pt>
                <c:pt idx="2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19.5</c:v>
                </c:pt>
                <c:pt idx="1">
                  <c:v>49.5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51.3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41.7</c:v>
                </c:pt>
                <c:pt idx="1">
                  <c:v>27.6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58.3</c:v>
                </c:pt>
                <c:pt idx="1">
                  <c:v>47.7</c:v>
                </c:pt>
                <c:pt idx="2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24.6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280"/>
        <c:axId val="148312064"/>
      </c:barChart>
      <c:catAx>
        <c:axId val="14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064"/>
        <c:crosses val="autoZero"/>
        <c:auto val="1"/>
        <c:lblAlgn val="ctr"/>
        <c:lblOffset val="100"/>
        <c:noMultiLvlLbl val="0"/>
      </c:catAx>
      <c:valAx>
        <c:axId val="148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285</c:v>
                </c:pt>
                <c:pt idx="1">
                  <c:v>468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184</c:v>
                </c:pt>
                <c:pt idx="1">
                  <c:v>426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104</c:v>
                </c:pt>
                <c:pt idx="1">
                  <c:v>117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40</c:v>
                </c:pt>
                <c:pt idx="1">
                  <c:v>112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1650</c:v>
                </c:pt>
                <c:pt idx="1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1785</c:v>
                </c:pt>
                <c:pt idx="1">
                  <c:v>1608</c:v>
                </c:pt>
                <c:pt idx="2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43</c:v>
                </c:pt>
                <c:pt idx="1">
                  <c:v>56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55</c:v>
                </c:pt>
                <c:pt idx="1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255.172</c:v>
                </c:pt>
                <c:pt idx="1">
                  <c:v>353.37200000000001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12108</c:v>
                </c:pt>
                <c:pt idx="1">
                  <c:v>11470</c:v>
                </c:pt>
                <c:pt idx="2">
                  <c:v>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18.8</c:v>
                </c:pt>
                <c:pt idx="1">
                  <c:v>16.7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18.182293846797823</c:v>
                </c:pt>
                <c:pt idx="1">
                  <c:v>59.499267475931347</c:v>
                </c:pt>
                <c:pt idx="2">
                  <c:v>22.318438677270823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39</c:v>
                </c:pt>
                <c:pt idx="1">
                  <c:v>33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344"/>
        <c:axId val="154083712"/>
      </c:barChart>
      <c:catAx>
        <c:axId val="1540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auto val="1"/>
        <c:lblAlgn val="ctr"/>
        <c:lblOffset val="100"/>
        <c:noMultiLvlLbl val="0"/>
      </c:catAx>
      <c:valAx>
        <c:axId val="15408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285</c:v>
                </c:pt>
                <c:pt idx="1">
                  <c:v>468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184</c:v>
                </c:pt>
                <c:pt idx="1">
                  <c:v>426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97.3</c:v>
                </c:pt>
                <c:pt idx="1">
                  <c:v>113.4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92.9</c:v>
                </c:pt>
                <c:pt idx="1">
                  <c:v>102.4</c:v>
                </c:pt>
                <c:pt idx="2">
                  <c:v>114.4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1279</c:v>
                </c:pt>
                <c:pt idx="1">
                  <c:v>1175</c:v>
                </c:pt>
                <c:pt idx="2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17</c:v>
                </c:pt>
                <c:pt idx="1">
                  <c:v>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157</c:v>
                </c:pt>
                <c:pt idx="1">
                  <c:v>144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184</c:v>
                </c:pt>
                <c:pt idx="1">
                  <c:v>208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2.5586019254918377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2.6161573880284639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2.3493093344495604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2.6370866471326915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2.6475512766848053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2.6449351192967772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2.7757429886982004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2.7234198409376309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3.0268940979489329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3.5108832147341986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3.4951862704060277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3.6861657597321051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3.5972164085391376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3.8431352030138131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3.5893679363750519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2.2185014650481372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1.6507953118459606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0.94704897446630376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2.4853495186270407</c:v>
                </c:pt>
                <c:pt idx="1">
                  <c:v>2.4827333612390121</c:v>
                </c:pt>
                <c:pt idx="2">
                  <c:v>2.5245918794474678</c:v>
                </c:pt>
                <c:pt idx="3">
                  <c:v>2.70772289660946</c:v>
                </c:pt>
                <c:pt idx="4">
                  <c:v>2.8673084972791965</c:v>
                </c:pt>
                <c:pt idx="5">
                  <c:v>2.9588740058601926</c:v>
                </c:pt>
                <c:pt idx="6">
                  <c:v>2.9719547928003349</c:v>
                </c:pt>
                <c:pt idx="7">
                  <c:v>2.9981163666806196</c:v>
                </c:pt>
                <c:pt idx="8">
                  <c:v>3.2126412724989533</c:v>
                </c:pt>
                <c:pt idx="9">
                  <c:v>3.5370447886144829</c:v>
                </c:pt>
                <c:pt idx="10">
                  <c:v>3.6626203432398494</c:v>
                </c:pt>
                <c:pt idx="11">
                  <c:v>3.4480954374215154</c:v>
                </c:pt>
                <c:pt idx="12">
                  <c:v>3.5553578903306819</c:v>
                </c:pt>
                <c:pt idx="13">
                  <c:v>3.5946002511511095</c:v>
                </c:pt>
                <c:pt idx="14">
                  <c:v>3.1943281707827542</c:v>
                </c:pt>
                <c:pt idx="15">
                  <c:v>1.6272498953537045</c:v>
                </c:pt>
                <c:pt idx="16">
                  <c:v>1.0857053160318126</c:v>
                </c:pt>
                <c:pt idx="17">
                  <c:v>0.56770615320217666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0.31759604226470406</c:v>
                </c:pt>
                <c:pt idx="1">
                  <c:v>0.24408561772437101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2.2109570634581321</c:v>
                </c:pt>
                <c:pt idx="1">
                  <c:v>0.86368757040931277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7.6589507115372868</c:v>
                </c:pt>
                <c:pt idx="1">
                  <c:v>2.9853548629365378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20.985769254260063</c:v>
                </c:pt>
                <c:pt idx="1">
                  <c:v>18.919764676430091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50.540524033469737</c:v>
                </c:pt>
                <c:pt idx="1">
                  <c:v>59.32532231818751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6.7611311305197583</c:v>
                </c:pt>
                <c:pt idx="1">
                  <c:v>7.2975341094004262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11.525071764490319</c:v>
                </c:pt>
                <c:pt idx="1">
                  <c:v>10.364250844911755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31.362609173639527</c:v>
                </c:pt>
                <c:pt idx="1">
                  <c:v>26.49267743146827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27.294936786172357</c:v>
                </c:pt>
                <c:pt idx="1">
                  <c:v>31.224183251971461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40.872167592988454</c:v>
                </c:pt>
                <c:pt idx="1">
                  <c:v>41.845036925772938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0.47028644719965801</c:v>
                </c:pt>
                <c:pt idx="1">
                  <c:v>0.43810239078733254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4912"/>
        <c:axId val="159547776"/>
      </c:barChart>
      <c:catAx>
        <c:axId val="15941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auto val="1"/>
        <c:lblAlgn val="ctr"/>
        <c:lblOffset val="100"/>
        <c:noMultiLvlLbl val="0"/>
      </c:catAx>
      <c:valAx>
        <c:axId val="15954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6</c:v>
                </c:pt>
                <c:pt idx="2">
                  <c:v>27</c:v>
                </c:pt>
                <c:pt idx="3">
                  <c:v>31</c:v>
                </c:pt>
                <c:pt idx="4">
                  <c:v>36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6672"/>
        <c:axId val="159710208"/>
      </c:barChart>
      <c:catAx>
        <c:axId val="15967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104</c:v>
                </c:pt>
                <c:pt idx="1">
                  <c:v>117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40</c:v>
                </c:pt>
                <c:pt idx="1">
                  <c:v>112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1.44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544"/>
        <c:axId val="160185344"/>
      </c:barChart>
      <c:catAx>
        <c:axId val="160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auto val="1"/>
        <c:lblAlgn val="ctr"/>
        <c:lblOffset val="100"/>
        <c:noMultiLvlLbl val="0"/>
      </c:catAx>
      <c:valAx>
        <c:axId val="1601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16.666666666666664</c:v>
                </c:pt>
                <c:pt idx="1">
                  <c:v>61.891657010428737</c:v>
                </c:pt>
                <c:pt idx="2">
                  <c:v>17.290228841264074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83.333333333333343</c:v>
                </c:pt>
                <c:pt idx="1">
                  <c:v>38.108342989571263</c:v>
                </c:pt>
                <c:pt idx="2">
                  <c:v>82.709771158735919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848"/>
        <c:axId val="160609408"/>
      </c:barChart>
      <c:catAx>
        <c:axId val="1605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204</c:v>
                </c:pt>
                <c:pt idx="1">
                  <c:v>207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183</c:v>
                </c:pt>
                <c:pt idx="1">
                  <c:v>220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2016"/>
        <c:axId val="160884224"/>
      </c:barChart>
      <c:catAx>
        <c:axId val="160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397</c:v>
                </c:pt>
                <c:pt idx="1">
                  <c:v>428</c:v>
                </c:pt>
                <c:pt idx="2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436</c:v>
                </c:pt>
                <c:pt idx="1">
                  <c:v>461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31.927259092613426</c:v>
                </c:pt>
                <c:pt idx="1">
                  <c:v>26.0658272586702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30.521184851893512</c:v>
                </c:pt>
                <c:pt idx="1">
                  <c:v>26.69538325601944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14.360704911886014</c:v>
                </c:pt>
                <c:pt idx="1">
                  <c:v>18.422796554009278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10.329958755155605</c:v>
                </c:pt>
                <c:pt idx="1">
                  <c:v>16.788159929313011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6.6554180727409067</c:v>
                </c:pt>
                <c:pt idx="1">
                  <c:v>6.9913850231941685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6.2054743157105356</c:v>
                </c:pt>
                <c:pt idx="1">
                  <c:v>5.0364479787939027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5840"/>
        <c:axId val="161878784"/>
      </c:barChart>
      <c:catAx>
        <c:axId val="16187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47.04</c:v>
                </c:pt>
                <c:pt idx="1">
                  <c:v>42.62</c:v>
                </c:pt>
                <c:pt idx="2">
                  <c:v>8.49</c:v>
                </c:pt>
                <c:pt idx="3">
                  <c:v>1.39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51.99</c:v>
                </c:pt>
                <c:pt idx="1">
                  <c:v>36.43</c:v>
                </c:pt>
                <c:pt idx="2">
                  <c:v>9.14</c:v>
                </c:pt>
                <c:pt idx="3">
                  <c:v>1.83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624"/>
        <c:axId val="162138752"/>
      </c:barChart>
      <c:catAx>
        <c:axId val="16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auto val="1"/>
        <c:lblAlgn val="ctr"/>
        <c:lblOffset val="100"/>
        <c:noMultiLvlLbl val="0"/>
      </c:catAx>
      <c:valAx>
        <c:axId val="162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55074</c:v>
                </c:pt>
                <c:pt idx="1">
                  <c:v>61230</c:v>
                </c:pt>
                <c:pt idx="2">
                  <c:v>70051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6085</c:v>
                </c:pt>
                <c:pt idx="1">
                  <c:v>6166</c:v>
                </c:pt>
                <c:pt idx="2">
                  <c:v>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6434</c:v>
                </c:pt>
                <c:pt idx="1">
                  <c:v>6594</c:v>
                </c:pt>
                <c:pt idx="2">
                  <c:v>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33.799999999999997</c:v>
                </c:pt>
                <c:pt idx="1">
                  <c:v>21.9</c:v>
                </c:pt>
                <c:pt idx="2">
                  <c:v>2</c:v>
                </c:pt>
                <c:pt idx="3">
                  <c:v>42.300000000000004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83.626097867001263</c:v>
                </c:pt>
                <c:pt idx="1">
                  <c:v>94.422572178477694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16.373902132998747</c:v>
                </c:pt>
                <c:pt idx="1">
                  <c:v>5.5774278215223099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496"/>
        <c:axId val="166009472"/>
      </c:barChart>
      <c:catAx>
        <c:axId val="1659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1650</c:v>
                </c:pt>
                <c:pt idx="1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5.3</c:v>
                </c:pt>
                <c:pt idx="1">
                  <c:v>7.3</c:v>
                </c:pt>
                <c:pt idx="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15.1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5.46</c:v>
                </c:pt>
                <c:pt idx="1">
                  <c:v>0</c:v>
                </c:pt>
                <c:pt idx="2">
                  <c:v>4.4400000000000004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861</c:v>
                </c:pt>
                <c:pt idx="1">
                  <c:v>1547</c:v>
                </c:pt>
                <c:pt idx="2">
                  <c:v>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273</c:v>
                </c:pt>
                <c:pt idx="1">
                  <c:v>783</c:v>
                </c:pt>
                <c:pt idx="2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1317</c:v>
                </c:pt>
                <c:pt idx="1">
                  <c:v>2239</c:v>
                </c:pt>
                <c:pt idx="2">
                  <c:v>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856</c:v>
                </c:pt>
                <c:pt idx="1">
                  <c:v>1822</c:v>
                </c:pt>
                <c:pt idx="2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728"/>
        <c:axId val="186893056"/>
      </c:barChart>
      <c:catAx>
        <c:axId val="186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056"/>
        <c:crosses val="autoZero"/>
        <c:auto val="1"/>
        <c:lblAlgn val="ctr"/>
        <c:lblOffset val="100"/>
        <c:noMultiLvlLbl val="0"/>
      </c:catAx>
      <c:valAx>
        <c:axId val="1868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1.5</c:v>
                </c:pt>
                <c:pt idx="1">
                  <c:v>1.4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3.1</c:v>
                </c:pt>
                <c:pt idx="1">
                  <c:v>2.2999999999999998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3616"/>
        <c:axId val="189350272"/>
      </c:barChart>
      <c:catAx>
        <c:axId val="18934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272"/>
        <c:crosses val="autoZero"/>
        <c:auto val="1"/>
        <c:lblAlgn val="ctr"/>
        <c:lblOffset val="100"/>
        <c:noMultiLvlLbl val="0"/>
      </c:catAx>
      <c:valAx>
        <c:axId val="18935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30.1</c:v>
                </c:pt>
                <c:pt idx="1">
                  <c:v>30.9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19516.14</c:v>
                </c:pt>
                <c:pt idx="1">
                  <c:v>16242.93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115</c:v>
                </c:pt>
                <c:pt idx="1">
                  <c:v>118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120</c:v>
                </c:pt>
                <c:pt idx="1">
                  <c:v>123</c:v>
                </c:pt>
                <c:pt idx="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19310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18914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37154</v>
      </c>
      <c r="C4" s="35">
        <v>18448</v>
      </c>
      <c r="D4" s="63">
        <v>18706</v>
      </c>
      <c r="E4" s="211"/>
    </row>
    <row r="5" spans="1:5" ht="30" x14ac:dyDescent="0.25">
      <c r="A5" s="201" t="s">
        <v>716</v>
      </c>
      <c r="B5" s="72">
        <v>34883</v>
      </c>
      <c r="C5" s="61">
        <v>17423</v>
      </c>
      <c r="D5" s="111">
        <v>17460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4748</v>
      </c>
      <c r="C4" s="71">
        <v>6543</v>
      </c>
    </row>
    <row r="5" spans="1:6" x14ac:dyDescent="0.25">
      <c r="A5" s="286" t="s">
        <v>719</v>
      </c>
      <c r="B5" s="214">
        <v>2224</v>
      </c>
      <c r="C5" s="214">
        <v>3012</v>
      </c>
    </row>
    <row r="6" spans="1:6" x14ac:dyDescent="0.25">
      <c r="A6" s="286" t="s">
        <v>720</v>
      </c>
      <c r="B6" s="214">
        <v>3194</v>
      </c>
      <c r="C6" s="214">
        <v>3496</v>
      </c>
    </row>
    <row r="7" spans="1:6" x14ac:dyDescent="0.25">
      <c r="A7" s="286" t="s">
        <v>721</v>
      </c>
      <c r="B7" s="214">
        <v>6171</v>
      </c>
      <c r="C7" s="214">
        <v>4904</v>
      </c>
    </row>
    <row r="8" spans="1:6" x14ac:dyDescent="0.25">
      <c r="A8" s="286" t="s">
        <v>722</v>
      </c>
      <c r="B8" s="214">
        <v>54</v>
      </c>
      <c r="C8" s="214">
        <v>233</v>
      </c>
    </row>
    <row r="9" spans="1:6" x14ac:dyDescent="0.25">
      <c r="A9" s="286" t="s">
        <v>723</v>
      </c>
      <c r="B9" s="214">
        <v>1886</v>
      </c>
      <c r="C9" s="214">
        <v>1788</v>
      </c>
    </row>
    <row r="10" spans="1:6" ht="30" x14ac:dyDescent="0.25">
      <c r="A10" s="293" t="s">
        <v>724</v>
      </c>
      <c r="B10" s="214">
        <v>3198</v>
      </c>
      <c r="C10" s="214">
        <v>681</v>
      </c>
    </row>
    <row r="11" spans="1:6" x14ac:dyDescent="0.25">
      <c r="A11" s="286" t="s">
        <v>887</v>
      </c>
      <c r="B11" s="214">
        <v>888</v>
      </c>
      <c r="C11" s="214">
        <v>1399</v>
      </c>
    </row>
    <row r="12" spans="1:6" x14ac:dyDescent="0.25">
      <c r="A12" s="294" t="s">
        <v>16</v>
      </c>
      <c r="B12" s="1">
        <f>SUM(B4:B11)</f>
        <v>22363</v>
      </c>
      <c r="C12" s="1">
        <f>SUM(C4:C11)</f>
        <v>22056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6167</v>
      </c>
      <c r="C19" s="71">
        <v>6681</v>
      </c>
    </row>
    <row r="20" spans="1:3" x14ac:dyDescent="0.25">
      <c r="A20" s="286" t="s">
        <v>719</v>
      </c>
      <c r="B20" s="214">
        <v>1178</v>
      </c>
      <c r="C20" s="214">
        <v>1667</v>
      </c>
    </row>
    <row r="21" spans="1:3" x14ac:dyDescent="0.25">
      <c r="A21" s="286" t="s">
        <v>720</v>
      </c>
      <c r="B21" s="214">
        <v>2853</v>
      </c>
      <c r="C21" s="214">
        <v>2850</v>
      </c>
    </row>
    <row r="22" spans="1:3" x14ac:dyDescent="0.25">
      <c r="A22" s="286" t="s">
        <v>721</v>
      </c>
      <c r="B22" s="214">
        <v>5100</v>
      </c>
      <c r="C22" s="214">
        <v>4442</v>
      </c>
    </row>
    <row r="23" spans="1:3" x14ac:dyDescent="0.25">
      <c r="A23" s="286" t="s">
        <v>722</v>
      </c>
      <c r="B23" s="214">
        <v>8</v>
      </c>
      <c r="C23" s="214">
        <v>50</v>
      </c>
    </row>
    <row r="24" spans="1:3" x14ac:dyDescent="0.25">
      <c r="A24" s="286" t="s">
        <v>723</v>
      </c>
      <c r="B24" s="214">
        <v>1257</v>
      </c>
      <c r="C24" s="214">
        <v>1084</v>
      </c>
    </row>
    <row r="25" spans="1:3" ht="30" x14ac:dyDescent="0.25">
      <c r="A25" s="293" t="s">
        <v>724</v>
      </c>
      <c r="B25" s="214">
        <v>1920</v>
      </c>
      <c r="C25" s="214">
        <v>649</v>
      </c>
    </row>
    <row r="26" spans="1:3" x14ac:dyDescent="0.25">
      <c r="A26" s="286" t="s">
        <v>887</v>
      </c>
      <c r="B26" s="214">
        <v>743</v>
      </c>
      <c r="C26" s="214">
        <v>1405</v>
      </c>
    </row>
    <row r="27" spans="1:3" x14ac:dyDescent="0.25">
      <c r="A27" s="294" t="s">
        <v>16</v>
      </c>
      <c r="B27" s="1">
        <f>SUM(B19:B26)</f>
        <v>19226</v>
      </c>
      <c r="C27" s="1">
        <f>SUM(C19:C26)</f>
        <v>18828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73.459999999999994</v>
      </c>
      <c r="C4" s="1018">
        <v>71.290000000000006</v>
      </c>
      <c r="D4" s="1018">
        <v>75.84</v>
      </c>
      <c r="E4" s="1019">
        <v>53</v>
      </c>
      <c r="F4" s="1019">
        <v>139.5</v>
      </c>
      <c r="G4" s="1020">
        <v>43.3</v>
      </c>
      <c r="H4" s="1021">
        <v>42.2</v>
      </c>
      <c r="I4" s="1022">
        <v>44.3</v>
      </c>
      <c r="J4" s="1019">
        <v>9.9</v>
      </c>
    </row>
    <row r="5" spans="1:12" x14ac:dyDescent="0.25">
      <c r="A5" s="498">
        <v>2021</v>
      </c>
      <c r="B5" s="757">
        <v>72.16</v>
      </c>
      <c r="C5" s="758">
        <v>69.680000000000007</v>
      </c>
      <c r="D5" s="758">
        <v>74.98</v>
      </c>
      <c r="E5" s="1023">
        <v>52</v>
      </c>
      <c r="F5" s="1023">
        <v>138.80000000000001</v>
      </c>
      <c r="G5" s="1024">
        <v>43.2</v>
      </c>
      <c r="H5" s="1025">
        <v>42.2</v>
      </c>
      <c r="I5" s="1026">
        <v>44.2</v>
      </c>
      <c r="J5" s="1023">
        <v>15.1</v>
      </c>
    </row>
    <row r="6" spans="1:12" x14ac:dyDescent="0.25">
      <c r="A6" s="499">
        <v>2022</v>
      </c>
      <c r="B6" s="1011">
        <v>72.42</v>
      </c>
      <c r="C6" s="1012">
        <v>70.13</v>
      </c>
      <c r="D6" s="1012">
        <v>74.95</v>
      </c>
      <c r="E6" s="1013">
        <v>50</v>
      </c>
      <c r="F6" s="1013">
        <v>144.69999999999999</v>
      </c>
      <c r="G6" s="1014">
        <v>43.7</v>
      </c>
      <c r="H6" s="1015">
        <v>42.8</v>
      </c>
      <c r="I6" s="1016">
        <v>44.6</v>
      </c>
      <c r="J6" s="1013">
        <v>7.8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15.1</v>
      </c>
    </row>
    <row r="13" spans="1:12" x14ac:dyDescent="0.25">
      <c r="A13" s="633">
        <f t="shared" si="0"/>
        <v>2022</v>
      </c>
      <c r="B13" s="627">
        <f t="shared" si="1"/>
        <v>7.8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12467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12770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70051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3748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13422</v>
      </c>
      <c r="C5" s="70">
        <v>12520</v>
      </c>
      <c r="D5" s="55">
        <v>6434</v>
      </c>
      <c r="E5" s="110">
        <v>6085</v>
      </c>
      <c r="F5" s="55">
        <v>31.1</v>
      </c>
      <c r="G5" s="55">
        <v>32.200000000000003</v>
      </c>
      <c r="H5" s="110">
        <v>30.1</v>
      </c>
      <c r="I5" s="55"/>
      <c r="J5" s="70"/>
      <c r="K5" s="55"/>
      <c r="L5" s="55"/>
      <c r="M5" s="71">
        <v>117</v>
      </c>
      <c r="N5" s="71">
        <v>120</v>
      </c>
      <c r="O5" s="71">
        <v>115</v>
      </c>
    </row>
    <row r="6" spans="1:16" x14ac:dyDescent="0.25">
      <c r="A6" s="215">
        <v>2021</v>
      </c>
      <c r="B6" s="212">
        <v>14575</v>
      </c>
      <c r="C6" s="212">
        <v>12760</v>
      </c>
      <c r="D6" s="58">
        <v>6594</v>
      </c>
      <c r="E6" s="160">
        <v>6166</v>
      </c>
      <c r="F6" s="58">
        <v>32.200000000000003</v>
      </c>
      <c r="G6" s="58">
        <v>33.5</v>
      </c>
      <c r="H6" s="160">
        <v>30.9</v>
      </c>
      <c r="I6" s="58">
        <v>55074</v>
      </c>
      <c r="J6" s="212">
        <v>4725</v>
      </c>
      <c r="K6" s="58">
        <v>2397</v>
      </c>
      <c r="L6" s="58">
        <v>2328</v>
      </c>
      <c r="M6" s="214">
        <v>120</v>
      </c>
      <c r="N6" s="214">
        <v>123</v>
      </c>
      <c r="O6" s="214">
        <v>118</v>
      </c>
    </row>
    <row r="7" spans="1:16" x14ac:dyDescent="0.25">
      <c r="A7" s="229">
        <v>2022</v>
      </c>
      <c r="B7" s="167">
        <v>12467</v>
      </c>
      <c r="C7" s="167">
        <v>12770</v>
      </c>
      <c r="D7" s="94">
        <v>6533</v>
      </c>
      <c r="E7" s="169">
        <v>6237</v>
      </c>
      <c r="F7" s="94">
        <v>33.4</v>
      </c>
      <c r="G7" s="58">
        <v>34.5</v>
      </c>
      <c r="H7" s="160">
        <v>32.299999999999997</v>
      </c>
      <c r="I7" s="94">
        <v>61230</v>
      </c>
      <c r="J7" s="167">
        <v>4435</v>
      </c>
      <c r="K7" s="94">
        <v>2286</v>
      </c>
      <c r="L7" s="94">
        <v>2149</v>
      </c>
      <c r="M7" s="214">
        <v>117</v>
      </c>
      <c r="N7" s="214">
        <v>121</v>
      </c>
      <c r="O7" s="214">
        <v>112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70051</v>
      </c>
      <c r="J8" s="1072">
        <v>3748</v>
      </c>
      <c r="K8" s="1073">
        <v>1938</v>
      </c>
      <c r="L8" s="1073">
        <v>1810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55074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61230</v>
      </c>
      <c r="F14" s="514">
        <f>A5</f>
        <v>2020</v>
      </c>
      <c r="G14" s="310">
        <f>IF(ISBLANK(E5),"",E5)</f>
        <v>6085</v>
      </c>
      <c r="H14" s="310">
        <f>IF(ISBLANK(D5),"",D5)</f>
        <v>6434</v>
      </c>
      <c r="K14" s="514">
        <f>A6</f>
        <v>2021</v>
      </c>
      <c r="L14" s="310">
        <f>IF(ISBLANK(L6),"",L6)</f>
        <v>2328</v>
      </c>
      <c r="M14" s="310">
        <f>IF(ISBLANK(K6),"",K6)</f>
        <v>2397</v>
      </c>
    </row>
    <row r="15" spans="1:16" x14ac:dyDescent="0.25">
      <c r="A15" s="481">
        <f>A8</f>
        <v>2023</v>
      </c>
      <c r="B15" s="311">
        <f t="shared" si="0"/>
        <v>70051</v>
      </c>
      <c r="F15" s="486">
        <f t="shared" ref="F15:F16" si="1">A6</f>
        <v>2021</v>
      </c>
      <c r="G15" s="479">
        <f t="shared" ref="G15:G16" si="2">IF(ISBLANK(E6),"",E6)</f>
        <v>6166</v>
      </c>
      <c r="H15" s="479">
        <f t="shared" ref="H15:H16" si="3">IF(ISBLANK(D6),"",D6)</f>
        <v>6594</v>
      </c>
      <c r="K15" s="486">
        <f>A7</f>
        <v>2022</v>
      </c>
      <c r="L15" s="479">
        <f t="shared" ref="L15:L16" si="4">IF(ISBLANK(L7),"",L7)</f>
        <v>2149</v>
      </c>
      <c r="M15" s="479">
        <f t="shared" ref="M15:M16" si="5">IF(ISBLANK(K7),"",K7)</f>
        <v>2286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6237</v>
      </c>
      <c r="H16" s="311">
        <f t="shared" si="3"/>
        <v>6533</v>
      </c>
      <c r="K16" s="481">
        <f>A8</f>
        <v>2023</v>
      </c>
      <c r="L16" s="311">
        <f t="shared" si="4"/>
        <v>1810</v>
      </c>
      <c r="M16" s="311">
        <f t="shared" si="5"/>
        <v>1938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13422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14575</v>
      </c>
      <c r="C21" s="373"/>
      <c r="D21" s="197"/>
      <c r="F21" s="514">
        <f>A5</f>
        <v>2020</v>
      </c>
      <c r="G21" s="310">
        <f>IF(ISBLANK(E5),"",E5)</f>
        <v>6085</v>
      </c>
      <c r="H21" s="310">
        <f>IF(ISBLANK(D5),"",D5)</f>
        <v>6434</v>
      </c>
      <c r="K21" s="514">
        <f>A6</f>
        <v>2021</v>
      </c>
      <c r="L21" s="310">
        <f>IF(ISBLANK(L6),"",L6)</f>
        <v>2328</v>
      </c>
      <c r="M21" s="310">
        <f>IF(ISBLANK(K6),"",K6)</f>
        <v>2397</v>
      </c>
    </row>
    <row r="22" spans="1:15" x14ac:dyDescent="0.25">
      <c r="A22" s="481">
        <f t="shared" si="6"/>
        <v>2022</v>
      </c>
      <c r="B22" s="311">
        <f t="shared" si="7"/>
        <v>12467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6166</v>
      </c>
      <c r="H22" s="479">
        <f t="shared" ref="H22:H23" si="10">IF(ISBLANK(D6),"",D6)</f>
        <v>6594</v>
      </c>
      <c r="K22" s="486">
        <f>A7</f>
        <v>2022</v>
      </c>
      <c r="L22" s="479">
        <f>IF(ISBLANK(L7),"",L7)</f>
        <v>2149</v>
      </c>
      <c r="M22" s="479">
        <f>IF(ISBLANK(K7),"",K7)</f>
        <v>2286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6237</v>
      </c>
      <c r="H23" s="311">
        <f t="shared" si="10"/>
        <v>6533</v>
      </c>
      <c r="K23" s="481">
        <f>A8</f>
        <v>2023</v>
      </c>
      <c r="L23" s="311">
        <f>IF(ISBLANK(L8),"",L8)</f>
        <v>1810</v>
      </c>
      <c r="M23" s="311">
        <f>IF(ISBLANK(K8),"",K8)</f>
        <v>1938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13422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14575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12467</v>
      </c>
      <c r="C28" s="373"/>
      <c r="D28" s="197"/>
      <c r="F28" s="514">
        <f>A5</f>
        <v>2020</v>
      </c>
      <c r="G28" s="310">
        <f>IF(ISBLANK(H5),"",H5)</f>
        <v>30.1</v>
      </c>
      <c r="H28" s="310">
        <f>IF(ISBLANK(G5),"",G5)</f>
        <v>32.200000000000003</v>
      </c>
      <c r="K28" s="514">
        <f>A5</f>
        <v>2020</v>
      </c>
      <c r="L28" s="310">
        <f>IF(ISBLANK(O5),"",O5)</f>
        <v>115</v>
      </c>
      <c r="M28" s="310">
        <f>IF(ISBLANK(N5),"",N5)</f>
        <v>120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30.9</v>
      </c>
      <c r="H29" s="479">
        <f t="shared" ref="H29:H30" si="15">IF(ISBLANK(G6),"",G6)</f>
        <v>33.5</v>
      </c>
      <c r="K29" s="486">
        <f t="shared" ref="K29:K30" si="16">A6</f>
        <v>2021</v>
      </c>
      <c r="L29" s="479">
        <f t="shared" ref="L29:L30" si="17">IF(ISBLANK(O6),"",O6)</f>
        <v>118</v>
      </c>
      <c r="M29" s="479">
        <f t="shared" ref="M29:M30" si="18">IF(ISBLANK(N6),"",N6)</f>
        <v>123</v>
      </c>
    </row>
    <row r="30" spans="1:15" x14ac:dyDescent="0.25">
      <c r="F30" s="481">
        <f t="shared" si="13"/>
        <v>2022</v>
      </c>
      <c r="G30" s="311">
        <f t="shared" si="14"/>
        <v>32.299999999999997</v>
      </c>
      <c r="H30" s="311">
        <f t="shared" si="15"/>
        <v>34.5</v>
      </c>
      <c r="K30" s="481">
        <f t="shared" si="16"/>
        <v>2022</v>
      </c>
      <c r="L30" s="311">
        <f t="shared" si="17"/>
        <v>112</v>
      </c>
      <c r="M30" s="311">
        <f t="shared" si="18"/>
        <v>121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30.1</v>
      </c>
      <c r="H35" s="310">
        <f>IF(ISBLANK(G5),"",G5)</f>
        <v>32.200000000000003</v>
      </c>
      <c r="K35" s="514">
        <f>A5</f>
        <v>2020</v>
      </c>
      <c r="L35" s="310">
        <f>IF(ISBLANK(O5),"",O5)</f>
        <v>115</v>
      </c>
      <c r="M35" s="310">
        <f>IF(ISBLANK(N5),"",N5)</f>
        <v>120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30.9</v>
      </c>
      <c r="H36" s="479">
        <f t="shared" ref="H36:H37" si="21">IF(ISBLANK(G6),"",G6)</f>
        <v>33.5</v>
      </c>
      <c r="K36" s="486">
        <f t="shared" ref="K36:K37" si="22">A6</f>
        <v>2021</v>
      </c>
      <c r="L36" s="479">
        <f t="shared" ref="L36:L37" si="23">IF(ISBLANK(O6),"",O6)</f>
        <v>118</v>
      </c>
      <c r="M36" s="479">
        <f t="shared" ref="M36:M37" si="24">IF(ISBLANK(N6),"",N6)</f>
        <v>123</v>
      </c>
    </row>
    <row r="37" spans="6:15" x14ac:dyDescent="0.25">
      <c r="F37" s="481">
        <f t="shared" si="19"/>
        <v>2022</v>
      </c>
      <c r="G37" s="311">
        <f t="shared" si="20"/>
        <v>32.299999999999997</v>
      </c>
      <c r="H37" s="311">
        <f t="shared" si="21"/>
        <v>34.5</v>
      </c>
      <c r="K37" s="481">
        <f t="shared" si="22"/>
        <v>2022</v>
      </c>
      <c r="L37" s="311">
        <f t="shared" si="23"/>
        <v>112</v>
      </c>
      <c r="M37" s="311">
        <f t="shared" si="24"/>
        <v>121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22.8</v>
      </c>
      <c r="C6" s="35">
        <v>21.7</v>
      </c>
      <c r="D6" s="63">
        <v>23.9</v>
      </c>
      <c r="E6" s="35">
        <v>50.3</v>
      </c>
      <c r="F6" s="35">
        <v>48.4</v>
      </c>
      <c r="G6" s="35">
        <v>52.2</v>
      </c>
      <c r="H6" s="292">
        <v>26.9</v>
      </c>
      <c r="I6" s="35">
        <v>29.9</v>
      </c>
      <c r="J6" s="63">
        <v>23.8</v>
      </c>
      <c r="M6" s="127" t="s">
        <v>16</v>
      </c>
      <c r="N6" s="935">
        <f>IF(ISBLANK(B8),"",B8)</f>
        <v>19.5</v>
      </c>
      <c r="O6" s="935">
        <f>IF(ISBLANK(E8),"",E8)</f>
        <v>49.5</v>
      </c>
      <c r="P6" s="128">
        <f>IF(ISBLANK(H8),"",H8)</f>
        <v>30.9</v>
      </c>
    </row>
    <row r="7" spans="1:19" x14ac:dyDescent="0.25">
      <c r="A7" s="286">
        <v>2022</v>
      </c>
      <c r="B7" s="167">
        <v>22.7</v>
      </c>
      <c r="C7" s="94">
        <v>21.2</v>
      </c>
      <c r="D7" s="169">
        <v>24.2</v>
      </c>
      <c r="E7" s="94">
        <v>49.3</v>
      </c>
      <c r="F7" s="94">
        <v>48.1</v>
      </c>
      <c r="G7" s="94">
        <v>50.6</v>
      </c>
      <c r="H7" s="167">
        <v>28</v>
      </c>
      <c r="I7" s="94">
        <v>30.7</v>
      </c>
      <c r="J7" s="169">
        <v>25.2</v>
      </c>
    </row>
    <row r="8" spans="1:19" x14ac:dyDescent="0.25">
      <c r="A8" s="218">
        <v>2023</v>
      </c>
      <c r="B8" s="167">
        <v>19.5</v>
      </c>
      <c r="C8" s="94">
        <v>19.3</v>
      </c>
      <c r="D8" s="169">
        <v>19.7</v>
      </c>
      <c r="E8" s="94">
        <v>49.5</v>
      </c>
      <c r="F8" s="94">
        <v>47.8</v>
      </c>
      <c r="G8" s="94">
        <v>51.3</v>
      </c>
      <c r="H8" s="167">
        <v>30.9</v>
      </c>
      <c r="I8" s="94">
        <v>32.799999999999997</v>
      </c>
      <c r="J8" s="169">
        <v>29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19.7</v>
      </c>
      <c r="O12" s="936">
        <f>IF(ISBLANK(G8),"",G8)</f>
        <v>51.3</v>
      </c>
      <c r="P12" s="938">
        <f>IF(ISBLANK(J8),"",J8)</f>
        <v>29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</v>
      </c>
      <c r="O13" s="937">
        <f>IF(ISBLANK(F8),"",F8)</f>
        <v>47.8</v>
      </c>
      <c r="P13" s="939">
        <f>IF(ISBLANK(I8),"",I8)</f>
        <v>32.799999999999997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19.5</v>
      </c>
      <c r="O20" s="935">
        <f>IF(ISBLANK(E8),"",E8)</f>
        <v>49.5</v>
      </c>
      <c r="P20" s="940">
        <f>IF(ISBLANK(H8),"",H8)</f>
        <v>30.9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19.7</v>
      </c>
      <c r="O24" s="936">
        <f>IF(ISBLANK(G8),"",G8)</f>
        <v>51.3</v>
      </c>
      <c r="P24" s="938">
        <f>IF(ISBLANK(J8),"",J8)</f>
        <v>29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</v>
      </c>
      <c r="O25" s="937">
        <f>IF(ISBLANK(F8),"",F8)</f>
        <v>47.8</v>
      </c>
      <c r="P25" s="939">
        <f>IF(ISBLANK(I8),"",I8)</f>
        <v>32.799999999999997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1859087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48637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1924189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50340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6045409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158157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321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1489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441275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44.8</v>
      </c>
      <c r="E20" s="600">
        <v>36.700000000000003</v>
      </c>
      <c r="F20" s="600">
        <v>33.799999999999997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24.6</v>
      </c>
      <c r="E21" s="751">
        <v>21</v>
      </c>
      <c r="F21" s="751">
        <v>21.9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3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33.799999999999997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42.300000000000004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33.799999999999997</v>
      </c>
      <c r="C30" s="204" t="s">
        <v>493</v>
      </c>
    </row>
    <row r="31" spans="1:11" x14ac:dyDescent="0.25">
      <c r="A31" s="698" t="s">
        <v>1430</v>
      </c>
      <c r="B31" s="734">
        <f>F21</f>
        <v>21.9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42.300000000000004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316</v>
      </c>
      <c r="C4" s="71">
        <v>17</v>
      </c>
      <c r="D4" s="71">
        <v>18</v>
      </c>
      <c r="G4" s="217">
        <f>A4</f>
        <v>2021</v>
      </c>
      <c r="H4" s="289">
        <f>IF(ISBLANK(C4),"",C4)</f>
        <v>17</v>
      </c>
      <c r="I4" s="289">
        <f>IF(ISBLANK(D4),"",D4)</f>
        <v>18</v>
      </c>
    </row>
    <row r="5" spans="1:9" x14ac:dyDescent="0.25">
      <c r="A5" s="286">
        <v>2022</v>
      </c>
      <c r="B5" s="214">
        <v>328</v>
      </c>
      <c r="C5" s="214">
        <v>9</v>
      </c>
      <c r="D5" s="214">
        <v>23</v>
      </c>
      <c r="G5" s="286">
        <f t="shared" ref="G5:G6" si="0">A5</f>
        <v>2022</v>
      </c>
      <c r="H5" s="290">
        <f t="shared" ref="H5:H6" si="1">IF(ISBLANK(C5),"",C5)</f>
        <v>9</v>
      </c>
      <c r="I5" s="290">
        <f t="shared" ref="I5:I6" si="2">IF(ISBLANK(D5),"",D5)</f>
        <v>23</v>
      </c>
    </row>
    <row r="6" spans="1:9" x14ac:dyDescent="0.25">
      <c r="A6" s="218">
        <v>2023</v>
      </c>
      <c r="B6" s="168">
        <v>321</v>
      </c>
      <c r="C6" s="168">
        <v>22</v>
      </c>
      <c r="D6" s="168">
        <v>17</v>
      </c>
      <c r="G6" s="219">
        <f t="shared" si="0"/>
        <v>2023</v>
      </c>
      <c r="H6" s="291">
        <f t="shared" si="1"/>
        <v>22</v>
      </c>
      <c r="I6" s="291">
        <f t="shared" si="2"/>
        <v>17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17</v>
      </c>
      <c r="I12" s="289">
        <f>IF(ISBLANK(D4),"",D4)</f>
        <v>18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</v>
      </c>
      <c r="I13" s="290">
        <f t="shared" si="4"/>
        <v>23</v>
      </c>
    </row>
    <row r="14" spans="1:9" x14ac:dyDescent="0.25">
      <c r="G14" s="219">
        <f t="shared" si="3"/>
        <v>2023</v>
      </c>
      <c r="H14" s="291">
        <f t="shared" ref="H14:I14" si="5">IF(ISBLANK(C6),"",C6)</f>
        <v>22</v>
      </c>
      <c r="I14" s="291">
        <f t="shared" si="5"/>
        <v>17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1338</v>
      </c>
      <c r="C23" s="71">
        <v>157</v>
      </c>
      <c r="D23" s="71">
        <v>184</v>
      </c>
      <c r="G23" s="217">
        <f>A23</f>
        <v>2021</v>
      </c>
      <c r="H23" s="289">
        <f>IF(ISBLANK(C23),"",C23)</f>
        <v>157</v>
      </c>
      <c r="I23" s="289">
        <f>IF(ISBLANK(D23),"",D23)</f>
        <v>184</v>
      </c>
    </row>
    <row r="24" spans="1:13" x14ac:dyDescent="0.25">
      <c r="A24" s="286">
        <v>2022</v>
      </c>
      <c r="B24" s="214">
        <v>1404</v>
      </c>
      <c r="C24" s="214">
        <v>144</v>
      </c>
      <c r="D24" s="214">
        <v>208</v>
      </c>
      <c r="G24" s="286">
        <f t="shared" ref="G24:G25" si="6">A24</f>
        <v>2022</v>
      </c>
      <c r="H24" s="290">
        <f t="shared" ref="H24:H25" si="7">IF(ISBLANK(C24),"",C24)</f>
        <v>144</v>
      </c>
      <c r="I24" s="290">
        <f t="shared" ref="I24:I25" si="8">IF(ISBLANK(D24),"",D24)</f>
        <v>208</v>
      </c>
    </row>
    <row r="25" spans="1:13" x14ac:dyDescent="0.25">
      <c r="A25" s="218">
        <v>2023</v>
      </c>
      <c r="B25" s="168">
        <v>1489</v>
      </c>
      <c r="C25" s="168">
        <v>157</v>
      </c>
      <c r="D25" s="168">
        <v>240</v>
      </c>
      <c r="G25" s="219">
        <f t="shared" si="6"/>
        <v>2023</v>
      </c>
      <c r="H25" s="291">
        <f t="shared" si="7"/>
        <v>157</v>
      </c>
      <c r="I25" s="291">
        <f t="shared" si="8"/>
        <v>240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157</v>
      </c>
      <c r="I31" s="289">
        <f>IF(ISBLANK(D23),"",D23)</f>
        <v>184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144</v>
      </c>
      <c r="I32" s="290">
        <f t="shared" si="10"/>
        <v>208</v>
      </c>
    </row>
    <row r="33" spans="7:9" x14ac:dyDescent="0.25">
      <c r="G33" s="219">
        <f t="shared" si="9"/>
        <v>2023</v>
      </c>
      <c r="H33" s="291">
        <f t="shared" ref="H33:I33" si="11">IF(ISBLANK(C25),"",C25)</f>
        <v>157</v>
      </c>
      <c r="I33" s="291">
        <f t="shared" si="11"/>
        <v>240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1637873</v>
      </c>
      <c r="C4" s="1077">
        <v>40714</v>
      </c>
      <c r="D4" s="110">
        <v>897424</v>
      </c>
      <c r="E4" s="70">
        <v>22308</v>
      </c>
      <c r="F4" s="1076">
        <v>223509</v>
      </c>
      <c r="G4" s="70">
        <v>5556</v>
      </c>
      <c r="H4" s="1078">
        <v>3654219</v>
      </c>
      <c r="I4" s="1077">
        <v>90835</v>
      </c>
    </row>
    <row r="5" spans="1:9" x14ac:dyDescent="0.25">
      <c r="A5" s="587">
        <v>2021</v>
      </c>
      <c r="B5" s="1079">
        <v>1878852</v>
      </c>
      <c r="C5" s="1080">
        <v>47394</v>
      </c>
      <c r="D5" s="160">
        <v>1076890</v>
      </c>
      <c r="E5" s="212">
        <v>27165</v>
      </c>
      <c r="F5" s="1079">
        <v>153265</v>
      </c>
      <c r="G5" s="212">
        <v>3866</v>
      </c>
      <c r="H5" s="1081">
        <v>5124801</v>
      </c>
      <c r="I5" s="1080">
        <v>129274</v>
      </c>
    </row>
    <row r="6" spans="1:9" x14ac:dyDescent="0.25">
      <c r="A6" s="588">
        <v>2022</v>
      </c>
      <c r="B6" s="1082">
        <v>2045163</v>
      </c>
      <c r="C6" s="1083">
        <v>53505</v>
      </c>
      <c r="D6" s="169">
        <v>1325187</v>
      </c>
      <c r="E6" s="167">
        <v>34669</v>
      </c>
      <c r="F6" s="1082">
        <v>121450</v>
      </c>
      <c r="G6" s="167">
        <v>3177</v>
      </c>
      <c r="H6" s="1084">
        <v>6045409</v>
      </c>
      <c r="I6" s="1083">
        <v>158157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455352</v>
      </c>
      <c r="C4" s="1076">
        <v>1328393</v>
      </c>
      <c r="D4" s="1077">
        <v>33021</v>
      </c>
      <c r="E4" s="1076">
        <v>1402717</v>
      </c>
      <c r="F4" s="1077">
        <v>34868</v>
      </c>
    </row>
    <row r="5" spans="1:6" x14ac:dyDescent="0.25">
      <c r="A5" s="480">
        <v>2021</v>
      </c>
      <c r="B5" s="1081">
        <v>469849</v>
      </c>
      <c r="C5" s="1079">
        <v>1610865</v>
      </c>
      <c r="D5" s="1080">
        <v>40634</v>
      </c>
      <c r="E5" s="1079">
        <v>1678784</v>
      </c>
      <c r="F5" s="1080">
        <v>42348</v>
      </c>
    </row>
    <row r="6" spans="1:6" ht="15.75" thickBot="1" x14ac:dyDescent="0.3">
      <c r="A6" s="960">
        <v>2022</v>
      </c>
      <c r="B6" s="1085">
        <v>441275</v>
      </c>
      <c r="C6" s="1086">
        <v>1859087</v>
      </c>
      <c r="D6" s="1087">
        <v>48637</v>
      </c>
      <c r="E6" s="1086">
        <v>1924189</v>
      </c>
      <c r="F6" s="1087">
        <v>50340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Prokuplje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759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38224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72.42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144.69999999999999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37154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34883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1429</v>
      </c>
      <c r="C63" s="548">
        <f>IF(ISBLANK('DEM2'!C7),"-",'DEM2'!C7)</f>
        <v>1368</v>
      </c>
      <c r="D63" s="548"/>
      <c r="E63" s="548">
        <f>IF(ISBLANK('DEM2'!D8),"-",'DEM2'!D8)</f>
        <v>1386</v>
      </c>
      <c r="F63" s="548">
        <f>IF(ISBLANK('DEM2'!C8),"-",'DEM2'!C8)</f>
        <v>1337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1534</v>
      </c>
      <c r="C64" s="317">
        <f>IF(ISBLANK('DEM2'!F7),"-",'DEM2'!F7)</f>
        <v>1599</v>
      </c>
      <c r="D64" s="789"/>
      <c r="E64" s="317">
        <f>IF(ISBLANK('DEM2'!G8),"-",'DEM2'!G8)</f>
        <v>1490</v>
      </c>
      <c r="F64" s="317">
        <f>IF(ISBLANK('DEM2'!F8),"-",'DEM2'!F8)</f>
        <v>1527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840</v>
      </c>
      <c r="C65" s="345">
        <f>IF(ISBLANK('DEM2'!I7),"-",'DEM2'!I7)</f>
        <v>907</v>
      </c>
      <c r="D65" s="393"/>
      <c r="E65" s="345">
        <f>IF(ISBLANK('DEM2'!J8),"-",'DEM2'!J8)</f>
        <v>807</v>
      </c>
      <c r="F65" s="345">
        <f>IF(ISBLANK('DEM2'!I8),"-",'DEM2'!I8)</f>
        <v>829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3583</v>
      </c>
      <c r="C66" s="348">
        <f>IF(ISBLANK('DEM2'!L7),"-",'DEM2'!L7)</f>
        <v>3640</v>
      </c>
      <c r="D66" s="394"/>
      <c r="E66" s="348">
        <f>IF(ISBLANK('DEM2'!M8),"-",'DEM2'!M8)</f>
        <v>3476</v>
      </c>
      <c r="F66" s="348">
        <f>IF(ISBLANK('DEM2'!L8),"-",'DEM2'!L8)</f>
        <v>3474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3318</v>
      </c>
      <c r="C67" s="345">
        <f>IF(ISBLANK('DEM2'!O7),"-",'DEM2'!O7)</f>
        <v>3670</v>
      </c>
      <c r="D67" s="393"/>
      <c r="E67" s="345">
        <f>IF(ISBLANK('DEM2'!P8),"-",'DEM2'!P8)</f>
        <v>3031</v>
      </c>
      <c r="F67" s="345">
        <f>IF(ISBLANK('DEM2'!O8),"-",'DEM2'!O8)</f>
        <v>3262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12248</v>
      </c>
      <c r="C68" s="317">
        <f>IF(ISBLANK('DEM2'!R7),"-",'DEM2'!R7)</f>
        <v>12829</v>
      </c>
      <c r="D68" s="395"/>
      <c r="E68" s="317">
        <f>IF(ISBLANK('DEM2'!S8),"-",'DEM2'!S8)</f>
        <v>11752</v>
      </c>
      <c r="F68" s="317">
        <f>IF(ISBLANK('DEM2'!R8),"-",'DEM2'!R8)</f>
        <v>12201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19957</v>
      </c>
      <c r="C69" s="463">
        <f>IF(ISBLANK('DEM2'!U7),"-",'DEM2'!U7)</f>
        <v>19686</v>
      </c>
      <c r="D69" s="799"/>
      <c r="E69" s="463">
        <f>IF(ISBLANK('DEM2'!V8),"-",'DEM2'!V8)</f>
        <v>19310</v>
      </c>
      <c r="F69" s="463">
        <f>IF(ISBLANK('DEM2'!U8),"-",'DEM2'!U8)</f>
        <v>18914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7.8</v>
      </c>
      <c r="G115" s="800">
        <f>IF(ISBLANK('DEM2'!E23),"-",'DEM2'!E23)</f>
        <v>10.3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</v>
      </c>
      <c r="G117" s="801">
        <f>IF(ISBLANK('DEM2'!E25),"-",'DEM2'!E25)</f>
        <v>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12467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12770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70051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3748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36.799999999999997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107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6045409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158157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1325187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651749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34669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2045163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53505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121450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3177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1859087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48637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1924189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50340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321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1489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441275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5548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4857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3545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7864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5506</v>
      </c>
      <c r="C300" s="808">
        <f>IF(ISBLANK(POLJ3!C4),"-",POLJ3!C4)</f>
        <v>952</v>
      </c>
      <c r="D300" s="1160">
        <f>IF(ISBLANK(POLJ3!D4),"-",POLJ3!D4)</f>
        <v>4554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6904</v>
      </c>
      <c r="C301" s="789">
        <f>IF(ISBLANK(POLJ3!C5),"-",POLJ3!C5)</f>
        <v>4273</v>
      </c>
      <c r="D301" s="1161">
        <f>IF(ISBLANK(POLJ3!D5),"-",POLJ3!D5)</f>
        <v>2631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1</v>
      </c>
      <c r="D302" s="1162">
        <f>IF(ISBLANK(POLJ3!D6),"-",POLJ3!D6)</f>
        <v>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108</v>
      </c>
      <c r="C303" s="791">
        <f>IF(ISBLANK(POLJ3!C7),"-",POLJ3!C7)</f>
        <v>23</v>
      </c>
      <c r="D303" s="1163">
        <f>IF(ISBLANK(POLJ3!D7),"-",POLJ3!D7)</f>
        <v>85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5548</v>
      </c>
      <c r="C304" s="807">
        <f>IF(ISBLANK(POLJ3!C8),"-",POLJ3!C8)</f>
        <v>860</v>
      </c>
      <c r="D304" s="1164">
        <f>IF(ISBLANK(POLJ3!D8),"-",POLJ3!D8)</f>
        <v>4688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190.69</v>
      </c>
      <c r="C310" s="1165"/>
      <c r="D310" s="3"/>
      <c r="E310" s="5"/>
      <c r="F310" s="5"/>
      <c r="G310" s="815" t="s">
        <v>854</v>
      </c>
      <c r="H310" s="816">
        <f>IF(ISBLANK(POLJ2!H3),"-",POLJ2!H3)</f>
        <v>4020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7527.32</v>
      </c>
      <c r="C311" s="1154"/>
      <c r="D311" s="3"/>
      <c r="E311" s="5"/>
      <c r="F311" s="5"/>
      <c r="G311" s="810" t="s">
        <v>855</v>
      </c>
      <c r="H311" s="248">
        <f>IF(ISBLANK(POLJ2!H4),"-",POLJ2!H4)</f>
        <v>10465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4564.7700000000004</v>
      </c>
      <c r="C312" s="1154"/>
      <c r="D312" s="3"/>
      <c r="E312" s="5"/>
      <c r="F312" s="5"/>
      <c r="G312" s="810" t="s">
        <v>856</v>
      </c>
      <c r="H312" s="248">
        <f>IF(ISBLANK(POLJ2!H5),"-",POLJ2!H5)</f>
        <v>5642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172.97</v>
      </c>
      <c r="C313" s="1154"/>
      <c r="D313" s="3"/>
      <c r="E313" s="5"/>
      <c r="F313" s="5"/>
      <c r="G313" s="812" t="s">
        <v>857</v>
      </c>
      <c r="H313" s="249">
        <f>IF(ISBLANK(POLJ2!H6),"-",POLJ2!H6)</f>
        <v>69003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3.78</v>
      </c>
      <c r="C314" s="1154"/>
      <c r="D314" s="3"/>
      <c r="E314" s="5"/>
      <c r="F314" s="5"/>
      <c r="G314" s="814" t="s">
        <v>847</v>
      </c>
      <c r="H314" s="817">
        <f>IF(ISBLANK(POLJ2!H7),"-",POLJ2!H7)</f>
        <v>89130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5329.9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17789.43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167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17.7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1099</v>
      </c>
      <c r="I364" s="808">
        <f>IF(ISBLANK(OBRAZ2!I6),"-",OBRAZ2!I6)</f>
        <v>1013</v>
      </c>
      <c r="J364" s="808">
        <f>IF(ISBLANK(OBRAZ2!J6),"-",OBRAZ2!J6)</f>
        <v>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567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143</v>
      </c>
      <c r="I365" s="416">
        <f>IF(ISBLANK(OBRAZ2!I7),"-",OBRAZ2!I7)</f>
        <v>143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57.7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95</v>
      </c>
      <c r="I366" s="807">
        <f>IF(ISBLANK(OBRAZ2!I8),"-",OBRAZ2!I8)</f>
        <v>95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380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61.8848167539267</v>
      </c>
      <c r="I377" s="851">
        <f>IF(ISBLANK(OBRAZ2!C14),"-",OBRAZ2!C23)</f>
        <v>57.961783439490446</v>
      </c>
      <c r="J377" s="851">
        <f>IF(ISBLANK(OBRAZ2!D14),"-",OBRAZ2!D23)</f>
        <v>65.888689407540397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22.513089005235599</v>
      </c>
      <c r="I379" s="851">
        <f>IF(ISBLANK(OBRAZ2!C16),"-",OBRAZ2!C25)</f>
        <v>23.566878980891719</v>
      </c>
      <c r="J379" s="851">
        <f>IF(ISBLANK(OBRAZ2!D16),"-",OBRAZ2!D25)</f>
        <v>17.324955116696589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15.602094240837697</v>
      </c>
      <c r="I380" s="852">
        <f>IF(ISBLANK(OBRAZ2!C17),"-",OBRAZ2!C26)</f>
        <v>18.471337579617835</v>
      </c>
      <c r="J380" s="852">
        <f>IF(ISBLANK(OBRAZ2!D17),"-",OBRAZ2!D26)</f>
        <v>16.786355475763017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1333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1439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261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100.8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356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25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128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1682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480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3.7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1152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165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105.1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1.23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56.8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3120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347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4223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41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1293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1077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16.899999999999999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353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258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6.5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55.9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41.8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353.37200000000001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140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9600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8560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35759.07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15.34732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72</v>
      </c>
      <c r="D696" s="3"/>
      <c r="E696" s="5"/>
      <c r="F696" s="5"/>
      <c r="G696" s="837">
        <v>2012</v>
      </c>
      <c r="H696" s="835">
        <f>IF(ISBLANK(INDEKSI2!B5),"-",INDEKSI2!B5)</f>
        <v>31.21</v>
      </c>
      <c r="I696" s="835">
        <f>IF(ISBLANK(INDEKSI2!C5),"-",INDEKSI2!C5)</f>
        <v>65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44.8</v>
      </c>
      <c r="D697" s="3"/>
      <c r="E697" s="5"/>
      <c r="F697" s="5"/>
      <c r="G697" s="838">
        <v>2013</v>
      </c>
      <c r="H697" s="559">
        <f>IF(ISBLANK(INDEKSI2!B6),"-",INDEKSI2!B6)</f>
        <v>31.93</v>
      </c>
      <c r="I697" s="559">
        <f>IF(ISBLANK(INDEKSI2!C6),"-",INDEKSI2!C6)</f>
        <v>70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34.24</v>
      </c>
      <c r="I698" s="836">
        <f>IF(ISBLANK(INDEKSI2!C7),"-",INDEKSI2!C7)</f>
        <v>56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2499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1452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4563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3574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34.24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15.34732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44.8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32.17</v>
      </c>
      <c r="C4" s="721">
        <v>64</v>
      </c>
      <c r="D4" s="710"/>
      <c r="E4" s="711"/>
      <c r="F4" s="712"/>
    </row>
    <row r="5" spans="1:6" x14ac:dyDescent="0.25">
      <c r="A5" s="286">
        <v>2012</v>
      </c>
      <c r="B5" s="614">
        <v>31.21</v>
      </c>
      <c r="C5" s="722">
        <v>65</v>
      </c>
      <c r="D5" s="713"/>
      <c r="E5" s="641"/>
      <c r="F5" s="714"/>
    </row>
    <row r="6" spans="1:6" x14ac:dyDescent="0.25">
      <c r="A6" s="286">
        <v>2013</v>
      </c>
      <c r="B6" s="614">
        <v>31.93</v>
      </c>
      <c r="C6" s="722">
        <v>70</v>
      </c>
      <c r="D6" s="715">
        <v>15.34732</v>
      </c>
      <c r="E6" s="609">
        <v>72</v>
      </c>
      <c r="F6" s="716">
        <v>44.8</v>
      </c>
    </row>
    <row r="7" spans="1:6" x14ac:dyDescent="0.25">
      <c r="A7" s="219">
        <v>2014</v>
      </c>
      <c r="B7" s="615">
        <v>34.24</v>
      </c>
      <c r="C7" s="723">
        <v>56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5548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3545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4857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190.69</v>
      </c>
      <c r="G3" s="217" t="s">
        <v>765</v>
      </c>
      <c r="H3" s="71">
        <v>4020</v>
      </c>
    </row>
    <row r="4" spans="1:9" x14ac:dyDescent="0.25">
      <c r="A4" s="286" t="s">
        <v>760</v>
      </c>
      <c r="B4" s="214">
        <v>7527.32</v>
      </c>
      <c r="G4" s="286" t="s">
        <v>766</v>
      </c>
      <c r="H4" s="214">
        <v>10465</v>
      </c>
    </row>
    <row r="5" spans="1:9" x14ac:dyDescent="0.25">
      <c r="A5" s="286" t="s">
        <v>761</v>
      </c>
      <c r="B5" s="214">
        <v>4564.7700000000004</v>
      </c>
      <c r="G5" s="286" t="s">
        <v>767</v>
      </c>
      <c r="H5" s="214">
        <v>5642</v>
      </c>
    </row>
    <row r="6" spans="1:9" x14ac:dyDescent="0.25">
      <c r="A6" s="286" t="s">
        <v>762</v>
      </c>
      <c r="B6" s="214">
        <v>172.97</v>
      </c>
      <c r="G6" s="286" t="s">
        <v>768</v>
      </c>
      <c r="H6" s="214">
        <v>69003</v>
      </c>
    </row>
    <row r="7" spans="1:9" x14ac:dyDescent="0.25">
      <c r="A7" s="286" t="s">
        <v>763</v>
      </c>
      <c r="B7" s="214">
        <v>3.78</v>
      </c>
      <c r="G7" s="1" t="s">
        <v>24</v>
      </c>
      <c r="H7" s="288">
        <v>89130</v>
      </c>
    </row>
    <row r="8" spans="1:9" x14ac:dyDescent="0.25">
      <c r="A8" s="287" t="s">
        <v>764</v>
      </c>
      <c r="B8" s="73">
        <v>5329.9</v>
      </c>
    </row>
    <row r="9" spans="1:9" x14ac:dyDescent="0.25">
      <c r="A9" s="1" t="s">
        <v>24</v>
      </c>
      <c r="B9" s="288">
        <v>17789.43</v>
      </c>
      <c r="I9" s="41" t="s">
        <v>876</v>
      </c>
    </row>
    <row r="10" spans="1:9" x14ac:dyDescent="0.25">
      <c r="G10" s="29" t="s">
        <v>775</v>
      </c>
      <c r="H10" s="58">
        <v>7864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5506</v>
      </c>
      <c r="C4" s="55">
        <v>952</v>
      </c>
      <c r="D4" s="110">
        <v>4554</v>
      </c>
    </row>
    <row r="5" spans="1:4" ht="30" customHeight="1" x14ac:dyDescent="0.25">
      <c r="A5" s="274" t="s">
        <v>884</v>
      </c>
      <c r="B5" s="212">
        <v>6904</v>
      </c>
      <c r="C5" s="58">
        <v>4273</v>
      </c>
      <c r="D5" s="160">
        <v>2631</v>
      </c>
    </row>
    <row r="6" spans="1:4" x14ac:dyDescent="0.25">
      <c r="A6" s="274" t="s">
        <v>772</v>
      </c>
      <c r="B6" s="212">
        <v>6</v>
      </c>
      <c r="C6" s="58">
        <v>1</v>
      </c>
      <c r="D6" s="160">
        <v>5</v>
      </c>
    </row>
    <row r="7" spans="1:4" ht="30" x14ac:dyDescent="0.25">
      <c r="A7" s="274" t="s">
        <v>773</v>
      </c>
      <c r="B7" s="212">
        <v>108</v>
      </c>
      <c r="C7" s="58">
        <v>23</v>
      </c>
      <c r="D7" s="160">
        <v>85</v>
      </c>
    </row>
    <row r="8" spans="1:4" x14ac:dyDescent="0.25">
      <c r="A8" s="201" t="s">
        <v>774</v>
      </c>
      <c r="B8" s="72">
        <v>5548</v>
      </c>
      <c r="C8" s="61">
        <v>860</v>
      </c>
      <c r="D8" s="111">
        <v>4688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16.666666666666664</v>
      </c>
      <c r="C14" s="276">
        <f>D6/B6*100</f>
        <v>83.333333333333343</v>
      </c>
    </row>
    <row r="15" spans="1:4" ht="60" x14ac:dyDescent="0.25">
      <c r="A15" s="277" t="s">
        <v>885</v>
      </c>
      <c r="B15" s="282">
        <f>C5/B5*100</f>
        <v>61.891657010428737</v>
      </c>
      <c r="C15" s="278">
        <f>D5/B5*100</f>
        <v>38.108342989571263</v>
      </c>
    </row>
    <row r="16" spans="1:4" ht="30" x14ac:dyDescent="0.25">
      <c r="A16" s="279" t="s">
        <v>821</v>
      </c>
      <c r="B16" s="283">
        <f>C4/B4*100</f>
        <v>17.290228841264074</v>
      </c>
      <c r="C16" s="280">
        <f>D4/B4*100</f>
        <v>82.709771158735919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16.666666666666664</v>
      </c>
      <c r="C21" s="276">
        <f>C14</f>
        <v>83.333333333333343</v>
      </c>
    </row>
    <row r="22" spans="1:3" ht="60" x14ac:dyDescent="0.25">
      <c r="A22" s="277" t="s">
        <v>823</v>
      </c>
      <c r="B22" s="282">
        <f t="shared" ref="B22:C23" si="0">B15</f>
        <v>61.891657010428737</v>
      </c>
      <c r="C22" s="278">
        <f t="shared" si="0"/>
        <v>38.108342989571263</v>
      </c>
    </row>
    <row r="23" spans="1:3" ht="30" x14ac:dyDescent="0.25">
      <c r="A23" s="279" t="s">
        <v>858</v>
      </c>
      <c r="B23" s="285">
        <f t="shared" si="0"/>
        <v>17.290228841264074</v>
      </c>
      <c r="C23" s="284">
        <f t="shared" si="0"/>
        <v>82.709771158735919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167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17.7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567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57.7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380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995</v>
      </c>
      <c r="C6" s="973">
        <v>931</v>
      </c>
      <c r="D6" s="945">
        <v>64</v>
      </c>
      <c r="E6" s="973">
        <v>955</v>
      </c>
      <c r="F6" s="973">
        <v>900</v>
      </c>
      <c r="G6" s="945">
        <v>55</v>
      </c>
      <c r="H6" s="599">
        <v>1099</v>
      </c>
      <c r="I6" s="616">
        <v>1013</v>
      </c>
      <c r="J6" s="945">
        <v>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124</v>
      </c>
      <c r="C7" s="975">
        <v>124</v>
      </c>
      <c r="D7" s="976">
        <v>0</v>
      </c>
      <c r="E7" s="975">
        <v>53</v>
      </c>
      <c r="F7" s="975">
        <v>53</v>
      </c>
      <c r="G7" s="976">
        <v>0</v>
      </c>
      <c r="H7" s="753">
        <v>143</v>
      </c>
      <c r="I7" s="690">
        <v>143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35</v>
      </c>
      <c r="C8" s="978">
        <v>35</v>
      </c>
      <c r="D8" s="979">
        <v>0</v>
      </c>
      <c r="E8" s="978">
        <v>52</v>
      </c>
      <c r="F8" s="978">
        <v>52</v>
      </c>
      <c r="G8" s="979">
        <v>0</v>
      </c>
      <c r="H8" s="754">
        <v>95</v>
      </c>
      <c r="I8" s="691">
        <v>95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591</v>
      </c>
      <c r="C14" s="751">
        <v>637</v>
      </c>
      <c r="D14" s="751">
        <v>734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215</v>
      </c>
      <c r="C16" s="1029">
        <v>259</v>
      </c>
      <c r="D16" s="751">
        <v>193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149</v>
      </c>
      <c r="C17" s="752">
        <v>203</v>
      </c>
      <c r="D17" s="752">
        <v>187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61.8848167539267</v>
      </c>
      <c r="C23" s="290">
        <f>C14/SUM(C12:C17)*100</f>
        <v>57.961783439490446</v>
      </c>
      <c r="D23" s="290">
        <f>D14/SUM(D12:D17)*100</f>
        <v>65.888689407540397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22.513089005235599</v>
      </c>
      <c r="C25" s="290">
        <f>C16/SUM(C12:C17)*100</f>
        <v>23.566878980891719</v>
      </c>
      <c r="D25" s="290">
        <f>D16/SUM(D12:D17)*100</f>
        <v>17.324955116696589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15.602094240837697</v>
      </c>
      <c r="C26" s="291">
        <f>C17/SUM(C12:C17)*100</f>
        <v>18.471337579617835</v>
      </c>
      <c r="D26" s="291">
        <f>D17/SUM(D12:D17)*100</f>
        <v>16.786355475763017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41.7</v>
      </c>
      <c r="C7" s="600">
        <v>27.6</v>
      </c>
      <c r="D7" s="600">
        <v>27.1</v>
      </c>
    </row>
    <row r="8" spans="1:6" x14ac:dyDescent="0.25">
      <c r="A8" s="695" t="s">
        <v>944</v>
      </c>
      <c r="B8" s="751">
        <v>58.3</v>
      </c>
      <c r="C8" s="751">
        <v>47.7</v>
      </c>
      <c r="D8" s="751">
        <v>44.4</v>
      </c>
    </row>
    <row r="9" spans="1:6" x14ac:dyDescent="0.25">
      <c r="A9" s="696" t="s">
        <v>224</v>
      </c>
      <c r="B9" s="752">
        <v>0</v>
      </c>
      <c r="C9" s="752">
        <v>24.6</v>
      </c>
      <c r="D9" s="752">
        <v>28.5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41.7</v>
      </c>
      <c r="C13" s="697">
        <f t="shared" ref="C13:D13" si="1">IF(ISBLANK(C7),"",C7)</f>
        <v>27.6</v>
      </c>
      <c r="D13" s="697">
        <f t="shared" si="1"/>
        <v>27.1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58.3</v>
      </c>
      <c r="C14" s="698">
        <f t="shared" si="2"/>
        <v>47.7</v>
      </c>
      <c r="D14" s="698">
        <f t="shared" si="2"/>
        <v>44.4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24.6</v>
      </c>
      <c r="D15" s="699">
        <f t="shared" si="2"/>
        <v>28.5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41.7</v>
      </c>
      <c r="C18" s="697">
        <f t="shared" ref="C18:D18" si="4">IF(ISBLANK(C7),"",C7)</f>
        <v>27.6</v>
      </c>
      <c r="D18" s="697">
        <f t="shared" si="4"/>
        <v>27.1</v>
      </c>
    </row>
    <row r="19" spans="1:5" x14ac:dyDescent="0.25">
      <c r="A19" s="701" t="s">
        <v>1632</v>
      </c>
      <c r="B19" s="698">
        <f t="shared" ref="B19:D20" si="5">IF(ISBLANK(B8),"",B8)</f>
        <v>58.3</v>
      </c>
      <c r="C19" s="698">
        <f t="shared" si="5"/>
        <v>47.7</v>
      </c>
      <c r="D19" s="698">
        <f t="shared" si="5"/>
        <v>44.4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24.6</v>
      </c>
      <c r="D20" s="699">
        <f t="shared" si="5"/>
        <v>28.5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97.3</v>
      </c>
      <c r="C5" s="611">
        <v>92.9</v>
      </c>
      <c r="D5" s="1030">
        <v>95</v>
      </c>
      <c r="F5" s="28"/>
      <c r="G5" s="693">
        <f>A5</f>
        <v>2020</v>
      </c>
      <c r="H5" s="669">
        <f>IF(ISBLANK(B5),"",B5)</f>
        <v>97.3</v>
      </c>
      <c r="I5" s="618">
        <f t="shared" ref="H5:I7" si="0">IF(ISBLANK(C5),"",C5)</f>
        <v>92.9</v>
      </c>
    </row>
    <row r="6" spans="1:10" x14ac:dyDescent="0.25">
      <c r="A6" s="749">
        <v>2021</v>
      </c>
      <c r="B6" s="601">
        <v>113.4</v>
      </c>
      <c r="C6" s="612">
        <v>102.4</v>
      </c>
      <c r="D6" s="946">
        <v>107.9</v>
      </c>
      <c r="F6" s="44"/>
      <c r="G6" s="693">
        <f t="shared" ref="G6:G7" si="1">A6</f>
        <v>2021</v>
      </c>
      <c r="H6" s="670">
        <f t="shared" si="0"/>
        <v>113.4</v>
      </c>
      <c r="I6" s="619">
        <f t="shared" si="0"/>
        <v>102.4</v>
      </c>
    </row>
    <row r="7" spans="1:10" x14ac:dyDescent="0.25">
      <c r="A7" s="750">
        <v>2022</v>
      </c>
      <c r="B7" s="601">
        <v>87</v>
      </c>
      <c r="C7" s="612">
        <v>114.4</v>
      </c>
      <c r="D7" s="946">
        <v>99.5</v>
      </c>
      <c r="F7" s="44"/>
      <c r="G7" s="693">
        <f t="shared" si="1"/>
        <v>2022</v>
      </c>
      <c r="H7" s="671">
        <f t="shared" si="0"/>
        <v>87</v>
      </c>
      <c r="I7" s="620">
        <f t="shared" si="0"/>
        <v>114.4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97.3</v>
      </c>
      <c r="I13" s="618">
        <f>IF(ISBLANK(C5),"",C5)</f>
        <v>92.9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113.4</v>
      </c>
      <c r="I14" s="619">
        <f t="shared" si="3"/>
        <v>102.4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</v>
      </c>
      <c r="I15" s="620">
        <f t="shared" si="4"/>
        <v>114.4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Prokuplje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759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38224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72.42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144.69999999999999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37154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34883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1429</v>
      </c>
      <c r="C63" s="548">
        <f>IF(ISBLANK('DEM2'!C7),"-",'DEM2'!C7)</f>
        <v>1368</v>
      </c>
      <c r="D63" s="548"/>
      <c r="E63" s="548">
        <f>IF(ISBLANK('DEM2'!D8),"-",'DEM2'!D8)</f>
        <v>1386</v>
      </c>
      <c r="F63" s="548">
        <f>IF(ISBLANK('DEM2'!C8),"-",'DEM2'!C8)</f>
        <v>1337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1534</v>
      </c>
      <c r="C64" s="317">
        <f>IF(ISBLANK('DEM2'!F7),"-",'DEM2'!F7)</f>
        <v>1599</v>
      </c>
      <c r="D64" s="789"/>
      <c r="E64" s="317">
        <f>IF(ISBLANK('DEM2'!G8),"-",'DEM2'!G8)</f>
        <v>1490</v>
      </c>
      <c r="F64" s="317">
        <f>IF(ISBLANK('DEM2'!F8),"-",'DEM2'!F8)</f>
        <v>1527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840</v>
      </c>
      <c r="C65" s="345">
        <f>IF(ISBLANK('DEM2'!I7),"-",'DEM2'!I7)</f>
        <v>907</v>
      </c>
      <c r="D65" s="393"/>
      <c r="E65" s="345">
        <f>IF(ISBLANK('DEM2'!J8),"-",'DEM2'!J8)</f>
        <v>807</v>
      </c>
      <c r="F65" s="345">
        <f>IF(ISBLANK('DEM2'!I8),"-",'DEM2'!I8)</f>
        <v>829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3583</v>
      </c>
      <c r="C66" s="317">
        <f>IF(ISBLANK('DEM2'!L7),"-",'DEM2'!L7)</f>
        <v>3640</v>
      </c>
      <c r="D66" s="395"/>
      <c r="E66" s="317">
        <f>IF(ISBLANK('DEM2'!M8),"-",'DEM2'!M8)</f>
        <v>3476</v>
      </c>
      <c r="F66" s="317">
        <f>IF(ISBLANK('DEM2'!L8),"-",'DEM2'!L8)</f>
        <v>3474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3318</v>
      </c>
      <c r="C67" s="317">
        <f>IF(ISBLANK('DEM2'!O7),"-",'DEM2'!O7)</f>
        <v>3670</v>
      </c>
      <c r="D67" s="395"/>
      <c r="E67" s="317">
        <f>IF(ISBLANK('DEM2'!P8),"-",'DEM2'!P8)</f>
        <v>3031</v>
      </c>
      <c r="F67" s="317">
        <f>IF(ISBLANK('DEM2'!O8),"-",'DEM2'!O8)</f>
        <v>3262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12248</v>
      </c>
      <c r="C68" s="414">
        <f>IF(ISBLANK('DEM2'!R7),"-",'DEM2'!R7)</f>
        <v>12829</v>
      </c>
      <c r="D68" s="420"/>
      <c r="E68" s="414">
        <f>IF(ISBLANK('DEM2'!S8),"-",'DEM2'!S8)</f>
        <v>11752</v>
      </c>
      <c r="F68" s="414">
        <f>IF(ISBLANK('DEM2'!R8),"-",'DEM2'!R8)</f>
        <v>12201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19957</v>
      </c>
      <c r="C69" s="463">
        <f>IF(ISBLANK('DEM2'!U7),"-",'DEM2'!U7)</f>
        <v>19686</v>
      </c>
      <c r="D69" s="799"/>
      <c r="E69" s="463">
        <f>IF(ISBLANK('DEM2'!V8),"-",'DEM2'!V8)</f>
        <v>19310</v>
      </c>
      <c r="F69" s="463">
        <f>IF(ISBLANK('DEM2'!U8),"-",'DEM2'!U8)</f>
        <v>18914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7.8</v>
      </c>
      <c r="G115" s="800">
        <f>IF(ISBLANK('DEM2'!E23),"-",'DEM2'!E23)</f>
        <v>10.3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</v>
      </c>
      <c r="G117" s="801">
        <f>IF(ISBLANK('DEM2'!E25),"-",'DEM2'!E25)</f>
        <v>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12467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12770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70051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3748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36.799999999999997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107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6045409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158157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1325187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651749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34669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2045163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53505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121450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3177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1859087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48637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1924189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50340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321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1489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441275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5548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4857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3545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7864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5506</v>
      </c>
      <c r="C300" s="808">
        <f>IF(ISBLANK(POLJ3!C4),"-",POLJ3!C4)</f>
        <v>952</v>
      </c>
      <c r="D300" s="1160">
        <f>IF(ISBLANK(POLJ3!D4),"-",POLJ3!D4)</f>
        <v>4554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6904</v>
      </c>
      <c r="C301" s="789">
        <f>IF(ISBLANK(POLJ3!C5),"-",POLJ3!C5)</f>
        <v>4273</v>
      </c>
      <c r="D301" s="1161">
        <f>IF(ISBLANK(POLJ3!D5),"-",POLJ3!D5)</f>
        <v>2631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1</v>
      </c>
      <c r="D302" s="1162">
        <f>IF(ISBLANK(POLJ3!D6),"-",POLJ3!D6)</f>
        <v>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108</v>
      </c>
      <c r="C303" s="791">
        <f>IF(ISBLANK(POLJ3!C7),"-",POLJ3!C7)</f>
        <v>23</v>
      </c>
      <c r="D303" s="1163">
        <f>IF(ISBLANK(POLJ3!D7),"-",POLJ3!D7)</f>
        <v>85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5548</v>
      </c>
      <c r="C304" s="807">
        <f>IF(ISBLANK(POLJ3!C8),"-",POLJ3!C8)</f>
        <v>860</v>
      </c>
      <c r="D304" s="1164">
        <f>IF(ISBLANK(POLJ3!D8),"-",POLJ3!D8)</f>
        <v>4688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190.69</v>
      </c>
      <c r="C310" s="1165"/>
      <c r="D310" s="3"/>
      <c r="E310" s="5"/>
      <c r="F310" s="5"/>
      <c r="G310" s="815" t="s">
        <v>765</v>
      </c>
      <c r="H310" s="816">
        <f>IF(ISBLANK(POLJ2!H3),"-",POLJ2!H3)</f>
        <v>4020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7527.32</v>
      </c>
      <c r="C311" s="1154"/>
      <c r="D311" s="3"/>
      <c r="E311" s="5"/>
      <c r="F311" s="5"/>
      <c r="G311" s="810" t="s">
        <v>766</v>
      </c>
      <c r="H311" s="248">
        <f>IF(ISBLANK(POLJ2!H4),"-",POLJ2!H4)</f>
        <v>10465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4564.7700000000004</v>
      </c>
      <c r="C312" s="1154"/>
      <c r="D312" s="3"/>
      <c r="E312" s="5"/>
      <c r="F312" s="5"/>
      <c r="G312" s="810" t="s">
        <v>767</v>
      </c>
      <c r="H312" s="248">
        <f>IF(ISBLANK(POLJ2!H5),"-",POLJ2!H5)</f>
        <v>5642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172.97</v>
      </c>
      <c r="C313" s="1154"/>
      <c r="D313" s="3"/>
      <c r="E313" s="5"/>
      <c r="F313" s="5"/>
      <c r="G313" s="812" t="s">
        <v>768</v>
      </c>
      <c r="H313" s="249">
        <f>IF(ISBLANK(POLJ2!H6),"-",POLJ2!H6)</f>
        <v>69003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3.78</v>
      </c>
      <c r="C314" s="1154"/>
      <c r="D314" s="3"/>
      <c r="E314" s="5"/>
      <c r="F314" s="5"/>
      <c r="G314" s="814" t="s">
        <v>16</v>
      </c>
      <c r="H314" s="817">
        <f>IF(ISBLANK(POLJ2!H7),"-",POLJ2!H7)</f>
        <v>89130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5329.9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17789.43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167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17.7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1099</v>
      </c>
      <c r="I364" s="808">
        <f>IF(ISBLANK(OBRAZ2!I6),"-",OBRAZ2!I6)</f>
        <v>1013</v>
      </c>
      <c r="J364" s="808">
        <f>IF(ISBLANK(OBRAZ2!J6),"-",OBRAZ2!J6)</f>
        <v>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567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143</v>
      </c>
      <c r="I365" s="789">
        <f>IF(ISBLANK(OBRAZ2!I7),"-",OBRAZ2!I7)</f>
        <v>143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57.7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95</v>
      </c>
      <c r="I366" s="807">
        <f>IF(ISBLANK(OBRAZ2!I8),"-",OBRAZ2!I8)</f>
        <v>95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380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61.8848167539267</v>
      </c>
      <c r="I377" s="851">
        <f>IF(ISBLANK(OBRAZ2!C14),"-",OBRAZ2!C23)</f>
        <v>57.961783439490446</v>
      </c>
      <c r="J377" s="851">
        <f>IF(ISBLANK(OBRAZ2!D14),"-",OBRAZ2!D23)</f>
        <v>65.888689407540397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22.513089005235599</v>
      </c>
      <c r="I379" s="851">
        <f>IF(ISBLANK(OBRAZ2!C16),"-",OBRAZ2!C25)</f>
        <v>23.566878980891719</v>
      </c>
      <c r="J379" s="851">
        <f>IF(ISBLANK(OBRAZ2!D16),"-",OBRAZ2!D25)</f>
        <v>17.324955116696589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15.602094240837697</v>
      </c>
      <c r="I380" s="852">
        <f>IF(ISBLANK(OBRAZ2!C17),"-",OBRAZ2!C26)</f>
        <v>18.471337579617835</v>
      </c>
      <c r="J380" s="852">
        <f>IF(ISBLANK(OBRAZ2!D17),"-",OBRAZ2!D26)</f>
        <v>16.786355475763017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1333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1439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261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100.8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356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25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128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1682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480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3.7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1152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165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105.1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1.23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56.8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3120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347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4223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41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1293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1077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16.899999999999999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353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258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6.5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55.9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41.8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353.37200000000001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140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9600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8560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35759.07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15.34732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72</v>
      </c>
      <c r="D696" s="315"/>
      <c r="E696" s="314"/>
      <c r="F696" s="5"/>
      <c r="G696" s="837">
        <v>2012</v>
      </c>
      <c r="H696" s="835">
        <f>IF(ISBLANK(INDEKSI2!B5),"-",INDEKSI2!B5)</f>
        <v>31.21</v>
      </c>
      <c r="I696" s="835">
        <f>IF(ISBLANK(INDEKSI2!C5),"-",INDEKSI2!C5)</f>
        <v>65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44.8</v>
      </c>
      <c r="D697" s="315"/>
      <c r="E697" s="314"/>
      <c r="F697" s="5"/>
      <c r="G697" s="838">
        <v>2013</v>
      </c>
      <c r="H697" s="559">
        <f>IF(ISBLANK(INDEKSI2!B6),"-",INDEKSI2!B6)</f>
        <v>31.93</v>
      </c>
      <c r="I697" s="559">
        <f>IF(ISBLANK(INDEKSI2!C6),"-",INDEKSI2!C6)</f>
        <v>70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34.24</v>
      </c>
      <c r="I698" s="836">
        <f>IF(ISBLANK(INDEKSI2!C7),"-",INDEKSI2!C7)</f>
        <v>56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2499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1452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4563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3574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14</v>
      </c>
      <c r="D6" s="612">
        <v>7</v>
      </c>
      <c r="E6" s="612">
        <v>7</v>
      </c>
      <c r="F6" s="1033">
        <v>117</v>
      </c>
      <c r="G6" s="612">
        <v>55</v>
      </c>
      <c r="H6" s="980">
        <v>62</v>
      </c>
      <c r="I6" s="1034">
        <v>11.6</v>
      </c>
      <c r="J6" s="612">
        <v>10.9</v>
      </c>
      <c r="K6" s="1035">
        <v>12.2</v>
      </c>
      <c r="L6" s="1033">
        <v>474</v>
      </c>
      <c r="M6" s="612">
        <v>229</v>
      </c>
      <c r="N6" s="1028">
        <v>245</v>
      </c>
      <c r="O6" s="1034">
        <v>47.6</v>
      </c>
      <c r="P6" s="612">
        <v>47.8</v>
      </c>
      <c r="Q6" s="1028">
        <v>47.4</v>
      </c>
      <c r="R6" s="1033">
        <v>364</v>
      </c>
      <c r="S6" s="612">
        <v>184</v>
      </c>
      <c r="T6" s="1035">
        <v>180</v>
      </c>
    </row>
    <row r="7" spans="1:20" x14ac:dyDescent="0.25">
      <c r="A7" s="286">
        <v>2021</v>
      </c>
      <c r="B7" s="602">
        <v>1</v>
      </c>
      <c r="C7" s="601">
        <v>17</v>
      </c>
      <c r="D7" s="612">
        <v>7</v>
      </c>
      <c r="E7" s="612">
        <v>10</v>
      </c>
      <c r="F7" s="1033">
        <v>133</v>
      </c>
      <c r="G7" s="612">
        <v>68</v>
      </c>
      <c r="H7" s="980">
        <v>65</v>
      </c>
      <c r="I7" s="1034">
        <v>13.3</v>
      </c>
      <c r="J7" s="612">
        <v>13.6</v>
      </c>
      <c r="K7" s="1035">
        <v>12.9</v>
      </c>
      <c r="L7" s="1033">
        <v>504</v>
      </c>
      <c r="M7" s="612">
        <v>245</v>
      </c>
      <c r="N7" s="1028">
        <v>259</v>
      </c>
      <c r="O7" s="1034">
        <v>50.4</v>
      </c>
      <c r="P7" s="612">
        <v>50.7</v>
      </c>
      <c r="Q7" s="1028">
        <v>50.1</v>
      </c>
      <c r="R7" s="1033">
        <v>462</v>
      </c>
      <c r="S7" s="612">
        <v>217</v>
      </c>
      <c r="T7" s="1035">
        <v>245</v>
      </c>
    </row>
    <row r="8" spans="1:20" x14ac:dyDescent="0.25">
      <c r="A8" s="219">
        <v>2022</v>
      </c>
      <c r="B8" s="617">
        <v>1</v>
      </c>
      <c r="C8" s="947">
        <v>16</v>
      </c>
      <c r="D8" s="981">
        <v>7</v>
      </c>
      <c r="E8" s="981">
        <v>9</v>
      </c>
      <c r="F8" s="1036">
        <v>167</v>
      </c>
      <c r="G8" s="981">
        <v>92</v>
      </c>
      <c r="H8" s="979">
        <v>75</v>
      </c>
      <c r="I8" s="754">
        <v>17.7</v>
      </c>
      <c r="J8" s="981">
        <v>19.899999999999999</v>
      </c>
      <c r="K8" s="1037">
        <v>15.7</v>
      </c>
      <c r="L8" s="1036">
        <v>567</v>
      </c>
      <c r="M8" s="981">
        <v>307</v>
      </c>
      <c r="N8" s="691">
        <v>260</v>
      </c>
      <c r="O8" s="754">
        <v>57.7</v>
      </c>
      <c r="P8" s="981">
        <v>63.9</v>
      </c>
      <c r="Q8" s="691">
        <v>51.7</v>
      </c>
      <c r="R8" s="1036">
        <v>380</v>
      </c>
      <c r="S8" s="981">
        <v>199</v>
      </c>
      <c r="T8" s="1037">
        <v>181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1333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1439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261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100.8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356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128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83.626097867001263</v>
      </c>
      <c r="C21" s="739">
        <f>B10/(B7+B10)*100</f>
        <v>16.373902132998747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94.422572178477694</v>
      </c>
      <c r="C22" s="739">
        <f>B11/(B8+B11)*100</f>
        <v>5.5774278215223099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83.626097867001263</v>
      </c>
      <c r="C26" s="739">
        <f>C21</f>
        <v>16.373902132998747</v>
      </c>
    </row>
    <row r="27" spans="1:10" ht="24.75" x14ac:dyDescent="0.25">
      <c r="A27" s="742" t="s">
        <v>1407</v>
      </c>
      <c r="B27" s="739">
        <f>B22</f>
        <v>94.422572178477694</v>
      </c>
      <c r="C27" s="739">
        <f>C22</f>
        <v>5.5774278215223099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2</v>
      </c>
      <c r="D5" s="914" t="s">
        <v>5</v>
      </c>
      <c r="E5" s="211"/>
      <c r="F5" s="125">
        <v>2021</v>
      </c>
      <c r="G5" s="70">
        <v>6</v>
      </c>
      <c r="H5" s="55">
        <v>4</v>
      </c>
      <c r="I5" s="110">
        <v>2</v>
      </c>
      <c r="J5" s="70">
        <v>24</v>
      </c>
      <c r="K5" s="55">
        <v>0</v>
      </c>
      <c r="L5" s="110">
        <v>24</v>
      </c>
      <c r="M5" s="70">
        <v>1301</v>
      </c>
      <c r="N5" s="55">
        <v>1418</v>
      </c>
      <c r="O5" s="70">
        <v>237</v>
      </c>
      <c r="P5" s="110">
        <v>105</v>
      </c>
    </row>
    <row r="6" spans="1:16" x14ac:dyDescent="0.25">
      <c r="A6" s="923" t="s">
        <v>259</v>
      </c>
      <c r="B6" s="1096">
        <v>0</v>
      </c>
      <c r="C6" s="1097">
        <v>24</v>
      </c>
      <c r="D6" s="915" t="s">
        <v>5</v>
      </c>
      <c r="E6" s="254"/>
      <c r="F6" s="125">
        <v>2022</v>
      </c>
      <c r="G6" s="212">
        <v>6</v>
      </c>
      <c r="H6" s="58">
        <v>4</v>
      </c>
      <c r="I6" s="160">
        <v>2</v>
      </c>
      <c r="J6" s="212">
        <v>24</v>
      </c>
      <c r="K6" s="58">
        <v>0</v>
      </c>
      <c r="L6" s="160">
        <v>24</v>
      </c>
      <c r="M6" s="212">
        <v>1333</v>
      </c>
      <c r="N6" s="58">
        <v>1439</v>
      </c>
      <c r="O6" s="212">
        <v>261</v>
      </c>
      <c r="P6" s="160">
        <v>85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6</v>
      </c>
      <c r="I7" s="169">
        <v>2</v>
      </c>
      <c r="J7" s="167"/>
      <c r="K7" s="94"/>
      <c r="L7" s="169"/>
      <c r="M7" s="167">
        <v>1583</v>
      </c>
      <c r="N7" s="94">
        <v>1530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</v>
      </c>
      <c r="C5" s="611">
        <v>94.6</v>
      </c>
      <c r="D5" s="945">
        <v>99.5</v>
      </c>
      <c r="E5" s="610"/>
      <c r="F5" s="611"/>
      <c r="G5" s="945"/>
      <c r="H5" s="610"/>
      <c r="I5" s="611"/>
      <c r="J5" s="945"/>
      <c r="K5" s="610">
        <v>387</v>
      </c>
      <c r="L5" s="611">
        <v>216</v>
      </c>
      <c r="M5" s="945">
        <v>171</v>
      </c>
      <c r="N5" s="610">
        <v>95.6</v>
      </c>
      <c r="O5" s="611">
        <v>101.9</v>
      </c>
      <c r="P5" s="945">
        <v>88.8</v>
      </c>
      <c r="Q5" s="610">
        <v>0.3</v>
      </c>
      <c r="R5" s="611">
        <v>0.8</v>
      </c>
      <c r="S5" s="945">
        <v>0</v>
      </c>
    </row>
    <row r="6" spans="1:19" x14ac:dyDescent="0.25">
      <c r="A6" s="286">
        <v>2021</v>
      </c>
      <c r="B6" s="457">
        <v>96.1</v>
      </c>
      <c r="C6" s="458">
        <v>95.8</v>
      </c>
      <c r="D6" s="976">
        <v>96.5</v>
      </c>
      <c r="E6" s="457">
        <v>18</v>
      </c>
      <c r="F6" s="458">
        <v>10</v>
      </c>
      <c r="G6" s="976">
        <v>8</v>
      </c>
      <c r="H6" s="457">
        <v>124</v>
      </c>
      <c r="I6" s="458">
        <v>54</v>
      </c>
      <c r="J6" s="976">
        <v>70</v>
      </c>
      <c r="K6" s="457">
        <v>383</v>
      </c>
      <c r="L6" s="458">
        <v>183</v>
      </c>
      <c r="M6" s="976">
        <v>200</v>
      </c>
      <c r="N6" s="457">
        <v>96.5</v>
      </c>
      <c r="O6" s="458">
        <v>96.5</v>
      </c>
      <c r="P6" s="976">
        <v>95.5</v>
      </c>
      <c r="Q6" s="457">
        <v>0.2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100.8</v>
      </c>
      <c r="C7" s="612">
        <v>100.3</v>
      </c>
      <c r="D7" s="980">
        <v>101.3</v>
      </c>
      <c r="E7" s="601">
        <v>27</v>
      </c>
      <c r="F7" s="612">
        <v>19</v>
      </c>
      <c r="G7" s="980">
        <v>8</v>
      </c>
      <c r="H7" s="601">
        <v>124</v>
      </c>
      <c r="I7" s="612">
        <v>62</v>
      </c>
      <c r="J7" s="980">
        <v>62</v>
      </c>
      <c r="K7" s="601">
        <v>356</v>
      </c>
      <c r="L7" s="612">
        <v>176</v>
      </c>
      <c r="M7" s="980">
        <v>180</v>
      </c>
      <c r="N7" s="601">
        <v>97.6</v>
      </c>
      <c r="O7" s="612">
        <v>91.7</v>
      </c>
      <c r="P7" s="980">
        <v>104</v>
      </c>
      <c r="Q7" s="601">
        <v>0.1</v>
      </c>
      <c r="R7" s="612">
        <v>-1.2</v>
      </c>
      <c r="S7" s="980">
        <v>1.4</v>
      </c>
    </row>
    <row r="8" spans="1:19" x14ac:dyDescent="0.25">
      <c r="A8" s="219">
        <v>2023</v>
      </c>
      <c r="B8" s="947"/>
      <c r="C8" s="981"/>
      <c r="D8" s="979"/>
      <c r="E8" s="947">
        <v>25</v>
      </c>
      <c r="F8" s="981">
        <v>16</v>
      </c>
      <c r="G8" s="979">
        <v>9</v>
      </c>
      <c r="H8" s="947">
        <v>128</v>
      </c>
      <c r="I8" s="981">
        <v>62</v>
      </c>
      <c r="J8" s="979">
        <v>66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1325187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34669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373</v>
      </c>
      <c r="C5" s="616">
        <v>250</v>
      </c>
      <c r="D5" s="616">
        <v>123</v>
      </c>
      <c r="E5" s="599">
        <v>940</v>
      </c>
      <c r="F5" s="616">
        <v>466</v>
      </c>
      <c r="G5" s="945">
        <v>474</v>
      </c>
      <c r="H5" s="616">
        <v>523</v>
      </c>
      <c r="I5" s="616">
        <v>192</v>
      </c>
      <c r="J5" s="616">
        <v>331</v>
      </c>
      <c r="K5" s="217">
        <f>SUM(B5,E5,H5)</f>
        <v>1836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325</v>
      </c>
      <c r="C6" s="612">
        <v>212</v>
      </c>
      <c r="D6" s="946">
        <v>113</v>
      </c>
      <c r="E6" s="601">
        <v>917</v>
      </c>
      <c r="F6" s="612">
        <v>443</v>
      </c>
      <c r="G6" s="946">
        <v>474</v>
      </c>
      <c r="H6" s="601">
        <v>476</v>
      </c>
      <c r="I6" s="612">
        <v>177</v>
      </c>
      <c r="J6" s="612">
        <v>299</v>
      </c>
      <c r="K6" s="218">
        <f>SUM(B6,E6,H6)</f>
        <v>1718</v>
      </c>
      <c r="M6" s="105" t="s">
        <v>284</v>
      </c>
      <c r="N6" s="171">
        <f>IF(ISBLANK(J7),"",J7)</f>
        <v>285</v>
      </c>
      <c r="O6" s="80">
        <f>IF(ISBLANK(I7),"",I7)</f>
        <v>184</v>
      </c>
      <c r="P6" s="211"/>
    </row>
    <row r="7" spans="1:17" ht="24.75" x14ac:dyDescent="0.25">
      <c r="A7" s="218">
        <v>2023</v>
      </c>
      <c r="B7" s="601">
        <v>319</v>
      </c>
      <c r="C7" s="612">
        <v>208</v>
      </c>
      <c r="D7" s="946">
        <v>111</v>
      </c>
      <c r="E7" s="601">
        <v>894</v>
      </c>
      <c r="F7" s="612">
        <v>426</v>
      </c>
      <c r="G7" s="946">
        <v>468</v>
      </c>
      <c r="H7" s="601">
        <v>469</v>
      </c>
      <c r="I7" s="612">
        <v>184</v>
      </c>
      <c r="J7" s="612">
        <v>285</v>
      </c>
      <c r="K7" s="218">
        <f>SUM(B7,E7,H7)</f>
        <v>1682</v>
      </c>
      <c r="M7" s="106" t="s">
        <v>285</v>
      </c>
      <c r="N7" s="220">
        <f>IF(ISBLANK(G7),"",G7)</f>
        <v>468</v>
      </c>
      <c r="O7" s="107">
        <f>IF(ISBLANK(F7),"",F7)</f>
        <v>426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111</v>
      </c>
      <c r="O8" s="83">
        <f>IF(ISBLANK(C7),"",C7)</f>
        <v>208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285</v>
      </c>
      <c r="O13" s="80">
        <f>IF(ISBLANK(I7),"",I7)</f>
        <v>184</v>
      </c>
      <c r="P13" s="211"/>
    </row>
    <row r="14" spans="1:17" ht="27.75" customHeight="1" x14ac:dyDescent="0.25">
      <c r="M14" s="106" t="s">
        <v>515</v>
      </c>
      <c r="N14" s="220">
        <f>IF(ISBLANK(G7),"",G7)</f>
        <v>468</v>
      </c>
      <c r="O14" s="107">
        <f>IF(ISBLANK(F7),"",F7)</f>
        <v>426</v>
      </c>
      <c r="P14" s="211"/>
    </row>
    <row r="15" spans="1:17" ht="26.25" customHeight="1" x14ac:dyDescent="0.25">
      <c r="M15" s="108" t="s">
        <v>516</v>
      </c>
      <c r="N15" s="170">
        <f>IF(ISBLANK(D7),"",D7)</f>
        <v>111</v>
      </c>
      <c r="O15" s="83">
        <f>IF(ISBLANK(C7),"",C7)</f>
        <v>208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69</v>
      </c>
      <c r="C21" s="616">
        <v>49</v>
      </c>
      <c r="D21" s="616">
        <v>20</v>
      </c>
      <c r="E21" s="599">
        <v>312</v>
      </c>
      <c r="F21" s="616">
        <v>144</v>
      </c>
      <c r="G21" s="945">
        <v>168</v>
      </c>
      <c r="H21" s="616">
        <v>120</v>
      </c>
      <c r="I21" s="616">
        <v>46</v>
      </c>
      <c r="J21" s="616">
        <v>74</v>
      </c>
      <c r="K21" s="217">
        <f>SUM(B21,E21,H21)</f>
        <v>501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128</v>
      </c>
      <c r="C22" s="1028">
        <v>82</v>
      </c>
      <c r="D22" s="980">
        <v>46</v>
      </c>
      <c r="E22" s="1034">
        <v>285</v>
      </c>
      <c r="F22" s="1028">
        <v>124</v>
      </c>
      <c r="G22" s="980">
        <v>161</v>
      </c>
      <c r="H22" s="1034">
        <v>105</v>
      </c>
      <c r="I22" s="1028">
        <v>43</v>
      </c>
      <c r="J22" s="1028">
        <v>62</v>
      </c>
      <c r="K22" s="218">
        <f>SUM(B22,E22,H22)</f>
        <v>518</v>
      </c>
      <c r="M22" s="105" t="s">
        <v>284</v>
      </c>
      <c r="N22" s="171">
        <f>IF(ISBLANK(J23),"",J23)</f>
        <v>104</v>
      </c>
      <c r="O22" s="80">
        <f>IF(ISBLANK(I23),"",I23)</f>
        <v>40</v>
      </c>
      <c r="P22" s="211"/>
    </row>
    <row r="23" spans="1:17" ht="24.75" x14ac:dyDescent="0.25">
      <c r="A23" s="218">
        <v>2022</v>
      </c>
      <c r="B23" s="1034">
        <v>107</v>
      </c>
      <c r="C23" s="1028">
        <v>77</v>
      </c>
      <c r="D23" s="980">
        <v>30</v>
      </c>
      <c r="E23" s="1034">
        <v>229</v>
      </c>
      <c r="F23" s="1028">
        <v>112</v>
      </c>
      <c r="G23" s="980">
        <v>117</v>
      </c>
      <c r="H23" s="1034">
        <v>144</v>
      </c>
      <c r="I23" s="1028">
        <v>40</v>
      </c>
      <c r="J23" s="1028">
        <v>104</v>
      </c>
      <c r="K23" s="218">
        <f>SUM(B23,E23,H23)</f>
        <v>480</v>
      </c>
      <c r="M23" s="106" t="s">
        <v>285</v>
      </c>
      <c r="N23" s="220">
        <f>IF(ISBLANK(G23),"",G23)</f>
        <v>117</v>
      </c>
      <c r="O23" s="107">
        <f>IF(ISBLANK(F23),"",F23)</f>
        <v>112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30</v>
      </c>
      <c r="O24" s="109">
        <f>IF(ISBLANK(C23),"",C23)</f>
        <v>77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104</v>
      </c>
      <c r="O29" s="80">
        <f>IF(ISBLANK(I23),"",I23)</f>
        <v>40</v>
      </c>
      <c r="P29" s="211"/>
    </row>
    <row r="30" spans="1:17" ht="27.75" customHeight="1" x14ac:dyDescent="0.25">
      <c r="M30" s="106" t="s">
        <v>515</v>
      </c>
      <c r="N30" s="220">
        <f>IF(ISBLANK(G23),"",G23)</f>
        <v>117</v>
      </c>
      <c r="O30" s="107">
        <f>IF(ISBLANK(F23),"",F23)</f>
        <v>112</v>
      </c>
      <c r="P30" s="211"/>
    </row>
    <row r="31" spans="1:17" ht="27.75" customHeight="1" x14ac:dyDescent="0.25">
      <c r="M31" s="108" t="s">
        <v>516</v>
      </c>
      <c r="N31" s="221">
        <f>IF(ISBLANK(D23),"",D23)</f>
        <v>30</v>
      </c>
      <c r="O31" s="109">
        <f>IF(ISBLANK(C23),"",C23)</f>
        <v>77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651749</v>
      </c>
      <c r="D5" s="253"/>
    </row>
    <row r="6" spans="1:4" ht="30" x14ac:dyDescent="0.25">
      <c r="A6" s="686" t="s">
        <v>474</v>
      </c>
      <c r="B6" s="617">
        <v>673438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2.5</v>
      </c>
      <c r="J5" s="611">
        <v>2.2000000000000002</v>
      </c>
      <c r="K5" s="945">
        <v>2.7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-0.1</v>
      </c>
      <c r="K6" s="976">
        <v>1.8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3.7</v>
      </c>
      <c r="J7" s="612">
        <v>3.7</v>
      </c>
      <c r="K7" s="980">
        <v>3.7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108</v>
      </c>
      <c r="C5" s="207">
        <v>95</v>
      </c>
      <c r="G5" s="113"/>
      <c r="H5" s="174" t="s">
        <v>586</v>
      </c>
      <c r="I5" s="207">
        <v>52</v>
      </c>
      <c r="J5" s="207">
        <v>39</v>
      </c>
    </row>
    <row r="6" spans="1:13" ht="15" customHeight="1" x14ac:dyDescent="0.25">
      <c r="A6" s="175" t="s">
        <v>587</v>
      </c>
      <c r="B6" s="208">
        <v>1451</v>
      </c>
      <c r="C6" s="208">
        <v>278</v>
      </c>
      <c r="G6" s="113"/>
      <c r="H6" s="175" t="s">
        <v>587</v>
      </c>
      <c r="I6" s="208">
        <v>362</v>
      </c>
      <c r="J6" s="208">
        <v>138</v>
      </c>
    </row>
    <row r="7" spans="1:13" ht="15" customHeight="1" x14ac:dyDescent="0.25">
      <c r="A7" s="175" t="s">
        <v>588</v>
      </c>
      <c r="B7" s="208">
        <v>2855</v>
      </c>
      <c r="C7" s="208">
        <v>1582</v>
      </c>
      <c r="G7" s="113"/>
      <c r="H7" s="175" t="s">
        <v>588</v>
      </c>
      <c r="I7" s="208">
        <v>1254</v>
      </c>
      <c r="J7" s="208">
        <v>477</v>
      </c>
    </row>
    <row r="8" spans="1:13" ht="15" customHeight="1" x14ac:dyDescent="0.25">
      <c r="A8" s="175" t="s">
        <v>589</v>
      </c>
      <c r="B8" s="208">
        <v>4311</v>
      </c>
      <c r="C8" s="208">
        <v>4270</v>
      </c>
      <c r="G8" s="113"/>
      <c r="H8" s="175" t="s">
        <v>589</v>
      </c>
      <c r="I8" s="208">
        <v>3436</v>
      </c>
      <c r="J8" s="208">
        <v>3023</v>
      </c>
    </row>
    <row r="9" spans="1:13" ht="15" customHeight="1" x14ac:dyDescent="0.25">
      <c r="A9" s="175" t="s">
        <v>590</v>
      </c>
      <c r="B9" s="208">
        <v>8111</v>
      </c>
      <c r="C9" s="208">
        <v>9666</v>
      </c>
      <c r="G9" s="113"/>
      <c r="H9" s="175" t="s">
        <v>590</v>
      </c>
      <c r="I9" s="208">
        <v>8275</v>
      </c>
      <c r="J9" s="208">
        <v>9479</v>
      </c>
    </row>
    <row r="10" spans="1:13" ht="15" customHeight="1" x14ac:dyDescent="0.25">
      <c r="A10" s="175" t="s">
        <v>591</v>
      </c>
      <c r="B10" s="208">
        <v>1068</v>
      </c>
      <c r="C10" s="208">
        <v>1234</v>
      </c>
      <c r="G10" s="113"/>
      <c r="H10" s="175" t="s">
        <v>591</v>
      </c>
      <c r="I10" s="208">
        <v>1107</v>
      </c>
      <c r="J10" s="208">
        <v>1166</v>
      </c>
    </row>
    <row r="11" spans="1:13" ht="15" customHeight="1" x14ac:dyDescent="0.25">
      <c r="A11" s="176" t="s">
        <v>592</v>
      </c>
      <c r="B11" s="209">
        <v>1265</v>
      </c>
      <c r="C11" s="209">
        <v>1435</v>
      </c>
      <c r="G11" s="113"/>
      <c r="H11" s="176" t="s">
        <v>592</v>
      </c>
      <c r="I11" s="209">
        <v>1887</v>
      </c>
      <c r="J11" s="209">
        <v>1656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108</v>
      </c>
      <c r="C17" s="178">
        <f>IF(ISBLANK(C5),"0",C5)</f>
        <v>95</v>
      </c>
      <c r="G17" s="113"/>
      <c r="H17" s="174" t="s">
        <v>586</v>
      </c>
      <c r="I17" s="177">
        <f>IF(ISBLANK(I5),"0",I5)</f>
        <v>52</v>
      </c>
      <c r="J17" s="178">
        <f>IF(ISBLANK(J5),"0",J5)</f>
        <v>39</v>
      </c>
    </row>
    <row r="18" spans="1:13" ht="15" customHeight="1" x14ac:dyDescent="0.25">
      <c r="A18" s="175" t="s">
        <v>587</v>
      </c>
      <c r="B18" s="179">
        <f t="shared" ref="B18:C18" si="0">IF(ISBLANK(B6),"0",B6)</f>
        <v>1451</v>
      </c>
      <c r="C18" s="180">
        <f t="shared" si="0"/>
        <v>278</v>
      </c>
      <c r="G18" s="113"/>
      <c r="H18" s="175" t="s">
        <v>587</v>
      </c>
      <c r="I18" s="179">
        <f t="shared" ref="I18:J18" si="1">IF(ISBLANK(I6),"0",I6)</f>
        <v>362</v>
      </c>
      <c r="J18" s="180">
        <f t="shared" si="1"/>
        <v>138</v>
      </c>
    </row>
    <row r="19" spans="1:13" ht="15" customHeight="1" x14ac:dyDescent="0.25">
      <c r="A19" s="175" t="s">
        <v>588</v>
      </c>
      <c r="B19" s="179">
        <f t="shared" ref="B19:C19" si="2">IF(ISBLANK(B7),"0",B7)</f>
        <v>2855</v>
      </c>
      <c r="C19" s="180">
        <f t="shared" si="2"/>
        <v>1582</v>
      </c>
      <c r="G19" s="113"/>
      <c r="H19" s="175" t="s">
        <v>588</v>
      </c>
      <c r="I19" s="179">
        <f t="shared" ref="I19:J19" si="3">IF(ISBLANK(I7),"0",I7)</f>
        <v>1254</v>
      </c>
      <c r="J19" s="180">
        <f t="shared" si="3"/>
        <v>477</v>
      </c>
    </row>
    <row r="20" spans="1:13" ht="15" customHeight="1" x14ac:dyDescent="0.25">
      <c r="A20" s="175" t="s">
        <v>589</v>
      </c>
      <c r="B20" s="179">
        <f t="shared" ref="B20:C20" si="4">IF(ISBLANK(B8),"0",B8)</f>
        <v>4311</v>
      </c>
      <c r="C20" s="180">
        <f t="shared" si="4"/>
        <v>4270</v>
      </c>
      <c r="G20" s="113"/>
      <c r="H20" s="175" t="s">
        <v>589</v>
      </c>
      <c r="I20" s="179">
        <f t="shared" ref="I20:J20" si="5">IF(ISBLANK(I8),"0",I8)</f>
        <v>3436</v>
      </c>
      <c r="J20" s="180">
        <f t="shared" si="5"/>
        <v>3023</v>
      </c>
    </row>
    <row r="21" spans="1:13" ht="15" customHeight="1" x14ac:dyDescent="0.25">
      <c r="A21" s="175" t="s">
        <v>590</v>
      </c>
      <c r="B21" s="179">
        <f t="shared" ref="B21:C21" si="6">IF(ISBLANK(B9),"0",B9)</f>
        <v>8111</v>
      </c>
      <c r="C21" s="180">
        <f t="shared" si="6"/>
        <v>9666</v>
      </c>
      <c r="G21" s="113"/>
      <c r="H21" s="175" t="s">
        <v>590</v>
      </c>
      <c r="I21" s="179">
        <f t="shared" ref="I21:J21" si="7">IF(ISBLANK(I9),"0",I9)</f>
        <v>8275</v>
      </c>
      <c r="J21" s="180">
        <f t="shared" si="7"/>
        <v>9479</v>
      </c>
    </row>
    <row r="22" spans="1:13" ht="15" customHeight="1" x14ac:dyDescent="0.25">
      <c r="A22" s="175" t="s">
        <v>591</v>
      </c>
      <c r="B22" s="179">
        <f t="shared" ref="B22:C22" si="8">IF(ISBLANK(B10),"0",B10)</f>
        <v>1068</v>
      </c>
      <c r="C22" s="180">
        <f t="shared" si="8"/>
        <v>1234</v>
      </c>
      <c r="G22" s="113"/>
      <c r="H22" s="175" t="s">
        <v>591</v>
      </c>
      <c r="I22" s="179">
        <f t="shared" ref="I22:J22" si="9">IF(ISBLANK(I10),"0",I10)</f>
        <v>1107</v>
      </c>
      <c r="J22" s="180">
        <f t="shared" si="9"/>
        <v>1166</v>
      </c>
    </row>
    <row r="23" spans="1:13" ht="15" customHeight="1" x14ac:dyDescent="0.25">
      <c r="A23" s="176" t="s">
        <v>592</v>
      </c>
      <c r="B23" s="181">
        <f t="shared" ref="B23:C23" si="10">IF(ISBLANK(B11),"0",B11)</f>
        <v>1265</v>
      </c>
      <c r="C23" s="182">
        <f t="shared" si="10"/>
        <v>1435</v>
      </c>
      <c r="G23" s="113"/>
      <c r="H23" s="176" t="s">
        <v>592</v>
      </c>
      <c r="I23" s="181">
        <f t="shared" ref="I23:J23" si="11">IF(ISBLANK(I11),"0",I11)</f>
        <v>1887</v>
      </c>
      <c r="J23" s="182">
        <f t="shared" si="11"/>
        <v>1656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0.56340967186603363</v>
      </c>
      <c r="C29" s="184">
        <f>C17/SUM(C17:C23)*100</f>
        <v>0.5118534482758621</v>
      </c>
      <c r="D29" s="253"/>
      <c r="E29" s="253"/>
      <c r="G29" s="113"/>
      <c r="H29" s="174" t="s">
        <v>593</v>
      </c>
      <c r="I29" s="184">
        <f>I17/SUM(I17:I23)*100</f>
        <v>0.31759604226470406</v>
      </c>
      <c r="J29" s="184">
        <f>J17/SUM(J17:J23)*100</f>
        <v>0.24408561772437101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7.5695132766445825</v>
      </c>
      <c r="C30" s="185">
        <f>C18/SUM(C17:C23)*100</f>
        <v>1.4978448275862069</v>
      </c>
      <c r="D30" s="253"/>
      <c r="E30" s="253"/>
      <c r="G30" s="113"/>
      <c r="H30" s="175" t="s">
        <v>594</v>
      </c>
      <c r="I30" s="185">
        <f>I18/SUM(I17:I23)*100</f>
        <v>2.2109570634581321</v>
      </c>
      <c r="J30" s="185">
        <f>J18/SUM(J17:J23)*100</f>
        <v>0.86368757040931277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14.893839010903021</v>
      </c>
      <c r="C31" s="185">
        <f>C19/SUM(C17:C23)*100</f>
        <v>8.5237068965517242</v>
      </c>
      <c r="D31" s="253"/>
      <c r="E31" s="253"/>
      <c r="G31" s="113"/>
      <c r="H31" s="175" t="s">
        <v>595</v>
      </c>
      <c r="I31" s="185">
        <f>I19/SUM(I17:I23)*100</f>
        <v>7.6589507115372868</v>
      </c>
      <c r="J31" s="185">
        <f>J19/SUM(J17:J23)*100</f>
        <v>2.9853548629365378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22.489436068652513</v>
      </c>
      <c r="C32" s="185">
        <f>C20/SUM(C17:C23)*100</f>
        <v>23.006465517241377</v>
      </c>
      <c r="D32" s="253"/>
      <c r="E32" s="253"/>
      <c r="G32" s="113"/>
      <c r="H32" s="175" t="s">
        <v>596</v>
      </c>
      <c r="I32" s="185">
        <f>I20/SUM(I17:I23)*100</f>
        <v>20.985769254260063</v>
      </c>
      <c r="J32" s="185">
        <f>J20/SUM(J17:J23)*100</f>
        <v>18.919764676430091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42.31310970838333</v>
      </c>
      <c r="C33" s="185">
        <f>C21/SUM(C17:C23)*100</f>
        <v>52.079741379310342</v>
      </c>
      <c r="D33" s="253"/>
      <c r="E33" s="253"/>
      <c r="G33" s="113"/>
      <c r="H33" s="175" t="s">
        <v>597</v>
      </c>
      <c r="I33" s="185">
        <f>I21/SUM(I17:I23)*100</f>
        <v>50.540524033469737</v>
      </c>
      <c r="J33" s="185">
        <f>J21/SUM(J17:J23)*100</f>
        <v>59.32532231818751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5.5714956440085555</v>
      </c>
      <c r="C34" s="185">
        <f>C22/SUM(C17:C23)*100</f>
        <v>6.6487068965517242</v>
      </c>
      <c r="D34" s="253"/>
      <c r="E34" s="253"/>
      <c r="G34" s="113"/>
      <c r="H34" s="175" t="s">
        <v>598</v>
      </c>
      <c r="I34" s="185">
        <f>I22/SUM(I17:I23)*100</f>
        <v>6.7611311305197583</v>
      </c>
      <c r="J34" s="185">
        <f>J22/SUM(J17:J23)*100</f>
        <v>7.2975341094004262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6.5991966195419689</v>
      </c>
      <c r="C35" s="186">
        <f>C23/SUM(C17:C23)*100</f>
        <v>7.731681034482758</v>
      </c>
      <c r="D35" s="253"/>
      <c r="E35" s="253"/>
      <c r="G35" s="113"/>
      <c r="H35" s="176" t="s">
        <v>599</v>
      </c>
      <c r="I35" s="186">
        <f>I23/SUM(I17:I23)*100</f>
        <v>11.525071764490319</v>
      </c>
      <c r="J35" s="186">
        <f>J23/SUM(J17:J23)*100</f>
        <v>10.364250844911755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0.56340967186603363</v>
      </c>
      <c r="C41" s="184">
        <f t="shared" si="12"/>
        <v>0.5118534482758621</v>
      </c>
      <c r="G41" s="113"/>
      <c r="H41" s="174" t="s">
        <v>601</v>
      </c>
      <c r="I41" s="184">
        <f t="shared" ref="I41:J41" si="13">I29</f>
        <v>0.31759604226470406</v>
      </c>
      <c r="J41" s="184">
        <f t="shared" si="13"/>
        <v>0.24408561772437101</v>
      </c>
    </row>
    <row r="42" spans="1:12" x14ac:dyDescent="0.25">
      <c r="A42" s="175" t="s">
        <v>602</v>
      </c>
      <c r="B42" s="185">
        <f t="shared" si="12"/>
        <v>7.5695132766445825</v>
      </c>
      <c r="C42" s="185">
        <f t="shared" si="12"/>
        <v>1.4978448275862069</v>
      </c>
      <c r="G42" s="113"/>
      <c r="H42" s="175" t="s">
        <v>602</v>
      </c>
      <c r="I42" s="185">
        <f t="shared" ref="I42:J42" si="14">I30</f>
        <v>2.2109570634581321</v>
      </c>
      <c r="J42" s="185">
        <f t="shared" si="14"/>
        <v>0.86368757040931277</v>
      </c>
    </row>
    <row r="43" spans="1:12" x14ac:dyDescent="0.25">
      <c r="A43" s="175" t="s">
        <v>603</v>
      </c>
      <c r="B43" s="185">
        <f t="shared" si="12"/>
        <v>14.893839010903021</v>
      </c>
      <c r="C43" s="185">
        <f t="shared" si="12"/>
        <v>8.5237068965517242</v>
      </c>
      <c r="G43" s="113"/>
      <c r="H43" s="175" t="s">
        <v>603</v>
      </c>
      <c r="I43" s="185">
        <f t="shared" ref="I43:J43" si="15">I31</f>
        <v>7.6589507115372868</v>
      </c>
      <c r="J43" s="185">
        <f t="shared" si="15"/>
        <v>2.9853548629365378</v>
      </c>
    </row>
    <row r="44" spans="1:12" x14ac:dyDescent="0.25">
      <c r="A44" s="175" t="s">
        <v>604</v>
      </c>
      <c r="B44" s="185">
        <f t="shared" si="12"/>
        <v>22.489436068652513</v>
      </c>
      <c r="C44" s="185">
        <f t="shared" si="12"/>
        <v>23.006465517241377</v>
      </c>
      <c r="G44" s="113"/>
      <c r="H44" s="175" t="s">
        <v>604</v>
      </c>
      <c r="I44" s="185">
        <f t="shared" ref="I44:J44" si="16">I32</f>
        <v>20.985769254260063</v>
      </c>
      <c r="J44" s="185">
        <f t="shared" si="16"/>
        <v>18.919764676430091</v>
      </c>
    </row>
    <row r="45" spans="1:12" x14ac:dyDescent="0.25">
      <c r="A45" s="175" t="s">
        <v>605</v>
      </c>
      <c r="B45" s="185">
        <f t="shared" si="12"/>
        <v>42.31310970838333</v>
      </c>
      <c r="C45" s="185">
        <f t="shared" si="12"/>
        <v>52.079741379310342</v>
      </c>
      <c r="G45" s="113"/>
      <c r="H45" s="175" t="s">
        <v>605</v>
      </c>
      <c r="I45" s="185">
        <f t="shared" ref="I45:J45" si="17">I33</f>
        <v>50.540524033469737</v>
      </c>
      <c r="J45" s="185">
        <f t="shared" si="17"/>
        <v>59.32532231818751</v>
      </c>
    </row>
    <row r="46" spans="1:12" x14ac:dyDescent="0.25">
      <c r="A46" s="175" t="s">
        <v>606</v>
      </c>
      <c r="B46" s="185">
        <f t="shared" si="12"/>
        <v>5.5714956440085555</v>
      </c>
      <c r="C46" s="185">
        <f t="shared" si="12"/>
        <v>6.6487068965517242</v>
      </c>
      <c r="G46" s="113"/>
      <c r="H46" s="175" t="s">
        <v>606</v>
      </c>
      <c r="I46" s="185">
        <f t="shared" ref="I46:J46" si="18">I34</f>
        <v>6.7611311305197583</v>
      </c>
      <c r="J46" s="185">
        <f t="shared" si="18"/>
        <v>7.2975341094004262</v>
      </c>
    </row>
    <row r="47" spans="1:12" x14ac:dyDescent="0.25">
      <c r="A47" s="176" t="s">
        <v>607</v>
      </c>
      <c r="B47" s="186">
        <f t="shared" si="12"/>
        <v>6.5991966195419689</v>
      </c>
      <c r="C47" s="186">
        <f t="shared" si="12"/>
        <v>7.731681034482758</v>
      </c>
      <c r="G47" s="113"/>
      <c r="H47" s="176" t="s">
        <v>607</v>
      </c>
      <c r="I47" s="186">
        <f t="shared" ref="I47:J47" si="19">I35</f>
        <v>11.525071764490319</v>
      </c>
      <c r="J47" s="186">
        <f t="shared" si="19"/>
        <v>10.364250844911755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11844</v>
      </c>
      <c r="C5" s="207">
        <v>10311</v>
      </c>
      <c r="D5" s="253"/>
      <c r="E5" s="253"/>
      <c r="F5" s="1003"/>
      <c r="H5" s="174" t="s">
        <v>624</v>
      </c>
      <c r="I5" s="207">
        <v>5135</v>
      </c>
      <c r="J5" s="207">
        <v>4233</v>
      </c>
    </row>
    <row r="6" spans="1:10" ht="15" customHeight="1" x14ac:dyDescent="0.25">
      <c r="A6" s="175" t="s">
        <v>625</v>
      </c>
      <c r="B6" s="208">
        <v>2706</v>
      </c>
      <c r="C6" s="208">
        <v>2973</v>
      </c>
      <c r="D6" s="253"/>
      <c r="E6" s="253"/>
      <c r="F6" s="1003"/>
      <c r="H6" s="175" t="s">
        <v>625</v>
      </c>
      <c r="I6" s="208">
        <v>4469</v>
      </c>
      <c r="J6" s="208">
        <v>4989</v>
      </c>
    </row>
    <row r="7" spans="1:10" ht="15" customHeight="1" x14ac:dyDescent="0.25">
      <c r="A7" s="176" t="s">
        <v>626</v>
      </c>
      <c r="B7" s="209">
        <v>4619</v>
      </c>
      <c r="C7" s="209">
        <v>5276</v>
      </c>
      <c r="D7" s="253"/>
      <c r="E7" s="253"/>
      <c r="F7" s="1003"/>
      <c r="H7" s="175" t="s">
        <v>626</v>
      </c>
      <c r="I7" s="208">
        <v>6692</v>
      </c>
      <c r="J7" s="208">
        <v>6686</v>
      </c>
    </row>
    <row r="8" spans="1:10" x14ac:dyDescent="0.25">
      <c r="D8" s="253"/>
      <c r="E8" s="253"/>
      <c r="F8" s="1003"/>
      <c r="H8" s="176" t="s">
        <v>2351</v>
      </c>
      <c r="I8" s="209">
        <v>77</v>
      </c>
      <c r="J8" s="209">
        <v>70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11844</v>
      </c>
      <c r="C13" s="178">
        <f>IF(ISBLANK(C5),"0",C5)</f>
        <v>10311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2706</v>
      </c>
      <c r="C14" s="180">
        <f t="shared" si="0"/>
        <v>2973</v>
      </c>
      <c r="D14" s="253"/>
      <c r="E14" s="253"/>
      <c r="F14" s="1003"/>
      <c r="H14" s="174" t="s">
        <v>624</v>
      </c>
      <c r="I14" s="177">
        <f>IF(ISBLANK(I5),"0",I5)</f>
        <v>5135</v>
      </c>
      <c r="J14" s="178">
        <f>IF(ISBLANK(J5),"0",J5)</f>
        <v>4233</v>
      </c>
    </row>
    <row r="15" spans="1:10" ht="15" customHeight="1" x14ac:dyDescent="0.25">
      <c r="A15" s="176" t="s">
        <v>626</v>
      </c>
      <c r="B15" s="181">
        <f t="shared" si="0"/>
        <v>4619</v>
      </c>
      <c r="C15" s="182">
        <f t="shared" si="0"/>
        <v>5276</v>
      </c>
      <c r="D15" s="253"/>
      <c r="E15" s="253"/>
      <c r="F15" s="1003"/>
      <c r="H15" s="175" t="s">
        <v>625</v>
      </c>
      <c r="I15" s="179">
        <f t="shared" ref="I15:J15" si="1">IF(ISBLANK(I6),"0",I6)</f>
        <v>4469</v>
      </c>
      <c r="J15" s="180">
        <f t="shared" si="1"/>
        <v>4989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6692</v>
      </c>
      <c r="J16" s="180">
        <f t="shared" si="2"/>
        <v>6686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77</v>
      </c>
      <c r="J17" s="182">
        <f t="shared" si="3"/>
        <v>70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61.787260681308368</v>
      </c>
      <c r="C21" s="184">
        <f>C13/SUM(C13:C15)*100</f>
        <v>55.554956896551722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14.116542333976733</v>
      </c>
      <c r="C22" s="185">
        <f>C14/SUM(C13:C15)*100</f>
        <v>16.018318965517242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24.096196984714904</v>
      </c>
      <c r="C23" s="186">
        <f>C15/SUM(C13:C15)*100</f>
        <v>28.426724137931036</v>
      </c>
      <c r="D23" s="253"/>
      <c r="E23" s="253"/>
      <c r="F23" s="1003"/>
      <c r="H23" s="174" t="s">
        <v>629</v>
      </c>
      <c r="I23" s="184">
        <f>I14/SUM(I14:I17)*100</f>
        <v>31.362609173639527</v>
      </c>
      <c r="J23" s="184">
        <f>J14/SUM(J14:J17)*100</f>
        <v>26.49267743146827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27.294936786172357</v>
      </c>
      <c r="J24" s="185">
        <f>J15/SUM(J14:J17)*100</f>
        <v>31.224183251971461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40.872167592988454</v>
      </c>
      <c r="J25" s="185">
        <f>J16/SUM(J14:J17)*100</f>
        <v>41.845036925772938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0.47028644719965801</v>
      </c>
      <c r="J26" s="186">
        <f>J17/SUM(J14:J17)*100</f>
        <v>0.43810239078733254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61.787260681308368</v>
      </c>
      <c r="C29" s="189">
        <f t="shared" si="4"/>
        <v>55.554956896551722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14.116542333976733</v>
      </c>
      <c r="C30" s="192">
        <f t="shared" si="4"/>
        <v>16.018318965517242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24.096196984714904</v>
      </c>
      <c r="C31" s="195">
        <f t="shared" si="4"/>
        <v>28.426724137931036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31.362609173639527</v>
      </c>
      <c r="J32" s="189">
        <f>J23</f>
        <v>26.49267743146827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27.294936786172357</v>
      </c>
      <c r="J33" s="192">
        <f t="shared" si="5"/>
        <v>31.224183251971461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40.872167592988454</v>
      </c>
      <c r="J34" s="192">
        <f t="shared" si="6"/>
        <v>41.845036925772938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0.47028644719965801</v>
      </c>
      <c r="J35" s="195">
        <f t="shared" si="7"/>
        <v>0.43810239078733254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759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38224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72.42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144.69999999999999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14</v>
      </c>
      <c r="C5" s="655">
        <v>4</v>
      </c>
      <c r="E5" s="28"/>
      <c r="J5" s="654" t="s">
        <v>542</v>
      </c>
      <c r="K5" s="669">
        <f>IF(ISBLANK(B5),"",B5)</f>
        <v>14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11</v>
      </c>
      <c r="C6" s="657">
        <v>8</v>
      </c>
      <c r="E6" s="44"/>
      <c r="J6" s="656" t="s">
        <v>543</v>
      </c>
      <c r="K6" s="670">
        <f t="shared" ref="K6:K10" si="0">IF(ISBLANK(B6),"",B6)</f>
        <v>11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50</v>
      </c>
      <c r="C7" s="657">
        <v>33</v>
      </c>
      <c r="E7" s="44"/>
      <c r="J7" s="656" t="s">
        <v>641</v>
      </c>
      <c r="K7" s="670">
        <f t="shared" si="0"/>
        <v>50</v>
      </c>
      <c r="L7" s="619">
        <f t="shared" si="1"/>
        <v>33</v>
      </c>
      <c r="N7" s="44"/>
    </row>
    <row r="8" spans="1:15" x14ac:dyDescent="0.25">
      <c r="A8" s="650" t="s">
        <v>642</v>
      </c>
      <c r="B8" s="651">
        <v>48</v>
      </c>
      <c r="C8" s="651">
        <v>29</v>
      </c>
      <c r="E8" s="21"/>
      <c r="J8" s="650" t="s">
        <v>642</v>
      </c>
      <c r="K8" s="670">
        <f t="shared" si="0"/>
        <v>48</v>
      </c>
      <c r="L8" s="619">
        <f t="shared" si="1"/>
        <v>29</v>
      </c>
      <c r="N8" s="21"/>
    </row>
    <row r="9" spans="1:15" x14ac:dyDescent="0.25">
      <c r="A9" s="650" t="s">
        <v>643</v>
      </c>
      <c r="B9" s="651">
        <v>92</v>
      </c>
      <c r="C9" s="651">
        <v>29</v>
      </c>
      <c r="E9" s="21"/>
      <c r="J9" s="650" t="s">
        <v>643</v>
      </c>
      <c r="K9" s="670">
        <f t="shared" si="0"/>
        <v>92</v>
      </c>
      <c r="L9" s="619">
        <f t="shared" si="1"/>
        <v>29</v>
      </c>
      <c r="N9" s="21"/>
    </row>
    <row r="10" spans="1:15" x14ac:dyDescent="0.25">
      <c r="A10" s="652" t="s">
        <v>365</v>
      </c>
      <c r="B10" s="653">
        <v>947</v>
      </c>
      <c r="C10" s="653">
        <v>86</v>
      </c>
      <c r="J10" s="652" t="s">
        <v>365</v>
      </c>
      <c r="K10" s="671">
        <f t="shared" si="0"/>
        <v>947</v>
      </c>
      <c r="L10" s="620">
        <f t="shared" si="1"/>
        <v>86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5.71</v>
      </c>
      <c r="C15" s="197"/>
      <c r="D15" s="253"/>
      <c r="E15" s="211"/>
      <c r="F15" s="253"/>
      <c r="G15" s="253"/>
      <c r="J15" s="673" t="s">
        <v>488</v>
      </c>
      <c r="K15" s="674">
        <f>B15</f>
        <v>5.71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0.95</v>
      </c>
      <c r="C16" s="197"/>
      <c r="D16" s="253"/>
      <c r="E16" s="254"/>
      <c r="F16" s="253"/>
      <c r="G16" s="253"/>
      <c r="J16" s="675" t="s">
        <v>489</v>
      </c>
      <c r="K16" s="676">
        <f>B16</f>
        <v>0.95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1.76</v>
      </c>
      <c r="C18" s="197"/>
      <c r="D18" s="255"/>
      <c r="E18" s="256"/>
      <c r="F18" s="253"/>
      <c r="G18" s="253"/>
      <c r="J18" s="678" t="s">
        <v>501</v>
      </c>
      <c r="K18" s="674">
        <f>B18</f>
        <v>1.76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5.85</v>
      </c>
      <c r="C19" s="198"/>
      <c r="D19" s="255"/>
      <c r="E19" s="256"/>
      <c r="F19" s="253"/>
      <c r="G19" s="253"/>
      <c r="J19" s="672" t="s">
        <v>502</v>
      </c>
      <c r="K19" s="676">
        <f>B19</f>
        <v>5.85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3.36</v>
      </c>
      <c r="C21" s="253"/>
      <c r="D21" s="253"/>
      <c r="E21" s="253"/>
      <c r="F21" s="253"/>
      <c r="G21" s="253"/>
      <c r="J21" s="661" t="s">
        <v>498</v>
      </c>
      <c r="K21" s="679">
        <f>B21</f>
        <v>3.36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2</v>
      </c>
      <c r="E32" s="28"/>
      <c r="J32" s="654" t="s">
        <v>542</v>
      </c>
      <c r="K32" s="669">
        <f>IF(ISBLANK(B32),"",B32)</f>
        <v>1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6</v>
      </c>
      <c r="C33" s="657">
        <v>4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27</v>
      </c>
      <c r="C34" s="657">
        <v>17</v>
      </c>
      <c r="E34" s="44"/>
      <c r="J34" s="656" t="s">
        <v>641</v>
      </c>
      <c r="K34" s="670">
        <f t="shared" si="2"/>
        <v>27</v>
      </c>
      <c r="L34" s="619">
        <f t="shared" si="3"/>
        <v>17</v>
      </c>
      <c r="N34" s="44"/>
    </row>
    <row r="35" spans="1:15" x14ac:dyDescent="0.25">
      <c r="A35" s="650" t="s">
        <v>642</v>
      </c>
      <c r="B35" s="651">
        <v>31</v>
      </c>
      <c r="C35" s="651">
        <v>22</v>
      </c>
      <c r="E35" s="21"/>
      <c r="J35" s="650" t="s">
        <v>642</v>
      </c>
      <c r="K35" s="670">
        <f t="shared" si="2"/>
        <v>31</v>
      </c>
      <c r="L35" s="619">
        <f t="shared" si="3"/>
        <v>22</v>
      </c>
      <c r="N35" s="21"/>
    </row>
    <row r="36" spans="1:15" x14ac:dyDescent="0.25">
      <c r="A36" s="650" t="s">
        <v>643</v>
      </c>
      <c r="B36" s="651">
        <v>36</v>
      </c>
      <c r="C36" s="651">
        <v>20</v>
      </c>
      <c r="E36" s="21"/>
      <c r="J36" s="650" t="s">
        <v>643</v>
      </c>
      <c r="K36" s="670">
        <f t="shared" si="2"/>
        <v>36</v>
      </c>
      <c r="L36" s="619">
        <f t="shared" si="3"/>
        <v>20</v>
      </c>
      <c r="N36" s="21"/>
    </row>
    <row r="37" spans="1:15" x14ac:dyDescent="0.25">
      <c r="A37" s="652" t="s">
        <v>365</v>
      </c>
      <c r="B37" s="653">
        <v>148</v>
      </c>
      <c r="C37" s="653">
        <v>19</v>
      </c>
      <c r="J37" s="652" t="s">
        <v>365</v>
      </c>
      <c r="K37" s="671">
        <f t="shared" si="2"/>
        <v>148</v>
      </c>
      <c r="L37" s="620">
        <f t="shared" si="3"/>
        <v>19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1.44</v>
      </c>
      <c r="C42" s="197"/>
      <c r="D42" s="253"/>
      <c r="E42" s="211"/>
      <c r="F42" s="253"/>
      <c r="G42" s="253"/>
      <c r="J42" s="673" t="s">
        <v>488</v>
      </c>
      <c r="K42" s="674">
        <f>B42</f>
        <v>1.44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</v>
      </c>
      <c r="C43" s="197"/>
      <c r="D43" s="253"/>
      <c r="E43" s="254"/>
      <c r="F43" s="253"/>
      <c r="G43" s="253"/>
      <c r="J43" s="675" t="s">
        <v>489</v>
      </c>
      <c r="K43" s="676">
        <f>B43</f>
        <v>0.5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0.56999999999999995</v>
      </c>
      <c r="C45" s="197"/>
      <c r="D45" s="255"/>
      <c r="E45" s="256"/>
      <c r="F45" s="253"/>
      <c r="G45" s="253"/>
      <c r="J45" s="678" t="s">
        <v>501</v>
      </c>
      <c r="K45" s="674">
        <f>B45</f>
        <v>0.56999999999999995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1.69</v>
      </c>
      <c r="C46" s="198"/>
      <c r="D46" s="255"/>
      <c r="E46" s="256"/>
      <c r="F46" s="253"/>
      <c r="G46" s="253"/>
      <c r="J46" s="672" t="s">
        <v>502</v>
      </c>
      <c r="K46" s="676">
        <f>B46</f>
        <v>1.69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0.97</v>
      </c>
      <c r="C48" s="253"/>
      <c r="D48" s="253"/>
      <c r="E48" s="253"/>
      <c r="F48" s="253"/>
      <c r="G48" s="253"/>
      <c r="J48" s="661" t="s">
        <v>498</v>
      </c>
      <c r="K48" s="679">
        <f>B48</f>
        <v>0.97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1152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2500</v>
      </c>
      <c r="F4" s="643">
        <v>1</v>
      </c>
      <c r="G4" s="643">
        <v>16</v>
      </c>
      <c r="H4" s="643">
        <v>2400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0</v>
      </c>
      <c r="F5" s="602">
        <v>1</v>
      </c>
      <c r="G5" s="602">
        <v>16</v>
      </c>
      <c r="H5" s="602">
        <v>2400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1152</v>
      </c>
      <c r="F6" s="617">
        <v>1</v>
      </c>
      <c r="G6" s="617">
        <v>16</v>
      </c>
      <c r="H6" s="617">
        <v>2400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105.1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1.23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56.8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2045163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53505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18.8</v>
      </c>
      <c r="D4" s="600">
        <v>106.2</v>
      </c>
      <c r="E4" s="600">
        <v>1.56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6</v>
      </c>
      <c r="C5" s="602">
        <v>16.7</v>
      </c>
      <c r="D5" s="751">
        <v>94.4</v>
      </c>
      <c r="E5" s="751">
        <v>1.28</v>
      </c>
      <c r="G5" s="647" t="s">
        <v>446</v>
      </c>
      <c r="H5" s="648">
        <f>IF(ISBLANK(B4),"",B4)</f>
        <v>7</v>
      </c>
      <c r="I5" s="648">
        <f>IF(ISBLANK(B5),"",B5)</f>
        <v>6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8.5</v>
      </c>
      <c r="D6" s="959">
        <v>105.1</v>
      </c>
      <c r="E6" s="959">
        <v>1.23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18.8</v>
      </c>
      <c r="I9" s="648">
        <f>IF(ISBLANK(C5),"",C5)</f>
        <v>16.7</v>
      </c>
      <c r="J9" s="649">
        <f>IF(ISBLANK(C6),"",C6)</f>
        <v>8.5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162</v>
      </c>
      <c r="C4" s="643">
        <v>4</v>
      </c>
      <c r="D4" s="643">
        <v>1.1000000000000001</v>
      </c>
      <c r="E4" s="643">
        <v>0.17</v>
      </c>
      <c r="F4" s="643">
        <v>0.6</v>
      </c>
      <c r="G4" s="643">
        <v>3.5</v>
      </c>
      <c r="H4" s="1066"/>
      <c r="I4" s="253"/>
      <c r="J4" s="253"/>
      <c r="K4" s="253"/>
    </row>
    <row r="5" spans="1:11" x14ac:dyDescent="0.25">
      <c r="A5" s="480">
        <v>2021</v>
      </c>
      <c r="B5" s="602">
        <v>158</v>
      </c>
      <c r="C5" s="602">
        <v>4</v>
      </c>
      <c r="D5" s="602">
        <v>1.1000000000000001</v>
      </c>
      <c r="E5" s="602">
        <v>0.12</v>
      </c>
      <c r="F5" s="602">
        <v>0.5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165</v>
      </c>
      <c r="C6" s="602">
        <v>4.3</v>
      </c>
      <c r="D6" s="602">
        <v>1.2</v>
      </c>
      <c r="E6" s="602">
        <v>0.18</v>
      </c>
      <c r="F6" s="602">
        <v>0.6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81.099999999999994</v>
      </c>
      <c r="C5" s="602">
        <v>52.9</v>
      </c>
      <c r="D5" s="602">
        <v>1</v>
      </c>
      <c r="E5" s="602">
        <v>2.5</v>
      </c>
      <c r="F5" s="253"/>
      <c r="G5" s="253"/>
      <c r="H5" s="253"/>
    </row>
    <row r="6" spans="1:8" x14ac:dyDescent="0.25">
      <c r="A6" s="360">
        <v>2021</v>
      </c>
      <c r="B6" s="602">
        <v>91.3</v>
      </c>
      <c r="C6" s="602">
        <v>72.900000000000006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98.2</v>
      </c>
      <c r="C7" s="1067">
        <v>56.8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3120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347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4223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121450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3177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3393</v>
      </c>
      <c r="C5" s="1034">
        <v>1609</v>
      </c>
      <c r="D5" s="600">
        <v>1784</v>
      </c>
      <c r="G5" s="871" t="s">
        <v>126</v>
      </c>
      <c r="H5" s="637">
        <f>IF(ISBLANK(D7),"",D7)</f>
        <v>1650</v>
      </c>
    </row>
    <row r="6" spans="1:17" x14ac:dyDescent="0.25">
      <c r="A6" s="641">
        <v>2021</v>
      </c>
      <c r="B6" s="1034">
        <v>3256</v>
      </c>
      <c r="C6" s="1034">
        <v>1546</v>
      </c>
      <c r="D6" s="602">
        <v>1710</v>
      </c>
      <c r="G6" s="635" t="s">
        <v>127</v>
      </c>
      <c r="H6" s="623">
        <f>IF(ISBLANK(C7),"",C7)</f>
        <v>1470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3120</v>
      </c>
      <c r="C7" s="1034">
        <v>1470</v>
      </c>
      <c r="D7" s="617">
        <v>1650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1650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1470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2793</v>
      </c>
      <c r="C6" s="55">
        <v>1365</v>
      </c>
      <c r="D6" s="55">
        <v>1428</v>
      </c>
      <c r="E6" s="70">
        <v>3160</v>
      </c>
      <c r="F6" s="55">
        <v>1629</v>
      </c>
      <c r="G6" s="110">
        <v>1531</v>
      </c>
      <c r="H6" s="55">
        <v>1788</v>
      </c>
      <c r="I6" s="55">
        <v>922</v>
      </c>
      <c r="J6" s="55">
        <v>866</v>
      </c>
      <c r="K6" s="70">
        <v>7291</v>
      </c>
      <c r="L6" s="55">
        <v>3687</v>
      </c>
      <c r="M6" s="110">
        <v>3604</v>
      </c>
      <c r="N6" s="70">
        <v>7126</v>
      </c>
      <c r="O6" s="55">
        <v>3733</v>
      </c>
      <c r="P6" s="110">
        <v>3393</v>
      </c>
      <c r="Q6" s="70">
        <v>25499</v>
      </c>
      <c r="R6" s="55">
        <v>13037</v>
      </c>
      <c r="S6" s="110">
        <v>12462</v>
      </c>
      <c r="T6" s="70">
        <v>40229</v>
      </c>
      <c r="U6" s="55">
        <v>19990</v>
      </c>
      <c r="V6" s="160">
        <v>20239</v>
      </c>
    </row>
    <row r="7" spans="1:22" x14ac:dyDescent="0.25">
      <c r="A7" s="286">
        <v>2021</v>
      </c>
      <c r="B7" s="167">
        <v>2797</v>
      </c>
      <c r="C7" s="94">
        <v>1368</v>
      </c>
      <c r="D7" s="94">
        <v>1429</v>
      </c>
      <c r="E7" s="167">
        <v>3133</v>
      </c>
      <c r="F7" s="94">
        <v>1599</v>
      </c>
      <c r="G7" s="169">
        <v>1534</v>
      </c>
      <c r="H7" s="94">
        <v>1747</v>
      </c>
      <c r="I7" s="94">
        <v>907</v>
      </c>
      <c r="J7" s="94">
        <v>840</v>
      </c>
      <c r="K7" s="167">
        <v>7223</v>
      </c>
      <c r="L7" s="94">
        <v>3640</v>
      </c>
      <c r="M7" s="169">
        <v>3583</v>
      </c>
      <c r="N7" s="167">
        <v>6988</v>
      </c>
      <c r="O7" s="94">
        <v>3670</v>
      </c>
      <c r="P7" s="169">
        <v>3318</v>
      </c>
      <c r="Q7" s="167">
        <v>25077</v>
      </c>
      <c r="R7" s="94">
        <v>12829</v>
      </c>
      <c r="S7" s="169">
        <v>12248</v>
      </c>
      <c r="T7" s="212">
        <v>39643</v>
      </c>
      <c r="U7" s="58">
        <v>19686</v>
      </c>
      <c r="V7" s="160">
        <v>19957</v>
      </c>
    </row>
    <row r="8" spans="1:22" x14ac:dyDescent="0.25">
      <c r="A8" s="219">
        <v>2022</v>
      </c>
      <c r="B8" s="72">
        <v>2723</v>
      </c>
      <c r="C8" s="61">
        <v>1337</v>
      </c>
      <c r="D8" s="61">
        <v>1386</v>
      </c>
      <c r="E8" s="72">
        <v>3017</v>
      </c>
      <c r="F8" s="61">
        <v>1527</v>
      </c>
      <c r="G8" s="111">
        <v>1490</v>
      </c>
      <c r="H8" s="61">
        <v>1636</v>
      </c>
      <c r="I8" s="61">
        <v>829</v>
      </c>
      <c r="J8" s="61">
        <v>807</v>
      </c>
      <c r="K8" s="72">
        <v>6950</v>
      </c>
      <c r="L8" s="61">
        <v>3474</v>
      </c>
      <c r="M8" s="111">
        <v>3476</v>
      </c>
      <c r="N8" s="72">
        <v>6293</v>
      </c>
      <c r="O8" s="61">
        <v>3262</v>
      </c>
      <c r="P8" s="111">
        <v>3031</v>
      </c>
      <c r="Q8" s="72">
        <v>23953</v>
      </c>
      <c r="R8" s="61">
        <v>12201</v>
      </c>
      <c r="S8" s="111">
        <v>11752</v>
      </c>
      <c r="T8" s="72">
        <v>38224</v>
      </c>
      <c r="U8" s="61">
        <v>18914</v>
      </c>
      <c r="V8" s="111">
        <v>19310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2723</v>
      </c>
      <c r="C15" s="172">
        <f>E8</f>
        <v>3017</v>
      </c>
      <c r="D15" s="172">
        <f>H8</f>
        <v>1636</v>
      </c>
      <c r="E15" s="172">
        <f>K8</f>
        <v>6950</v>
      </c>
      <c r="F15" s="172">
        <f>N8</f>
        <v>6293</v>
      </c>
      <c r="G15" s="172">
        <f>Q8</f>
        <v>23953</v>
      </c>
      <c r="H15" s="334">
        <f>T8</f>
        <v>38224</v>
      </c>
      <c r="M15" s="172">
        <f>K8</f>
        <v>6950</v>
      </c>
      <c r="N15" s="172">
        <f>H15-E15-O15</f>
        <v>22743</v>
      </c>
      <c r="O15" s="172">
        <f>H15-(B15+C15+G15)</f>
        <v>8531</v>
      </c>
      <c r="P15" s="29"/>
      <c r="Q15" s="100">
        <f>M15/H15*100</f>
        <v>18.182293846797823</v>
      </c>
      <c r="R15" s="100">
        <f>N15/H15*100</f>
        <v>59.499267475931347</v>
      </c>
      <c r="S15" s="100">
        <f>O15/H15*100</f>
        <v>22.318438677270823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18.182293846797823</v>
      </c>
      <c r="R18" s="100">
        <f>N15/H15*100</f>
        <v>59.499267475931347</v>
      </c>
      <c r="S18" s="100">
        <f>O15/H15*100</f>
        <v>22.318438677270823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7.8</v>
      </c>
      <c r="C23" s="361"/>
      <c r="D23" s="361"/>
      <c r="E23" s="167">
        <v>10.3</v>
      </c>
      <c r="F23" s="361"/>
      <c r="G23" s="362"/>
      <c r="H23" s="167">
        <v>5.17</v>
      </c>
      <c r="I23" s="94">
        <v>5.46</v>
      </c>
      <c r="J23" s="169">
        <v>4.9000000000000004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</v>
      </c>
      <c r="C25" s="357"/>
      <c r="D25" s="357"/>
      <c r="E25" s="72">
        <v>7</v>
      </c>
      <c r="F25" s="357"/>
      <c r="G25" s="461"/>
      <c r="H25" s="72">
        <v>4.68</v>
      </c>
      <c r="I25" s="61">
        <v>4.4400000000000004</v>
      </c>
      <c r="J25" s="111">
        <v>4.95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4.9000000000000004</v>
      </c>
      <c r="C32" s="674">
        <f>IF(ISBLANK(I23),"",I23)</f>
        <v>5.46</v>
      </c>
      <c r="F32" s="700">
        <f>A23</f>
        <v>2020</v>
      </c>
      <c r="G32" s="674">
        <f>IF(ISBLANK(J23),"",J23)</f>
        <v>4.9000000000000004</v>
      </c>
      <c r="H32" s="674">
        <f>IF(ISBLANK(I23),"",I23)</f>
        <v>5.46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4.95</v>
      </c>
      <c r="C34" s="676">
        <f t="shared" si="2"/>
        <v>4.4400000000000004</v>
      </c>
      <c r="F34" s="702">
        <f t="shared" si="3"/>
        <v>2022</v>
      </c>
      <c r="G34" s="676">
        <f t="shared" si="4"/>
        <v>4.95</v>
      </c>
      <c r="H34" s="676">
        <f t="shared" si="5"/>
        <v>4.4400000000000004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39</v>
      </c>
      <c r="C4" s="600">
        <v>3</v>
      </c>
      <c r="D4" s="600">
        <v>3</v>
      </c>
      <c r="E4" s="599">
        <v>1</v>
      </c>
      <c r="F4" s="600">
        <v>5.8</v>
      </c>
      <c r="G4" s="600">
        <v>0.4</v>
      </c>
    </row>
    <row r="5" spans="1:10" x14ac:dyDescent="0.25">
      <c r="A5" s="286">
        <v>2022</v>
      </c>
      <c r="B5" s="751">
        <v>33</v>
      </c>
      <c r="C5" s="751">
        <v>2</v>
      </c>
      <c r="D5" s="751">
        <v>2</v>
      </c>
      <c r="E5" s="753">
        <v>1</v>
      </c>
      <c r="F5" s="751">
        <v>5</v>
      </c>
      <c r="G5" s="751">
        <v>0.3</v>
      </c>
    </row>
    <row r="6" spans="1:10" x14ac:dyDescent="0.25">
      <c r="A6" s="218">
        <v>2023</v>
      </c>
      <c r="B6" s="752">
        <v>32</v>
      </c>
      <c r="C6" s="752">
        <v>0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39</v>
      </c>
      <c r="C11" s="80">
        <f>IF(ISBLANK(D4),"",D4)</f>
        <v>3</v>
      </c>
      <c r="E11" s="103">
        <f>A4</f>
        <v>2021</v>
      </c>
      <c r="F11" s="80">
        <f>IF(ISBLANK(B4),"",B4)</f>
        <v>39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33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33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32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32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1</v>
      </c>
      <c r="E18" s="603">
        <f>A4</f>
        <v>2021</v>
      </c>
      <c r="F18" s="100">
        <f>IF(ISBLANK(C4),"",C4)</f>
        <v>3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1293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1077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16.899999999999999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353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258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1279</v>
      </c>
    </row>
    <row r="17" spans="2:3" x14ac:dyDescent="0.25">
      <c r="B17" s="253">
        <v>2022</v>
      </c>
      <c r="C17" s="1100">
        <v>1175</v>
      </c>
    </row>
    <row r="18" spans="2:3" x14ac:dyDescent="0.25">
      <c r="B18" s="253">
        <v>2023</v>
      </c>
      <c r="C18" s="1100">
        <v>1077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1279</v>
      </c>
    </row>
    <row r="22" spans="2:3" x14ac:dyDescent="0.25">
      <c r="B22" s="636">
        <f>B17</f>
        <v>2022</v>
      </c>
      <c r="C22" s="636">
        <f t="shared" ref="C22:C23" si="0">IF(ISBLANK(C17),"",C17)</f>
        <v>1175</v>
      </c>
    </row>
    <row r="23" spans="2:3" x14ac:dyDescent="0.25">
      <c r="B23" s="636">
        <f>B18</f>
        <v>2023</v>
      </c>
      <c r="C23" s="636">
        <f t="shared" si="0"/>
        <v>1077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26</v>
      </c>
      <c r="C5" s="55">
        <v>55</v>
      </c>
      <c r="D5" s="55">
        <v>27</v>
      </c>
      <c r="E5" s="269">
        <f>SUM(B5:D5)</f>
        <v>108</v>
      </c>
      <c r="F5" s="71">
        <v>1785</v>
      </c>
      <c r="G5" s="70">
        <v>0.4</v>
      </c>
      <c r="H5" s="55">
        <v>0.2</v>
      </c>
      <c r="I5" s="110">
        <v>0.3</v>
      </c>
      <c r="J5" s="71">
        <v>4.5</v>
      </c>
    </row>
    <row r="6" spans="1:10" x14ac:dyDescent="0.25">
      <c r="A6" s="286">
        <v>2022</v>
      </c>
      <c r="B6" s="757">
        <v>28</v>
      </c>
      <c r="C6" s="758">
        <v>57</v>
      </c>
      <c r="D6" s="758">
        <v>30</v>
      </c>
      <c r="E6" s="270">
        <f>SUM(B6:D6)</f>
        <v>115</v>
      </c>
      <c r="F6" s="214">
        <v>1608</v>
      </c>
      <c r="G6" s="457">
        <v>0.4</v>
      </c>
      <c r="H6" s="458">
        <v>0.3</v>
      </c>
      <c r="I6" s="763">
        <v>0.4</v>
      </c>
      <c r="J6" s="214">
        <v>4.2</v>
      </c>
    </row>
    <row r="7" spans="1:10" x14ac:dyDescent="0.25">
      <c r="A7" s="218">
        <v>2023</v>
      </c>
      <c r="B7" s="167">
        <v>43</v>
      </c>
      <c r="C7" s="94">
        <v>56</v>
      </c>
      <c r="D7" s="94">
        <v>32</v>
      </c>
      <c r="E7" s="447">
        <f>SUM(B7:D7)</f>
        <v>131</v>
      </c>
      <c r="F7" s="168">
        <v>1293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1785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1608</v>
      </c>
      <c r="C14" s="28"/>
      <c r="D14" s="28"/>
      <c r="F14" s="625" t="s">
        <v>1526</v>
      </c>
      <c r="G14" s="621">
        <f>IF(ISBLANK(B7),"",B7)</f>
        <v>43</v>
      </c>
      <c r="I14" s="625" t="s">
        <v>1529</v>
      </c>
      <c r="J14" s="621">
        <f>IF(ISBLANK(B7),"",B7)</f>
        <v>43</v>
      </c>
    </row>
    <row r="15" spans="1:10" x14ac:dyDescent="0.25">
      <c r="A15" s="624">
        <f t="shared" ref="A15" si="1">A7</f>
        <v>2023</v>
      </c>
      <c r="B15" s="623">
        <f t="shared" si="0"/>
        <v>1293</v>
      </c>
      <c r="C15" s="28"/>
      <c r="D15" s="28"/>
      <c r="F15" s="626" t="s">
        <v>1527</v>
      </c>
      <c r="G15" s="622">
        <f>IF(ISBLANK(C7),"",C7)</f>
        <v>56</v>
      </c>
      <c r="I15" s="626" t="s">
        <v>1538</v>
      </c>
      <c r="J15" s="622">
        <f>IF(ISBLANK(C7),"",C7)</f>
        <v>56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32</v>
      </c>
      <c r="I16" s="627" t="s">
        <v>1539</v>
      </c>
      <c r="J16" s="623">
        <f>IF(ISBLANK(D7),"",D7)</f>
        <v>32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26</v>
      </c>
      <c r="C6" s="759"/>
      <c r="D6" s="759"/>
      <c r="E6" s="457">
        <v>5.3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35</v>
      </c>
      <c r="C7" s="759"/>
      <c r="D7" s="759"/>
      <c r="E7" s="457">
        <v>7.3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30</v>
      </c>
      <c r="C8" s="760"/>
      <c r="D8" s="760"/>
      <c r="E8" s="601">
        <v>6.5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26</v>
      </c>
      <c r="C16" s="755"/>
      <c r="I16" s="700">
        <f>A6</f>
        <v>2020</v>
      </c>
      <c r="J16" s="674">
        <f>IF(ISBLANK(E6),"",E6)</f>
        <v>5.3</v>
      </c>
      <c r="K16" s="756"/>
    </row>
    <row r="17" spans="1:10" x14ac:dyDescent="0.25">
      <c r="A17" s="701">
        <f>A7</f>
        <v>2021</v>
      </c>
      <c r="B17" s="853">
        <f>IF(ISBLANK(B7),"",B7)</f>
        <v>35</v>
      </c>
      <c r="C17" s="755"/>
      <c r="I17" s="701">
        <f>A7</f>
        <v>2021</v>
      </c>
      <c r="J17" s="853">
        <f>IF(ISBLANK(E7),"",E7)</f>
        <v>7.3</v>
      </c>
    </row>
    <row r="18" spans="1:10" x14ac:dyDescent="0.25">
      <c r="A18" s="702">
        <f>A8</f>
        <v>2022</v>
      </c>
      <c r="B18" s="676">
        <f>IF(ISBLANK(B8),"",B8)</f>
        <v>30</v>
      </c>
      <c r="C18" s="755"/>
      <c r="I18" s="702">
        <f>A8</f>
        <v>2022</v>
      </c>
      <c r="J18" s="676">
        <f>IF(ISBLANK(E8),"",E8)</f>
        <v>6.5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44</v>
      </c>
      <c r="D5" s="449">
        <f>IF(ISBLANK(B5),"",A5)</f>
        <v>2021</v>
      </c>
      <c r="E5" s="618">
        <f>IF(ISBLANK(B5),"",B5)</f>
        <v>44</v>
      </c>
      <c r="K5" s="217">
        <v>2020</v>
      </c>
      <c r="L5" s="655">
        <v>5.4</v>
      </c>
    </row>
    <row r="6" spans="1:12" x14ac:dyDescent="0.25">
      <c r="A6" s="229">
        <v>2022</v>
      </c>
      <c r="B6" s="602">
        <v>40</v>
      </c>
      <c r="D6" s="450">
        <f>IF(ISBLANK(B6),"",A6)</f>
        <v>2022</v>
      </c>
      <c r="E6" s="619">
        <f>IF(ISBLANK(B6),"",B6)</f>
        <v>40</v>
      </c>
      <c r="K6" s="286">
        <v>2021</v>
      </c>
      <c r="L6" s="657">
        <v>5.4</v>
      </c>
    </row>
    <row r="7" spans="1:12" x14ac:dyDescent="0.25">
      <c r="A7" s="123">
        <v>2023</v>
      </c>
      <c r="B7" s="617">
        <v>37</v>
      </c>
      <c r="D7" s="379">
        <f>IF(ISBLANK(B7),"",A7)</f>
        <v>2023</v>
      </c>
      <c r="E7" s="620">
        <f>IF(ISBLANK(B7),"",B7)</f>
        <v>37</v>
      </c>
      <c r="K7" s="219">
        <v>2022</v>
      </c>
      <c r="L7" s="617">
        <v>4.8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52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54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</v>
      </c>
      <c r="C6" s="602">
        <v>40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>
        <v>4439</v>
      </c>
      <c r="D5" s="643">
        <v>377</v>
      </c>
      <c r="E5" s="869">
        <v>8.4</v>
      </c>
      <c r="F5" s="1039">
        <v>8</v>
      </c>
      <c r="G5" s="1039">
        <v>8.8000000000000007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9</v>
      </c>
      <c r="C6" s="657">
        <v>4370</v>
      </c>
      <c r="D6" s="657">
        <v>362</v>
      </c>
      <c r="E6" s="657">
        <v>8.1999999999999993</v>
      </c>
      <c r="F6" s="657">
        <v>7.9</v>
      </c>
      <c r="G6" s="657">
        <v>8.6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</v>
      </c>
      <c r="C7" s="617">
        <v>4223</v>
      </c>
      <c r="D7" s="617">
        <v>347</v>
      </c>
      <c r="E7" s="617">
        <v>8.1999999999999993</v>
      </c>
      <c r="F7" s="617">
        <v>7.8</v>
      </c>
      <c r="G7" s="617">
        <v>8.5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17.8</v>
      </c>
      <c r="C4" s="655">
        <v>327</v>
      </c>
      <c r="D4" s="655">
        <v>4.5999999999999996</v>
      </c>
      <c r="E4" s="655">
        <v>261</v>
      </c>
      <c r="F4" s="655">
        <v>0.7</v>
      </c>
      <c r="G4" s="655">
        <v>42</v>
      </c>
      <c r="H4" s="655">
        <v>4</v>
      </c>
      <c r="I4" s="655">
        <v>45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16.899999999999999</v>
      </c>
      <c r="C5" s="602">
        <v>344</v>
      </c>
      <c r="D5" s="602">
        <v>5</v>
      </c>
      <c r="E5" s="602">
        <v>245</v>
      </c>
      <c r="F5" s="602">
        <v>0.6</v>
      </c>
      <c r="G5" s="602">
        <v>35</v>
      </c>
      <c r="H5" s="602">
        <v>3</v>
      </c>
      <c r="I5" s="602">
        <v>42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353</v>
      </c>
      <c r="D6" s="617"/>
      <c r="E6" s="617">
        <v>258</v>
      </c>
      <c r="F6" s="617"/>
      <c r="G6" s="617">
        <v>34</v>
      </c>
      <c r="H6" s="617">
        <v>2</v>
      </c>
      <c r="I6" s="617">
        <v>41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387</v>
      </c>
      <c r="C4" s="1006">
        <v>183</v>
      </c>
      <c r="D4" s="1006">
        <v>204</v>
      </c>
      <c r="E4" s="1005">
        <v>833</v>
      </c>
      <c r="F4" s="1006">
        <v>436</v>
      </c>
      <c r="G4" s="1006">
        <v>397</v>
      </c>
      <c r="H4" s="1007">
        <v>9.6</v>
      </c>
      <c r="I4" s="1007">
        <v>20.7</v>
      </c>
      <c r="J4" s="1007">
        <v>-11.1</v>
      </c>
      <c r="K4" s="70">
        <v>500</v>
      </c>
      <c r="L4" s="55">
        <v>230</v>
      </c>
      <c r="M4" s="110">
        <v>270</v>
      </c>
      <c r="N4" s="55">
        <v>601</v>
      </c>
      <c r="O4" s="55">
        <v>274</v>
      </c>
      <c r="P4" s="110">
        <v>327</v>
      </c>
    </row>
    <row r="5" spans="1:17" x14ac:dyDescent="0.25">
      <c r="A5" s="286">
        <v>2021</v>
      </c>
      <c r="B5" s="1008">
        <v>427</v>
      </c>
      <c r="C5" s="1009">
        <v>220</v>
      </c>
      <c r="D5" s="1009">
        <v>207</v>
      </c>
      <c r="E5" s="1008">
        <v>889</v>
      </c>
      <c r="F5" s="1009">
        <v>461</v>
      </c>
      <c r="G5" s="1009">
        <v>428</v>
      </c>
      <c r="H5" s="1010">
        <v>10.8</v>
      </c>
      <c r="I5" s="1010">
        <v>22.4</v>
      </c>
      <c r="J5" s="1010">
        <v>-11.7</v>
      </c>
      <c r="K5" s="212">
        <v>564</v>
      </c>
      <c r="L5" s="58">
        <v>240</v>
      </c>
      <c r="M5" s="160">
        <v>324</v>
      </c>
      <c r="N5" s="58">
        <v>726</v>
      </c>
      <c r="O5" s="58">
        <v>310</v>
      </c>
      <c r="P5" s="160">
        <v>416</v>
      </c>
    </row>
    <row r="6" spans="1:17" x14ac:dyDescent="0.25">
      <c r="A6" s="219">
        <v>2022</v>
      </c>
      <c r="B6" s="1011">
        <v>427</v>
      </c>
      <c r="C6" s="1012">
        <v>225</v>
      </c>
      <c r="D6" s="1012">
        <v>202</v>
      </c>
      <c r="E6" s="1011">
        <v>722</v>
      </c>
      <c r="F6" s="1012">
        <v>359</v>
      </c>
      <c r="G6" s="1012">
        <v>363</v>
      </c>
      <c r="H6" s="1013">
        <v>11.2</v>
      </c>
      <c r="I6" s="1013">
        <v>18.899999999999999</v>
      </c>
      <c r="J6" s="1013">
        <v>-7.7</v>
      </c>
      <c r="K6" s="1014">
        <v>707</v>
      </c>
      <c r="L6" s="1015">
        <v>323</v>
      </c>
      <c r="M6" s="1016">
        <v>384</v>
      </c>
      <c r="N6" s="1015">
        <v>839</v>
      </c>
      <c r="O6" s="1015">
        <v>371</v>
      </c>
      <c r="P6" s="1016">
        <v>468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204</v>
      </c>
      <c r="C13" s="319">
        <f>IF(ISBLANK(C4),"",C4)</f>
        <v>183</v>
      </c>
      <c r="D13" s="364"/>
      <c r="E13" s="322">
        <f>A4</f>
        <v>2020</v>
      </c>
      <c r="F13" s="319">
        <f>IF(ISBLANK(G4),"",G4)</f>
        <v>397</v>
      </c>
      <c r="G13" s="319">
        <f>IF(ISBLANK(F4),"",F4)</f>
        <v>436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207</v>
      </c>
      <c r="C14" s="320">
        <f t="shared" ref="C14:C15" si="2">IF(ISBLANK(C5),"",C5)</f>
        <v>220</v>
      </c>
      <c r="D14" s="364"/>
      <c r="E14" s="323">
        <f t="shared" ref="E14:E15" si="3">A5</f>
        <v>2021</v>
      </c>
      <c r="F14" s="320">
        <f t="shared" ref="F14:F15" si="4">IF(ISBLANK(G5),"",G5)</f>
        <v>428</v>
      </c>
      <c r="G14" s="320">
        <f t="shared" ref="G14:G15" si="5">IF(ISBLANK(F5),"",F5)</f>
        <v>461</v>
      </c>
      <c r="H14" s="389"/>
      <c r="I14" s="389"/>
      <c r="J14" s="48"/>
      <c r="K14" s="325" t="s">
        <v>536</v>
      </c>
      <c r="L14" s="328">
        <f>IF(ISBLANK(K4),"",K4)</f>
        <v>500</v>
      </c>
      <c r="M14" s="328">
        <f>IF(ISBLANK(K5),"",K5)</f>
        <v>564</v>
      </c>
      <c r="N14" s="328">
        <f>IF(ISBLANK(K6),"",K6)</f>
        <v>707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202</v>
      </c>
      <c r="C15" s="321">
        <f t="shared" si="2"/>
        <v>225</v>
      </c>
      <c r="E15" s="324">
        <f t="shared" si="3"/>
        <v>2022</v>
      </c>
      <c r="F15" s="321">
        <f t="shared" si="4"/>
        <v>363</v>
      </c>
      <c r="G15" s="321">
        <f t="shared" si="5"/>
        <v>359</v>
      </c>
      <c r="H15" s="211"/>
      <c r="I15" s="211"/>
      <c r="J15" s="28"/>
      <c r="K15" s="326" t="s">
        <v>535</v>
      </c>
      <c r="L15" s="329">
        <f>IF(ISBLANK(N4),"",N4)</f>
        <v>601</v>
      </c>
      <c r="M15" s="329">
        <f>IF(ISBLANK(N5),"",N5)</f>
        <v>726</v>
      </c>
      <c r="N15" s="329">
        <f>IF(ISBLANK(N6),"",N6)</f>
        <v>839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500</v>
      </c>
      <c r="M19" s="328">
        <f>IF(ISBLANK(K5),"",K5)</f>
        <v>564</v>
      </c>
      <c r="N19" s="328">
        <f>IF(ISBLANK(K6),"",K6)</f>
        <v>707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601</v>
      </c>
      <c r="M20" s="329">
        <f>IF(ISBLANK(N5),"",N5)</f>
        <v>726</v>
      </c>
      <c r="N20" s="329">
        <f>IF(ISBLANK(N6),"",N6)</f>
        <v>839</v>
      </c>
      <c r="O20" s="364"/>
    </row>
    <row r="21" spans="1:15" x14ac:dyDescent="0.25">
      <c r="A21" s="322">
        <f>A4</f>
        <v>2020</v>
      </c>
      <c r="B21" s="319">
        <f>IF(ISBLANK(D4),"",D4)</f>
        <v>204</v>
      </c>
      <c r="C21" s="319">
        <f>IF(ISBLANK(C4),"",C4)</f>
        <v>183</v>
      </c>
      <c r="E21" s="322">
        <f>A4</f>
        <v>2020</v>
      </c>
      <c r="F21" s="319">
        <f>IF(ISBLANK(G4),"",G4)</f>
        <v>397</v>
      </c>
      <c r="G21" s="319">
        <f>IF(ISBLANK(F4),"",F4)</f>
        <v>436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207</v>
      </c>
      <c r="C22" s="320">
        <f t="shared" ref="C22:C23" si="8">IF(ISBLANK(C5),"",C5)</f>
        <v>220</v>
      </c>
      <c r="E22" s="323">
        <f t="shared" ref="E22:E23" si="9">A5</f>
        <v>2021</v>
      </c>
      <c r="F22" s="320">
        <f t="shared" ref="F22:F23" si="10">IF(ISBLANK(G5),"",G5)</f>
        <v>428</v>
      </c>
      <c r="G22" s="320">
        <f t="shared" ref="G22:G23" si="11">IF(ISBLANK(F5),"",F5)</f>
        <v>461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202</v>
      </c>
      <c r="C23" s="321">
        <f t="shared" si="8"/>
        <v>225</v>
      </c>
      <c r="E23" s="324">
        <f t="shared" si="9"/>
        <v>2022</v>
      </c>
      <c r="F23" s="321">
        <f t="shared" si="10"/>
        <v>363</v>
      </c>
      <c r="G23" s="321">
        <f t="shared" si="11"/>
        <v>359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31</v>
      </c>
      <c r="F5" s="616"/>
      <c r="G5" s="945"/>
      <c r="H5" s="599">
        <v>173</v>
      </c>
      <c r="I5" s="616">
        <v>59</v>
      </c>
      <c r="J5" s="616">
        <v>114</v>
      </c>
      <c r="K5" s="616"/>
      <c r="L5" s="945"/>
    </row>
    <row r="6" spans="1:12" x14ac:dyDescent="0.25">
      <c r="A6" s="286">
        <v>2021</v>
      </c>
      <c r="B6" s="601">
        <v>16</v>
      </c>
      <c r="C6" s="612"/>
      <c r="D6" s="612"/>
      <c r="E6" s="1034">
        <v>31</v>
      </c>
      <c r="F6" s="1028"/>
      <c r="G6" s="980"/>
      <c r="H6" s="1034">
        <v>179</v>
      </c>
      <c r="I6" s="1028">
        <v>53</v>
      </c>
      <c r="J6" s="1028">
        <v>126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24</v>
      </c>
      <c r="F7" s="1028"/>
      <c r="G7" s="980"/>
      <c r="H7" s="1034">
        <v>165</v>
      </c>
      <c r="I7" s="1028">
        <v>55</v>
      </c>
      <c r="J7" s="1028">
        <v>110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55</v>
      </c>
    </row>
    <row r="15" spans="1:12" ht="30" x14ac:dyDescent="0.25">
      <c r="A15" s="833" t="s">
        <v>1543</v>
      </c>
      <c r="B15" s="623">
        <f>IF(ISBLANK(J7),"",J7)</f>
        <v>110</v>
      </c>
    </row>
    <row r="17" spans="1:2" x14ac:dyDescent="0.25">
      <c r="A17" s="625" t="s">
        <v>1540</v>
      </c>
      <c r="B17" s="621">
        <f>IF(ISBLANK(I7),"",I7)</f>
        <v>55</v>
      </c>
    </row>
    <row r="18" spans="1:2" x14ac:dyDescent="0.25">
      <c r="A18" s="627" t="s">
        <v>1541</v>
      </c>
      <c r="B18" s="623">
        <f>IF(ISBLANK(J7),"",J7)</f>
        <v>110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55.9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66.900000000000006</v>
      </c>
      <c r="C6" s="614">
        <v>34.6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59.4</v>
      </c>
      <c r="C10" s="614">
        <v>29.1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55.9</v>
      </c>
      <c r="C14" s="73">
        <v>41.8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353.37200000000001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140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9600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8560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35759.07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338.68200000000002</v>
      </c>
      <c r="C5" s="611">
        <v>242.68199999999999</v>
      </c>
      <c r="D5" s="751">
        <v>12108</v>
      </c>
      <c r="E5" s="751">
        <v>31</v>
      </c>
      <c r="G5" s="358">
        <v>2014</v>
      </c>
      <c r="H5" s="70">
        <v>31233.77</v>
      </c>
      <c r="I5" s="55">
        <v>12086.05</v>
      </c>
      <c r="J5" s="55">
        <v>19147.72</v>
      </c>
      <c r="K5" s="71">
        <v>41</v>
      </c>
    </row>
    <row r="6" spans="1:12" x14ac:dyDescent="0.25">
      <c r="A6" s="286">
        <v>2021</v>
      </c>
      <c r="B6" s="601">
        <v>338.68200000000002</v>
      </c>
      <c r="C6" s="612">
        <v>242.68199999999999</v>
      </c>
      <c r="D6" s="959">
        <v>11470</v>
      </c>
      <c r="E6" s="959">
        <v>29</v>
      </c>
      <c r="G6" s="480">
        <v>2017</v>
      </c>
      <c r="H6" s="212">
        <v>35485.31</v>
      </c>
      <c r="I6" s="58">
        <v>16242.93</v>
      </c>
      <c r="J6" s="58">
        <v>19242.38</v>
      </c>
      <c r="K6" s="214">
        <v>47</v>
      </c>
    </row>
    <row r="7" spans="1:12" x14ac:dyDescent="0.25">
      <c r="A7" s="218">
        <v>2022</v>
      </c>
      <c r="B7" s="601">
        <v>353.37200000000001</v>
      </c>
      <c r="C7" s="612">
        <v>255.172</v>
      </c>
      <c r="D7" s="959">
        <v>11056</v>
      </c>
      <c r="E7" s="959">
        <v>29</v>
      </c>
      <c r="G7" s="482">
        <v>2020</v>
      </c>
      <c r="H7" s="72">
        <v>35759.07</v>
      </c>
      <c r="I7" s="61">
        <v>16242.93</v>
      </c>
      <c r="J7" s="61">
        <v>19516.14</v>
      </c>
      <c r="K7" s="73">
        <v>47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255.172</v>
      </c>
      <c r="D14" s="631">
        <f>A5</f>
        <v>2020</v>
      </c>
      <c r="E14" s="625">
        <f>IF(ISBLANK(D5),"",D5)</f>
        <v>12108</v>
      </c>
      <c r="F14" s="211"/>
      <c r="G14" s="634" t="s">
        <v>925</v>
      </c>
      <c r="H14" s="621">
        <f>IF(ISBLANK(J7),"",J7)</f>
        <v>19516.14</v>
      </c>
      <c r="I14" s="211"/>
      <c r="J14" s="211"/>
    </row>
    <row r="15" spans="1:12" x14ac:dyDescent="0.25">
      <c r="A15" s="870" t="s">
        <v>16</v>
      </c>
      <c r="B15" s="630">
        <f>IF(ISBLANK(B7),"",B7)</f>
        <v>353.37200000000001</v>
      </c>
      <c r="D15" s="632">
        <f t="shared" ref="D15:D16" si="0">A6</f>
        <v>2021</v>
      </c>
      <c r="E15" s="626">
        <f>IF(ISBLANK(D6),"",D6)</f>
        <v>11470</v>
      </c>
      <c r="F15" s="211"/>
      <c r="G15" s="635" t="s">
        <v>926</v>
      </c>
      <c r="H15" s="623">
        <f>IF(ISBLANK(I7),"",I7)</f>
        <v>16242.93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11056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255.172</v>
      </c>
      <c r="F19" s="253"/>
      <c r="G19" s="634" t="s">
        <v>529</v>
      </c>
      <c r="H19" s="621">
        <f>IF(ISBLANK(J7),"",J7)</f>
        <v>19516.14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353.37200000000001</v>
      </c>
      <c r="F20" s="253"/>
      <c r="G20" s="635" t="s">
        <v>528</v>
      </c>
      <c r="H20" s="623">
        <f>IF(ISBLANK(I7),"",I7)</f>
        <v>16242.93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1.9</v>
      </c>
      <c r="C5" s="1092">
        <v>9600</v>
      </c>
      <c r="D5" s="1093">
        <v>140</v>
      </c>
      <c r="E5" s="1092">
        <v>8560</v>
      </c>
      <c r="F5" s="1093">
        <v>69</v>
      </c>
    </row>
    <row r="6" spans="1:9" x14ac:dyDescent="0.25">
      <c r="A6" s="218">
        <v>2021</v>
      </c>
      <c r="B6" s="1092">
        <v>2.2000000000000002</v>
      </c>
      <c r="C6" s="1092">
        <v>9600</v>
      </c>
      <c r="D6" s="1093">
        <v>140</v>
      </c>
      <c r="E6" s="1092">
        <v>8560</v>
      </c>
      <c r="F6" s="1093">
        <v>69</v>
      </c>
    </row>
    <row r="7" spans="1:9" x14ac:dyDescent="0.25">
      <c r="A7" s="219">
        <v>2022</v>
      </c>
      <c r="B7" s="73">
        <v>4.0999999999999996</v>
      </c>
      <c r="C7" s="73">
        <v>9600</v>
      </c>
      <c r="D7" s="73">
        <v>140</v>
      </c>
      <c r="E7" s="73">
        <v>8560</v>
      </c>
      <c r="F7" s="73">
        <v>69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3951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2499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1452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8137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4563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3574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1134</v>
      </c>
      <c r="C5" s="458">
        <v>861</v>
      </c>
      <c r="D5" s="458">
        <v>273</v>
      </c>
      <c r="E5" s="457">
        <v>2173</v>
      </c>
      <c r="F5" s="458">
        <v>1317</v>
      </c>
      <c r="G5" s="458">
        <v>856</v>
      </c>
      <c r="H5" s="457">
        <v>1.5</v>
      </c>
      <c r="I5" s="763">
        <v>3.1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2330</v>
      </c>
      <c r="C6" s="458">
        <v>1547</v>
      </c>
      <c r="D6" s="458">
        <v>783</v>
      </c>
      <c r="E6" s="457">
        <v>4061</v>
      </c>
      <c r="F6" s="458">
        <v>2239</v>
      </c>
      <c r="G6" s="458">
        <v>1822</v>
      </c>
      <c r="H6" s="457">
        <v>1.4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3951</v>
      </c>
      <c r="C7" s="612">
        <v>2499</v>
      </c>
      <c r="D7" s="612">
        <v>1452</v>
      </c>
      <c r="E7" s="601">
        <v>8137</v>
      </c>
      <c r="F7" s="612">
        <v>4563</v>
      </c>
      <c r="G7" s="612">
        <v>3574</v>
      </c>
      <c r="H7" s="947">
        <v>1.8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1134</v>
      </c>
      <c r="C14" s="674">
        <f t="shared" ref="C14:D14" si="0">IF(ISBLANK(C5),"",C5)</f>
        <v>861</v>
      </c>
      <c r="D14" s="669">
        <f t="shared" si="0"/>
        <v>273</v>
      </c>
      <c r="F14" s="884">
        <f>A5</f>
        <v>2020</v>
      </c>
      <c r="G14" s="674">
        <f>IF(ISBLANK(E5),"",E5)</f>
        <v>2173</v>
      </c>
      <c r="H14" s="674">
        <f t="shared" ref="H14:I16" si="1">IF(ISBLANK(F5),"",F5)</f>
        <v>1317</v>
      </c>
      <c r="I14" s="669">
        <f t="shared" si="1"/>
        <v>856</v>
      </c>
      <c r="J14" s="756"/>
      <c r="K14" s="884">
        <f>A5</f>
        <v>2020</v>
      </c>
      <c r="L14" s="674">
        <f>IF(ISBLANK(H5),"",H5)</f>
        <v>1.5</v>
      </c>
      <c r="M14" s="669">
        <f>IF(ISBLANK(I5),"",I5)</f>
        <v>3.1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2330</v>
      </c>
      <c r="C15" s="879">
        <f t="shared" si="3"/>
        <v>1547</v>
      </c>
      <c r="D15" s="886">
        <f t="shared" si="3"/>
        <v>783</v>
      </c>
      <c r="F15" s="890">
        <f t="shared" ref="F15:F16" si="4">A6</f>
        <v>2021</v>
      </c>
      <c r="G15" s="853">
        <f t="shared" ref="G15:G16" si="5">IF(ISBLANK(E6),"",E6)</f>
        <v>4061</v>
      </c>
      <c r="H15" s="853">
        <f t="shared" si="1"/>
        <v>2239</v>
      </c>
      <c r="I15" s="670">
        <f t="shared" si="1"/>
        <v>1822</v>
      </c>
      <c r="J15" s="211"/>
      <c r="K15" s="890">
        <f t="shared" ref="K15:K16" si="6">A6</f>
        <v>2021</v>
      </c>
      <c r="L15" s="853">
        <f t="shared" ref="L15:M16" si="7">IF(ISBLANK(H6),"",H6)</f>
        <v>1.4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3951</v>
      </c>
      <c r="C16" s="888">
        <f t="shared" si="3"/>
        <v>2499</v>
      </c>
      <c r="D16" s="889">
        <f t="shared" si="3"/>
        <v>1452</v>
      </c>
      <c r="F16" s="891">
        <f t="shared" si="4"/>
        <v>2022</v>
      </c>
      <c r="G16" s="676">
        <f t="shared" si="5"/>
        <v>8137</v>
      </c>
      <c r="H16" s="676">
        <f t="shared" si="1"/>
        <v>4563</v>
      </c>
      <c r="I16" s="671">
        <f t="shared" si="1"/>
        <v>3574</v>
      </c>
      <c r="J16" s="211"/>
      <c r="K16" s="891">
        <f t="shared" si="6"/>
        <v>2022</v>
      </c>
      <c r="L16" s="676">
        <f t="shared" si="7"/>
        <v>1.8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1134</v>
      </c>
      <c r="C22" s="674">
        <f t="shared" ref="C22:D22" si="8">IF(ISBLANK(C5),"",C5)</f>
        <v>861</v>
      </c>
      <c r="D22" s="669">
        <f t="shared" si="8"/>
        <v>273</v>
      </c>
      <c r="F22" s="884">
        <f>A5</f>
        <v>2020</v>
      </c>
      <c r="G22" s="674">
        <f>IF(ISBLANK(E5),"",E5)</f>
        <v>2173</v>
      </c>
      <c r="H22" s="674">
        <f t="shared" ref="H22:I24" si="9">IF(ISBLANK(F5),"",F5)</f>
        <v>1317</v>
      </c>
      <c r="I22" s="669">
        <f t="shared" si="9"/>
        <v>856</v>
      </c>
      <c r="J22" s="756"/>
      <c r="K22" s="884">
        <f>A5</f>
        <v>2020</v>
      </c>
      <c r="L22" s="674">
        <f>IF(ISBLANK(H5),"",H5)</f>
        <v>1.5</v>
      </c>
      <c r="M22" s="669">
        <f>IF(ISBLANK(I5),"",I5)</f>
        <v>3.1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2330</v>
      </c>
      <c r="C23" s="853">
        <f t="shared" si="11"/>
        <v>1547</v>
      </c>
      <c r="D23" s="670">
        <f t="shared" si="11"/>
        <v>783</v>
      </c>
      <c r="F23" s="890">
        <f t="shared" ref="F23:F24" si="12">A6</f>
        <v>2021</v>
      </c>
      <c r="G23" s="853">
        <f t="shared" ref="G23:G24" si="13">IF(ISBLANK(E6),"",E6)</f>
        <v>4061</v>
      </c>
      <c r="H23" s="853">
        <f t="shared" si="9"/>
        <v>2239</v>
      </c>
      <c r="I23" s="670">
        <f t="shared" si="9"/>
        <v>1822</v>
      </c>
      <c r="J23" s="211"/>
      <c r="K23" s="890">
        <f t="shared" ref="K23:K24" si="14">A6</f>
        <v>2021</v>
      </c>
      <c r="L23" s="853">
        <f t="shared" ref="L23:M24" si="15">IF(ISBLANK(H6),"",H6)</f>
        <v>1.4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3951</v>
      </c>
      <c r="C24" s="676">
        <f t="shared" si="11"/>
        <v>2499</v>
      </c>
      <c r="D24" s="671">
        <f t="shared" si="11"/>
        <v>1452</v>
      </c>
      <c r="F24" s="891">
        <f t="shared" si="12"/>
        <v>2022</v>
      </c>
      <c r="G24" s="676">
        <f t="shared" si="13"/>
        <v>8137</v>
      </c>
      <c r="H24" s="676">
        <f t="shared" si="9"/>
        <v>4563</v>
      </c>
      <c r="I24" s="671">
        <f t="shared" si="9"/>
        <v>3574</v>
      </c>
      <c r="J24" s="211"/>
      <c r="K24" s="891">
        <f t="shared" si="14"/>
        <v>2022</v>
      </c>
      <c r="L24" s="676">
        <f t="shared" si="15"/>
        <v>1.8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114</v>
      </c>
      <c r="C3" s="71">
        <v>33</v>
      </c>
      <c r="D3" s="71">
        <v>10</v>
      </c>
      <c r="F3" s="105" t="s">
        <v>537</v>
      </c>
      <c r="G3" s="97">
        <f>IF(ISBLANK(B3),"",B3)</f>
        <v>114</v>
      </c>
      <c r="H3" s="97">
        <f>IF(ISBLANK(B4),"",B4)</f>
        <v>150</v>
      </c>
      <c r="I3" s="97">
        <f>IF(ISBLANK(B5),"",B5)</f>
        <v>182</v>
      </c>
      <c r="J3" s="365"/>
    </row>
    <row r="4" spans="1:12" x14ac:dyDescent="0.25">
      <c r="A4" s="286">
        <v>2021</v>
      </c>
      <c r="B4" s="214">
        <v>150</v>
      </c>
      <c r="C4" s="214">
        <v>23</v>
      </c>
      <c r="D4" s="214">
        <v>16.899999999999999</v>
      </c>
      <c r="F4" s="130" t="s">
        <v>538</v>
      </c>
      <c r="G4" s="98">
        <f>IF(ISBLANK(C3),"",C3)</f>
        <v>33</v>
      </c>
      <c r="H4" s="98">
        <f>IF(ISBLANK(C4),"",C4)</f>
        <v>23</v>
      </c>
      <c r="I4" s="98">
        <f>IF(ISBLANK(C5),"",C5)</f>
        <v>25</v>
      </c>
      <c r="J4" s="365"/>
    </row>
    <row r="5" spans="1:12" x14ac:dyDescent="0.25">
      <c r="A5" s="218">
        <v>2022</v>
      </c>
      <c r="B5" s="168">
        <v>182</v>
      </c>
      <c r="C5" s="168">
        <v>25</v>
      </c>
      <c r="D5" s="168">
        <v>11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114</v>
      </c>
      <c r="H8" s="97">
        <f>IF(ISBLANK(B4),"",B4)</f>
        <v>150</v>
      </c>
      <c r="I8" s="97">
        <f>IF(ISBLANK(B5),"",B5)</f>
        <v>182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33</v>
      </c>
      <c r="H9" s="98">
        <f>IF(ISBLANK(C4),"",C4)</f>
        <v>23</v>
      </c>
      <c r="I9" s="98">
        <f>IF(ISBLANK(C5),"",C5)</f>
        <v>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</v>
      </c>
      <c r="H13" s="132">
        <f>IF(ISBLANK(D4),"",D4)</f>
        <v>16.899999999999999</v>
      </c>
      <c r="I13" s="132">
        <f>IF(ISBLANK(D5),"",D5)</f>
        <v>11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978</v>
      </c>
      <c r="C4" s="110">
        <v>950</v>
      </c>
      <c r="E4" s="29" t="s">
        <v>540</v>
      </c>
      <c r="F4" s="163">
        <f>B4/($B$22+$C$22)*100</f>
        <v>2.5586019254918377</v>
      </c>
      <c r="G4" s="163">
        <f>C4/($B$22+$C$22)*100</f>
        <v>2.4853495186270407</v>
      </c>
      <c r="J4" s="29" t="s">
        <v>540</v>
      </c>
      <c r="K4" s="163">
        <f>G4</f>
        <v>2.4853495186270407</v>
      </c>
    </row>
    <row r="5" spans="1:11" x14ac:dyDescent="0.25">
      <c r="A5" s="202" t="s">
        <v>541</v>
      </c>
      <c r="B5" s="212">
        <v>1000</v>
      </c>
      <c r="C5" s="160">
        <v>949</v>
      </c>
      <c r="E5" s="29" t="s">
        <v>541</v>
      </c>
      <c r="F5" s="163">
        <f t="shared" ref="F5:G21" si="0">B5/($B$22+$C$22)*100</f>
        <v>2.6161573880284639</v>
      </c>
      <c r="G5" s="163">
        <f t="shared" si="0"/>
        <v>2.4827333612390121</v>
      </c>
      <c r="J5" s="29" t="s">
        <v>541</v>
      </c>
      <c r="K5" s="163">
        <f t="shared" ref="K5:K21" si="1">G5</f>
        <v>2.4827333612390121</v>
      </c>
    </row>
    <row r="6" spans="1:11" x14ac:dyDescent="0.25">
      <c r="A6" s="202" t="s">
        <v>542</v>
      </c>
      <c r="B6" s="212">
        <v>898</v>
      </c>
      <c r="C6" s="160">
        <v>965</v>
      </c>
      <c r="E6" s="29" t="s">
        <v>542</v>
      </c>
      <c r="F6" s="163">
        <f t="shared" si="0"/>
        <v>2.3493093344495604</v>
      </c>
      <c r="G6" s="163">
        <f t="shared" si="0"/>
        <v>2.5245918794474678</v>
      </c>
      <c r="J6" s="29" t="s">
        <v>542</v>
      </c>
      <c r="K6" s="163">
        <f t="shared" si="1"/>
        <v>2.5245918794474678</v>
      </c>
    </row>
    <row r="7" spans="1:11" x14ac:dyDescent="0.25">
      <c r="A7" s="202" t="s">
        <v>543</v>
      </c>
      <c r="B7" s="212">
        <v>1008</v>
      </c>
      <c r="C7" s="160">
        <v>1035</v>
      </c>
      <c r="E7" s="29" t="s">
        <v>543</v>
      </c>
      <c r="F7" s="163">
        <f t="shared" si="0"/>
        <v>2.6370866471326915</v>
      </c>
      <c r="G7" s="163">
        <f t="shared" si="0"/>
        <v>2.70772289660946</v>
      </c>
      <c r="J7" s="29" t="s">
        <v>543</v>
      </c>
      <c r="K7" s="163">
        <f t="shared" si="1"/>
        <v>2.70772289660946</v>
      </c>
    </row>
    <row r="8" spans="1:11" x14ac:dyDescent="0.25">
      <c r="A8" s="202" t="s">
        <v>544</v>
      </c>
      <c r="B8" s="212">
        <v>1012</v>
      </c>
      <c r="C8" s="160">
        <v>1096</v>
      </c>
      <c r="E8" s="29" t="s">
        <v>544</v>
      </c>
      <c r="F8" s="163">
        <f t="shared" si="0"/>
        <v>2.6475512766848053</v>
      </c>
      <c r="G8" s="163">
        <f t="shared" si="0"/>
        <v>2.8673084972791965</v>
      </c>
      <c r="J8" s="29" t="s">
        <v>544</v>
      </c>
      <c r="K8" s="163">
        <f t="shared" si="1"/>
        <v>2.8673084972791965</v>
      </c>
    </row>
    <row r="9" spans="1:11" x14ac:dyDescent="0.25">
      <c r="A9" s="202" t="s">
        <v>545</v>
      </c>
      <c r="B9" s="212">
        <v>1011</v>
      </c>
      <c r="C9" s="160">
        <v>1131</v>
      </c>
      <c r="E9" s="29" t="s">
        <v>545</v>
      </c>
      <c r="F9" s="163">
        <f t="shared" si="0"/>
        <v>2.6449351192967772</v>
      </c>
      <c r="G9" s="163">
        <f t="shared" si="0"/>
        <v>2.9588740058601926</v>
      </c>
      <c r="J9" s="29" t="s">
        <v>545</v>
      </c>
      <c r="K9" s="163">
        <f t="shared" si="1"/>
        <v>2.9588740058601926</v>
      </c>
    </row>
    <row r="10" spans="1:11" x14ac:dyDescent="0.25">
      <c r="A10" s="202" t="s">
        <v>546</v>
      </c>
      <c r="B10" s="212">
        <v>1061</v>
      </c>
      <c r="C10" s="160">
        <v>1136</v>
      </c>
      <c r="E10" s="29" t="s">
        <v>546</v>
      </c>
      <c r="F10" s="163">
        <f t="shared" si="0"/>
        <v>2.7757429886982004</v>
      </c>
      <c r="G10" s="163">
        <f t="shared" si="0"/>
        <v>2.9719547928003349</v>
      </c>
      <c r="J10" s="29" t="s">
        <v>546</v>
      </c>
      <c r="K10" s="163">
        <f t="shared" si="1"/>
        <v>2.9719547928003349</v>
      </c>
    </row>
    <row r="11" spans="1:11" x14ac:dyDescent="0.25">
      <c r="A11" s="202" t="s">
        <v>547</v>
      </c>
      <c r="B11" s="212">
        <v>1041</v>
      </c>
      <c r="C11" s="160">
        <v>1146</v>
      </c>
      <c r="E11" s="29" t="s">
        <v>547</v>
      </c>
      <c r="F11" s="163">
        <f t="shared" si="0"/>
        <v>2.7234198409376309</v>
      </c>
      <c r="G11" s="163">
        <f t="shared" si="0"/>
        <v>2.9981163666806196</v>
      </c>
      <c r="J11" s="29" t="s">
        <v>547</v>
      </c>
      <c r="K11" s="163">
        <f t="shared" si="1"/>
        <v>2.9981163666806196</v>
      </c>
    </row>
    <row r="12" spans="1:11" x14ac:dyDescent="0.25">
      <c r="A12" s="202" t="s">
        <v>548</v>
      </c>
      <c r="B12" s="212">
        <v>1157</v>
      </c>
      <c r="C12" s="160">
        <v>1228</v>
      </c>
      <c r="E12" s="29" t="s">
        <v>548</v>
      </c>
      <c r="F12" s="163">
        <f t="shared" si="0"/>
        <v>3.0268940979489329</v>
      </c>
      <c r="G12" s="163">
        <f t="shared" si="0"/>
        <v>3.2126412724989533</v>
      </c>
      <c r="J12" s="29" t="s">
        <v>548</v>
      </c>
      <c r="K12" s="163">
        <f t="shared" si="1"/>
        <v>3.2126412724989533</v>
      </c>
    </row>
    <row r="13" spans="1:11" x14ac:dyDescent="0.25">
      <c r="A13" s="202" t="s">
        <v>549</v>
      </c>
      <c r="B13" s="212">
        <v>1342</v>
      </c>
      <c r="C13" s="160">
        <v>1352</v>
      </c>
      <c r="E13" s="29" t="s">
        <v>549</v>
      </c>
      <c r="F13" s="163">
        <f t="shared" si="0"/>
        <v>3.5108832147341986</v>
      </c>
      <c r="G13" s="163">
        <f t="shared" si="0"/>
        <v>3.5370447886144829</v>
      </c>
      <c r="J13" s="29" t="s">
        <v>549</v>
      </c>
      <c r="K13" s="163">
        <f t="shared" si="1"/>
        <v>3.5370447886144829</v>
      </c>
    </row>
    <row r="14" spans="1:11" x14ac:dyDescent="0.25">
      <c r="A14" s="202" t="s">
        <v>550</v>
      </c>
      <c r="B14" s="212">
        <v>1336</v>
      </c>
      <c r="C14" s="160">
        <v>1400</v>
      </c>
      <c r="E14" s="29" t="s">
        <v>550</v>
      </c>
      <c r="F14" s="163">
        <f t="shared" si="0"/>
        <v>3.4951862704060277</v>
      </c>
      <c r="G14" s="163">
        <f t="shared" si="0"/>
        <v>3.6626203432398494</v>
      </c>
      <c r="J14" s="29" t="s">
        <v>550</v>
      </c>
      <c r="K14" s="163">
        <f t="shared" si="1"/>
        <v>3.6626203432398494</v>
      </c>
    </row>
    <row r="15" spans="1:11" x14ac:dyDescent="0.25">
      <c r="A15" s="202" t="s">
        <v>551</v>
      </c>
      <c r="B15" s="212">
        <v>1409</v>
      </c>
      <c r="C15" s="160">
        <v>1318</v>
      </c>
      <c r="E15" s="29" t="s">
        <v>551</v>
      </c>
      <c r="F15" s="163">
        <f t="shared" si="0"/>
        <v>3.6861657597321051</v>
      </c>
      <c r="G15" s="163">
        <f t="shared" si="0"/>
        <v>3.4480954374215154</v>
      </c>
      <c r="J15" s="29" t="s">
        <v>551</v>
      </c>
      <c r="K15" s="163">
        <f t="shared" si="1"/>
        <v>3.4480954374215154</v>
      </c>
    </row>
    <row r="16" spans="1:11" x14ac:dyDescent="0.25">
      <c r="A16" s="202" t="s">
        <v>552</v>
      </c>
      <c r="B16" s="212">
        <v>1375</v>
      </c>
      <c r="C16" s="160">
        <v>1359</v>
      </c>
      <c r="E16" s="29" t="s">
        <v>552</v>
      </c>
      <c r="F16" s="163">
        <f t="shared" si="0"/>
        <v>3.5972164085391376</v>
      </c>
      <c r="G16" s="163">
        <f t="shared" si="0"/>
        <v>3.5553578903306819</v>
      </c>
      <c r="J16" s="29" t="s">
        <v>552</v>
      </c>
      <c r="K16" s="163">
        <f t="shared" si="1"/>
        <v>3.5553578903306819</v>
      </c>
    </row>
    <row r="17" spans="1:11" x14ac:dyDescent="0.25">
      <c r="A17" s="202" t="s">
        <v>553</v>
      </c>
      <c r="B17" s="212">
        <v>1469</v>
      </c>
      <c r="C17" s="160">
        <v>1374</v>
      </c>
      <c r="E17" s="29" t="s">
        <v>553</v>
      </c>
      <c r="F17" s="163">
        <f t="shared" si="0"/>
        <v>3.8431352030138131</v>
      </c>
      <c r="G17" s="163">
        <f t="shared" si="0"/>
        <v>3.5946002511511095</v>
      </c>
      <c r="J17" s="29" t="s">
        <v>553</v>
      </c>
      <c r="K17" s="163">
        <f t="shared" si="1"/>
        <v>3.5946002511511095</v>
      </c>
    </row>
    <row r="18" spans="1:11" x14ac:dyDescent="0.25">
      <c r="A18" s="202" t="s">
        <v>554</v>
      </c>
      <c r="B18" s="212">
        <v>1372</v>
      </c>
      <c r="C18" s="160">
        <v>1221</v>
      </c>
      <c r="E18" s="29" t="s">
        <v>554</v>
      </c>
      <c r="F18" s="163">
        <f t="shared" si="0"/>
        <v>3.5893679363750519</v>
      </c>
      <c r="G18" s="163">
        <f t="shared" si="0"/>
        <v>3.1943281707827542</v>
      </c>
      <c r="J18" s="29" t="s">
        <v>554</v>
      </c>
      <c r="K18" s="163">
        <f t="shared" si="1"/>
        <v>3.1943281707827542</v>
      </c>
    </row>
    <row r="19" spans="1:11" x14ac:dyDescent="0.25">
      <c r="A19" s="202" t="s">
        <v>555</v>
      </c>
      <c r="B19" s="212">
        <v>848</v>
      </c>
      <c r="C19" s="160">
        <v>622</v>
      </c>
      <c r="E19" s="29" t="s">
        <v>555</v>
      </c>
      <c r="F19" s="163">
        <f t="shared" si="0"/>
        <v>2.2185014650481372</v>
      </c>
      <c r="G19" s="163">
        <f t="shared" si="0"/>
        <v>1.6272498953537045</v>
      </c>
      <c r="J19" s="29" t="s">
        <v>555</v>
      </c>
      <c r="K19" s="163">
        <f t="shared" si="1"/>
        <v>1.6272498953537045</v>
      </c>
    </row>
    <row r="20" spans="1:11" x14ac:dyDescent="0.25">
      <c r="A20" s="202" t="s">
        <v>556</v>
      </c>
      <c r="B20" s="212">
        <v>631</v>
      </c>
      <c r="C20" s="160">
        <v>415</v>
      </c>
      <c r="E20" s="29" t="s">
        <v>556</v>
      </c>
      <c r="F20" s="163">
        <f t="shared" si="0"/>
        <v>1.6507953118459606</v>
      </c>
      <c r="G20" s="163">
        <f t="shared" si="0"/>
        <v>1.0857053160318126</v>
      </c>
      <c r="J20" s="29" t="s">
        <v>556</v>
      </c>
      <c r="K20" s="163">
        <f t="shared" si="1"/>
        <v>1.0857053160318126</v>
      </c>
    </row>
    <row r="21" spans="1:11" x14ac:dyDescent="0.25">
      <c r="A21" s="203" t="s">
        <v>557</v>
      </c>
      <c r="B21" s="72">
        <v>362</v>
      </c>
      <c r="C21" s="111">
        <v>217</v>
      </c>
      <c r="E21" s="31" t="s">
        <v>557</v>
      </c>
      <c r="F21" s="163">
        <f t="shared" si="0"/>
        <v>0.94704897446630376</v>
      </c>
      <c r="G21" s="163">
        <f t="shared" si="0"/>
        <v>0.56770615320217666</v>
      </c>
      <c r="J21" s="31" t="s">
        <v>557</v>
      </c>
      <c r="K21" s="210">
        <f t="shared" si="1"/>
        <v>0.56770615320217666</v>
      </c>
    </row>
    <row r="22" spans="1:11" x14ac:dyDescent="0.25">
      <c r="A22" s="309" t="s">
        <v>16</v>
      </c>
      <c r="B22" s="121">
        <f>SUM(B4:B21)</f>
        <v>19310</v>
      </c>
      <c r="C22" s="124">
        <f>SUM(C4:C21)</f>
        <v>18914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1509</v>
      </c>
      <c r="C3" s="110">
        <v>1763</v>
      </c>
      <c r="E3" s="297" t="s">
        <v>709</v>
      </c>
      <c r="F3" s="71">
        <v>47.04</v>
      </c>
      <c r="G3" s="71">
        <v>51.99</v>
      </c>
      <c r="K3" s="122" t="s">
        <v>16</v>
      </c>
      <c r="L3" s="71">
        <v>2.93</v>
      </c>
      <c r="M3" s="71">
        <v>2.63</v>
      </c>
    </row>
    <row r="4" spans="1:16" x14ac:dyDescent="0.25">
      <c r="A4" s="202" t="s">
        <v>704</v>
      </c>
      <c r="B4" s="212">
        <v>2117</v>
      </c>
      <c r="C4" s="160">
        <v>1958</v>
      </c>
      <c r="E4" s="298" t="s">
        <v>710</v>
      </c>
      <c r="F4" s="214">
        <v>42.62</v>
      </c>
      <c r="G4" s="214">
        <v>36.43</v>
      </c>
      <c r="K4" s="215" t="s">
        <v>212</v>
      </c>
      <c r="L4" s="214">
        <v>3.08</v>
      </c>
      <c r="M4" s="214">
        <v>2.7</v>
      </c>
      <c r="N4" s="211"/>
    </row>
    <row r="5" spans="1:16" x14ac:dyDescent="0.25">
      <c r="A5" s="202" t="s">
        <v>705</v>
      </c>
      <c r="B5" s="212">
        <v>1732</v>
      </c>
      <c r="C5" s="160">
        <v>761</v>
      </c>
      <c r="E5" s="298" t="s">
        <v>711</v>
      </c>
      <c r="F5" s="214">
        <v>8.49</v>
      </c>
      <c r="G5" s="214">
        <v>9.14</v>
      </c>
      <c r="K5" s="123" t="s">
        <v>213</v>
      </c>
      <c r="L5" s="73">
        <v>2.72</v>
      </c>
      <c r="M5" s="73">
        <v>2.52</v>
      </c>
      <c r="N5" s="211"/>
    </row>
    <row r="6" spans="1:16" x14ac:dyDescent="0.25">
      <c r="A6" s="202" t="s">
        <v>706</v>
      </c>
      <c r="B6" s="212">
        <v>2050</v>
      </c>
      <c r="C6" s="160">
        <v>757</v>
      </c>
      <c r="E6" s="298" t="s">
        <v>712</v>
      </c>
      <c r="F6" s="214">
        <v>1.39</v>
      </c>
      <c r="G6" s="214">
        <v>1.83</v>
      </c>
      <c r="K6" s="226"/>
      <c r="L6" s="164"/>
      <c r="M6" s="211"/>
    </row>
    <row r="7" spans="1:16" x14ac:dyDescent="0.25">
      <c r="A7" s="202" t="s">
        <v>707</v>
      </c>
      <c r="B7" s="212">
        <v>831</v>
      </c>
      <c r="C7" s="160">
        <v>476</v>
      </c>
      <c r="E7" s="299" t="s">
        <v>713</v>
      </c>
      <c r="F7" s="73">
        <v>0.46</v>
      </c>
      <c r="G7" s="73">
        <v>0.61</v>
      </c>
      <c r="K7" s="227"/>
      <c r="L7" s="211"/>
      <c r="M7" s="211"/>
    </row>
    <row r="8" spans="1:16" x14ac:dyDescent="0.25">
      <c r="A8" s="203" t="s">
        <v>708</v>
      </c>
      <c r="B8" s="72">
        <v>598</v>
      </c>
      <c r="C8" s="111">
        <v>567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28.064310729067177</v>
      </c>
      <c r="C13" s="301">
        <f>B3/SUM(B3:B8)*100</f>
        <v>17.075930745728186</v>
      </c>
      <c r="E13" s="217" t="s">
        <v>836</v>
      </c>
      <c r="F13" s="289">
        <f>IF(ISBLANK(F3),"",F3)</f>
        <v>47.04</v>
      </c>
      <c r="G13" s="289">
        <f>IF(ISBLANK(G3),"",G3)</f>
        <v>51.99</v>
      </c>
    </row>
    <row r="14" spans="1:16" x14ac:dyDescent="0.25">
      <c r="A14" s="220" t="s">
        <v>825</v>
      </c>
      <c r="B14" s="305">
        <f>C4/SUM(C3:C8)*100</f>
        <v>31.168417701368988</v>
      </c>
      <c r="C14" s="302">
        <f>B4/SUM(B3:B8)*100</f>
        <v>23.956093696955978</v>
      </c>
      <c r="E14" s="286" t="s">
        <v>837</v>
      </c>
      <c r="F14" s="290">
        <f t="shared" ref="F14:G17" si="0">IF(ISBLANK(F4),"",F4)</f>
        <v>42.62</v>
      </c>
      <c r="G14" s="290">
        <f t="shared" si="0"/>
        <v>36.43</v>
      </c>
    </row>
    <row r="15" spans="1:16" x14ac:dyDescent="0.25">
      <c r="A15" s="220" t="s">
        <v>826</v>
      </c>
      <c r="B15" s="305">
        <f>C5/SUM(C3:C8)*100</f>
        <v>12.113976440624006</v>
      </c>
      <c r="C15" s="302">
        <f>B5/SUM(B3:B8)*100</f>
        <v>19.599411565010747</v>
      </c>
      <c r="E15" s="286" t="s">
        <v>838</v>
      </c>
      <c r="F15" s="290">
        <f t="shared" si="0"/>
        <v>8.49</v>
      </c>
      <c r="G15" s="290">
        <f t="shared" si="0"/>
        <v>9.14</v>
      </c>
    </row>
    <row r="16" spans="1:16" x14ac:dyDescent="0.25">
      <c r="A16" s="220" t="s">
        <v>827</v>
      </c>
      <c r="B16" s="305">
        <f>C6/SUM(C3:C8)*100</f>
        <v>12.050302451448584</v>
      </c>
      <c r="C16" s="302">
        <f>B6/SUM(B3:B8)*100</f>
        <v>23.197917845422655</v>
      </c>
      <c r="E16" s="286" t="s">
        <v>839</v>
      </c>
      <c r="F16" s="290">
        <f t="shared" si="0"/>
        <v>1.39</v>
      </c>
      <c r="G16" s="290">
        <f t="shared" si="0"/>
        <v>1.83</v>
      </c>
    </row>
    <row r="17" spans="1:18" x14ac:dyDescent="0.25">
      <c r="A17" s="220" t="s">
        <v>828</v>
      </c>
      <c r="B17" s="305">
        <f>C7/SUM(C3:C8)*100</f>
        <v>7.5772047118751988</v>
      </c>
      <c r="C17" s="302">
        <f>B7/SUM(B3:B8)*100</f>
        <v>9.4036437705103548</v>
      </c>
      <c r="E17" s="219" t="s">
        <v>840</v>
      </c>
      <c r="F17" s="291">
        <f t="shared" si="0"/>
        <v>0.46</v>
      </c>
      <c r="G17" s="291">
        <f t="shared" si="0"/>
        <v>0.61</v>
      </c>
    </row>
    <row r="18" spans="1:18" x14ac:dyDescent="0.25">
      <c r="A18" s="221" t="s">
        <v>829</v>
      </c>
      <c r="B18" s="306">
        <f>C8/SUM(C3:C8)*100</f>
        <v>9.0257879656160451</v>
      </c>
      <c r="C18" s="303">
        <f>B8/SUM(B3:B8)*100</f>
        <v>6.7670023763720719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28.064310729067177</v>
      </c>
      <c r="C22" s="301">
        <f>C13</f>
        <v>17.075930745728186</v>
      </c>
    </row>
    <row r="23" spans="1:18" x14ac:dyDescent="0.25">
      <c r="A23" s="220" t="s">
        <v>831</v>
      </c>
      <c r="B23" s="305">
        <f t="shared" ref="B23:C27" si="1">B14</f>
        <v>31.168417701368988</v>
      </c>
      <c r="C23" s="302">
        <f t="shared" si="1"/>
        <v>23.956093696955978</v>
      </c>
    </row>
    <row r="24" spans="1:18" x14ac:dyDescent="0.25">
      <c r="A24" s="307" t="s">
        <v>832</v>
      </c>
      <c r="B24" s="305">
        <f t="shared" si="1"/>
        <v>12.113976440624006</v>
      </c>
      <c r="C24" s="302">
        <f t="shared" si="1"/>
        <v>19.599411565010747</v>
      </c>
    </row>
    <row r="25" spans="1:18" x14ac:dyDescent="0.25">
      <c r="A25" s="220" t="s">
        <v>833</v>
      </c>
      <c r="B25" s="305">
        <f t="shared" si="1"/>
        <v>12.050302451448584</v>
      </c>
      <c r="C25" s="302">
        <f t="shared" si="1"/>
        <v>23.197917845422655</v>
      </c>
    </row>
    <row r="26" spans="1:18" x14ac:dyDescent="0.25">
      <c r="A26" s="220" t="s">
        <v>834</v>
      </c>
      <c r="B26" s="305">
        <f t="shared" si="1"/>
        <v>7.5772047118751988</v>
      </c>
      <c r="C26" s="302">
        <f t="shared" si="1"/>
        <v>9.4036437705103548</v>
      </c>
    </row>
    <row r="27" spans="1:18" x14ac:dyDescent="0.25">
      <c r="A27" s="308" t="s">
        <v>835</v>
      </c>
      <c r="B27" s="306">
        <f t="shared" si="1"/>
        <v>9.0257879656160451</v>
      </c>
      <c r="C27" s="303">
        <f t="shared" si="1"/>
        <v>6.7670023763720719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2360</v>
      </c>
      <c r="C34" s="110">
        <v>1703</v>
      </c>
      <c r="E34" s="297" t="s">
        <v>709</v>
      </c>
      <c r="F34" s="71">
        <v>51.99</v>
      </c>
      <c r="G34" s="211"/>
      <c r="K34" s="122" t="s">
        <v>16</v>
      </c>
      <c r="L34" s="71">
        <v>2.63</v>
      </c>
      <c r="M34" s="211"/>
    </row>
    <row r="35" spans="1:16" x14ac:dyDescent="0.25">
      <c r="A35" s="202" t="s">
        <v>704</v>
      </c>
      <c r="B35" s="212">
        <v>2417</v>
      </c>
      <c r="C35" s="160">
        <v>1628</v>
      </c>
      <c r="E35" s="298" t="s">
        <v>710</v>
      </c>
      <c r="F35" s="214">
        <v>36.43</v>
      </c>
      <c r="G35" s="211"/>
      <c r="K35" s="215" t="s">
        <v>212</v>
      </c>
      <c r="L35" s="214">
        <v>2.7</v>
      </c>
      <c r="M35" s="211"/>
      <c r="N35" s="29" t="s">
        <v>876</v>
      </c>
    </row>
    <row r="36" spans="1:16" x14ac:dyDescent="0.25">
      <c r="A36" s="202" t="s">
        <v>705</v>
      </c>
      <c r="B36" s="212">
        <v>1668</v>
      </c>
      <c r="C36" s="160">
        <v>766</v>
      </c>
      <c r="E36" s="298" t="s">
        <v>711</v>
      </c>
      <c r="F36" s="214">
        <v>9.14</v>
      </c>
      <c r="G36" s="211"/>
      <c r="K36" s="123" t="s">
        <v>213</v>
      </c>
      <c r="L36" s="73">
        <v>2.52</v>
      </c>
      <c r="M36" s="211"/>
      <c r="N36" s="288">
        <v>2022</v>
      </c>
    </row>
    <row r="37" spans="1:16" x14ac:dyDescent="0.25">
      <c r="A37" s="202" t="s">
        <v>706</v>
      </c>
      <c r="B37" s="212">
        <v>1520</v>
      </c>
      <c r="C37" s="160">
        <v>551</v>
      </c>
      <c r="E37" s="298" t="s">
        <v>712</v>
      </c>
      <c r="F37" s="214">
        <v>1.83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633</v>
      </c>
      <c r="C38" s="160">
        <v>355</v>
      </c>
      <c r="E38" s="299" t="s">
        <v>713</v>
      </c>
      <c r="F38" s="73">
        <v>0.61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456</v>
      </c>
      <c r="C39" s="111">
        <v>331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31.927259092613426</v>
      </c>
      <c r="C44" s="301">
        <f>B34/SUM(B34:B39)*100</f>
        <v>26.0658272586702</v>
      </c>
      <c r="E44" s="217" t="s">
        <v>836</v>
      </c>
      <c r="F44" s="289">
        <f>IF(ISBLANK(F34),"",F34)</f>
        <v>51.99</v>
      </c>
    </row>
    <row r="45" spans="1:16" x14ac:dyDescent="0.25">
      <c r="A45" s="220" t="s">
        <v>825</v>
      </c>
      <c r="B45" s="305">
        <f>C35/SUM(C34:C39)*100</f>
        <v>30.521184851893512</v>
      </c>
      <c r="C45" s="302">
        <f>B35/SUM(B34:B39)*100</f>
        <v>26.69538325601944</v>
      </c>
      <c r="E45" s="286" t="s">
        <v>837</v>
      </c>
      <c r="F45" s="290">
        <f t="shared" ref="F45:F48" si="2">IF(ISBLANK(F35),"",F35)</f>
        <v>36.43</v>
      </c>
    </row>
    <row r="46" spans="1:16" x14ac:dyDescent="0.25">
      <c r="A46" s="220" t="s">
        <v>826</v>
      </c>
      <c r="B46" s="305">
        <f>C36/SUM(C34:C39)*100</f>
        <v>14.360704911886014</v>
      </c>
      <c r="C46" s="302">
        <f>B36/SUM(B34:B39)*100</f>
        <v>18.422796554009278</v>
      </c>
      <c r="E46" s="286" t="s">
        <v>838</v>
      </c>
      <c r="F46" s="290">
        <f t="shared" si="2"/>
        <v>9.14</v>
      </c>
    </row>
    <row r="47" spans="1:16" x14ac:dyDescent="0.25">
      <c r="A47" s="220" t="s">
        <v>827</v>
      </c>
      <c r="B47" s="305">
        <f>C37/SUM(C34:C39)*100</f>
        <v>10.329958755155605</v>
      </c>
      <c r="C47" s="302">
        <f>B37/SUM(B34:B39)*100</f>
        <v>16.788159929313011</v>
      </c>
      <c r="E47" s="286" t="s">
        <v>839</v>
      </c>
      <c r="F47" s="290">
        <f t="shared" si="2"/>
        <v>1.83</v>
      </c>
    </row>
    <row r="48" spans="1:16" x14ac:dyDescent="0.25">
      <c r="A48" s="220" t="s">
        <v>828</v>
      </c>
      <c r="B48" s="305">
        <f>C38/SUM(C34:C39)*100</f>
        <v>6.6554180727409067</v>
      </c>
      <c r="C48" s="302">
        <f>B38/SUM(B34:B39)*100</f>
        <v>6.9913850231941685</v>
      </c>
      <c r="E48" s="219" t="s">
        <v>840</v>
      </c>
      <c r="F48" s="291">
        <f t="shared" si="2"/>
        <v>0.61</v>
      </c>
    </row>
    <row r="49" spans="1:3" x14ac:dyDescent="0.25">
      <c r="A49" s="221" t="s">
        <v>829</v>
      </c>
      <c r="B49" s="306">
        <f>C39/SUM(C34:C39)*100</f>
        <v>6.2054743157105356</v>
      </c>
      <c r="C49" s="303">
        <f>B39/SUM(B34:B39)*100</f>
        <v>5.0364479787939027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31.927259092613426</v>
      </c>
      <c r="C53" s="301">
        <f>C44</f>
        <v>26.0658272586702</v>
      </c>
    </row>
    <row r="54" spans="1:3" x14ac:dyDescent="0.25">
      <c r="A54" s="220" t="s">
        <v>831</v>
      </c>
      <c r="B54" s="305">
        <f t="shared" ref="B54:C54" si="3">B45</f>
        <v>30.521184851893512</v>
      </c>
      <c r="C54" s="302">
        <f t="shared" si="3"/>
        <v>26.69538325601944</v>
      </c>
    </row>
    <row r="55" spans="1:3" x14ac:dyDescent="0.25">
      <c r="A55" s="307" t="s">
        <v>832</v>
      </c>
      <c r="B55" s="305">
        <f t="shared" ref="B55:C55" si="4">B46</f>
        <v>14.360704911886014</v>
      </c>
      <c r="C55" s="302">
        <f t="shared" si="4"/>
        <v>18.422796554009278</v>
      </c>
    </row>
    <row r="56" spans="1:3" x14ac:dyDescent="0.25">
      <c r="A56" s="220" t="s">
        <v>833</v>
      </c>
      <c r="B56" s="305">
        <f t="shared" ref="B56:C56" si="5">B47</f>
        <v>10.329958755155605</v>
      </c>
      <c r="C56" s="302">
        <f t="shared" si="5"/>
        <v>16.788159929313011</v>
      </c>
    </row>
    <row r="57" spans="1:3" x14ac:dyDescent="0.25">
      <c r="A57" s="220" t="s">
        <v>834</v>
      </c>
      <c r="B57" s="305">
        <f t="shared" ref="B57:C57" si="6">B48</f>
        <v>6.6554180727409067</v>
      </c>
      <c r="C57" s="302">
        <f t="shared" si="6"/>
        <v>6.9913850231941685</v>
      </c>
    </row>
    <row r="58" spans="1:3" x14ac:dyDescent="0.25">
      <c r="A58" s="308" t="s">
        <v>835</v>
      </c>
      <c r="B58" s="306">
        <f t="shared" ref="B58:C58" si="7">B49</f>
        <v>6.2054743157105356</v>
      </c>
      <c r="C58" s="303">
        <f t="shared" si="7"/>
        <v>5.0364479787939027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2024-04-26T07:40:08Z</dcterms:modified>
</cp:coreProperties>
</file>