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<sst xmlns="http://schemas.openxmlformats.org/spreadsheetml/2006/main" count="6316" uniqueCount="2914">
  <si>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</si>
  <si>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</si>
  <si>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</si>
  <si>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</si>
  <si>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</si>
  <si>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</si>
  <si>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</si>
  <si>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</si>
  <si>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</si>
  <si>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</si>
  <si>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</si>
  <si>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</si>
  <si>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</si>
  <si>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</si>
  <si>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</si>
  <si>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</si>
  <si>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</si>
  <si>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</si>
  <si>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</si>
  <si>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</si>
  <si>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</si>
  <si>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</si>
  <si>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</si>
  <si>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</si>
  <si>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</si>
  <si>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</si>
  <si>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</si>
  <si>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</si>
  <si>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</si>
  <si>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</si>
  <si>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</si>
  <si>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</si>
  <si>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</si>
  <si>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</si>
  <si>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</si>
  <si>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</si>
  <si>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</si>
  <si>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</si>
  <si>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</si>
  <si>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</si>
  <si>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</si>
  <si>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</si>
  <si>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</si>
  <si>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</si>
  <si>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</si>
  <si>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</si>
  <si>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</si>
  <si>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</si>
  <si>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</si>
  <si>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</si>
  <si>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</si>
  <si>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</si>
  <si>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</si>
  <si>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</si>
  <si>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</si>
  <si>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</si>
  <si>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</si>
  <si>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</si>
  <si>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</si>
  <si>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</si>
  <si>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</si>
  <si>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</si>
  <si>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</si>
  <si>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</si>
  <si>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</si>
  <si>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</si>
  <si>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</si>
  <si>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</si>
  <si>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</si>
  <si>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</si>
  <si>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</si>
  <si>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</si>
  <si>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</si>
  <si>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</si>
  <si>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</si>
  <si>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</si>
  <si>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</si>
  <si>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</si>
  <si>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</si>
  <si>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</si>
  <si>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</si>
  <si>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</si>
  <si>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</si>
  <si>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</si>
  <si>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</si>
  <si>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</si>
  <si>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</si>
  <si>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</si>
  <si>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</si>
  <si>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</si>
  <si>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</si>
  <si>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</si>
  <si>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</si>
  <si>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</si>
  <si>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</si>
  <si>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</si>
  <si>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</si>
  <si>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</si>
  <si>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</si>
  <si>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</si>
  <si>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</si>
  <si>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</si>
  <si>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</si>
  <si>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</si>
  <si>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</si>
  <si>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</si>
  <si>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</si>
  <si>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</si>
  <si>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</si>
  <si>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</si>
  <si>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</si>
  <si>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</si>
  <si>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</si>
  <si>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</si>
  <si>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</si>
  <si>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</si>
  <si>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</si>
  <si>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</si>
  <si>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</si>
  <si>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</si>
  <si>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</si>
  <si>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</si>
  <si>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</si>
  <si>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</si>
  <si>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</si>
  <si>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</si>
  <si>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</si>
  <si>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</si>
  <si>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</si>
  <si>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</si>
  <si>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</si>
  <si>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</si>
  <si>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</si>
  <si>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</si>
  <si>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</si>
  <si>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</si>
  <si>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</si>
  <si>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</si>
  <si>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</si>
  <si>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</si>
  <si>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</si>
  <si>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</si>
  <si>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</si>
  <si>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</si>
  <si>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</si>
  <si>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</si>
  <si>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</si>
  <si>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</si>
  <si>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</si>
  <si>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</si>
  <si>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</si>
  <si>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</si>
  <si>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</si>
  <si>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</si>
  <si>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</si>
  <si>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</si>
  <si>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</si>
  <si>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</si>
  <si>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</si>
  <si>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</si>
  <si>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</si>
  <si>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</si>
  <si>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</si>
  <si>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</si>
  <si>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</si>
  <si>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</si>
  <si>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</si>
  <si>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</si>
  <si>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</si>
  <si>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</si>
  <si>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</si>
  <si>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</si>
  <si>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</si>
  <si>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</si>
  <si>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</si>
  <si>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</si>
  <si>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</si>
  <si>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</si>
  <si>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</si>
  <si>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</si>
  <si>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</si>
  <si>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</si>
  <si>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</si>
  <si>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</si>
  <si>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</si>
  <si>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</si>
  <si>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</si>
  <si>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</si>
  <si>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</si>
  <si>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</si>
  <si>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</si>
  <si>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</si>
  <si>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</si>
  <si>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</si>
  <si>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</si>
  <si>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</si>
  <si>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</si>
  <si>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</si>
  <si>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</si>
  <si>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</si>
  <si>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</si>
  <si>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</si>
  <si>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</si>
  <si>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</si>
  <si>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</si>
  <si>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</si>
  <si>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</si>
  <si>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</si>
  <si>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</si>
  <si>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</si>
  <si>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</si>
  <si>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</si>
  <si>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</si>
  <si>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</si>
  <si>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</si>
  <si>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</si>
  <si>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</si>
  <si>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</si>
  <si>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</si>
  <si>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</si>
  <si>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</si>
  <si>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</si>
  <si>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</si>
  <si>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</si>
  <si>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</si>
  <si>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</si>
  <si>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</si>
  <si>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</si>
  <si>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</si>
  <si>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</si>
  <si>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</si>
  <si>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</si>
  <si>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</si>
  <si>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</si>
  <si>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</si>
  <si>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</si>
  <si>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</si>
  <si>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</si>
  <si>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</si>
  <si>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</si>
  <si>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</si>
  <si>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</si>
  <si>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</si>
  <si>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</si>
  <si>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</si>
  <si>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</si>
  <si>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</si>
  <si>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</si>
  <si>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</si>
  <si>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</si>
  <si>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</si>
  <si>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</si>
  <si>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</si>
  <si>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</si>
  <si>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</si>
  <si>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</si>
  <si>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</si>
  <si>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</si>
  <si>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</si>
  <si>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</si>
  <si>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</si>
  <si>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</si>
  <si>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</si>
  <si>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</si>
  <si>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</si>
  <si>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</si>
  <si>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</si>
  <si>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</si>
  <si>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</si>
  <si>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</si>
  <si>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</si>
  <si>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</si>
  <si>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</si>
  <si>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</si>
  <si>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</si>
  <si>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</si>
  <si>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</si>
  <si>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</si>
  <si>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</si>
  <si>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</si>
  <si>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</si>
  <si>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</si>
  <si>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</si>
  <si>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</si>
  <si>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</si>
  <si>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</si>
  <si>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</si>
  <si>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</si>
  <si>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</si>
  <si>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</si>
  <si>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</si>
  <si>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</si>
  <si>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</si>
  <si>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</si>
  <si>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</si>
  <si>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</si>
  <si>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</si>
  <si>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</si>
  <si>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</si>
  <si>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</si>
  <si>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</si>
  <si>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</si>
  <si>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</si>
  <si>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</si>
  <si>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</si>
  <si>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</si>
  <si>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</si>
  <si>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</si>
  <si>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</si>
  <si>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</si>
  <si>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</si>
  <si>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</si>
  <si>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</si>
  <si>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</si>
  <si>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</si>
  <si>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</si>
  <si>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</si>
  <si>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</si>
  <si>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</si>
  <si>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</si>
  <si>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</si>
  <si>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</si>
  <si>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</si>
  <si>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</si>
  <si>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</si>
  <si>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</si>
  <si>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</si>
  <si>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</si>
  <si>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</si>
  <si>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</si>
  <si>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</si>
  <si>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</si>
  <si>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</si>
  <si>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</si>
  <si>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</si>
  <si>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</si>
  <si>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</si>
  <si>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</si>
  <si>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</si>
  <si>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</si>
  <si>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</si>
  <si>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</si>
  <si>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</si>
  <si>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</si>
  <si>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</si>
  <si>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</si>
  <si>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</si>
  <si>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</si>
  <si>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</si>
  <si>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</si>
  <si>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</si>
  <si>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</si>
  <si>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</si>
  <si>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</si>
  <si>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</si>
  <si>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</si>
  <si>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</si>
  <si>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</si>
  <si>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</si>
  <si>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</si>
  <si>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</si>
  <si>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</si>
  <si>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</si>
  <si>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</si>
  <si>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</si>
  <si>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</si>
  <si>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</si>
  <si>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</si>
  <si>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</si>
  <si>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</si>
  <si>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</si>
  <si>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</si>
  <si>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</si>
  <si>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</si>
  <si>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</si>
  <si>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</si>
  <si>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</si>
  <si>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</si>
  <si>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</si>
  <si>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</si>
  <si>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</si>
  <si>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</si>
  <si>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</si>
  <si>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</si>
  <si>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</si>
  <si>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</si>
  <si>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</si>
  <si>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</si>
  <si>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</si>
  <si>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</si>
  <si>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</si>
  <si>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</si>
  <si>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</si>
  <si>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</si>
  <si>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</si>
  <si>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</si>
  <si>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</si>
  <si>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</si>
  <si>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</si>
  <si>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</si>
  <si>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</si>
  <si>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</si>
  <si>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</si>
  <si>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</si>
  <si>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</si>
  <si>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</si>
  <si>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</si>
  <si>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</si>
  <si>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</si>
  <si>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</si>
  <si>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</si>
  <si>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</si>
  <si>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</si>
  <si>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</si>
  <si>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</si>
  <si>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</si>
  <si>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</si>
  <si>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</si>
  <si>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</si>
  <si>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</si>
  <si>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</si>
  <si>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</si>
  <si>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</si>
  <si>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</si>
  <si>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</si>
  <si>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</si>
  <si>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</si>
  <si>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</si>
  <si>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</si>
  <si>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</si>
  <si>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</si>
  <si>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</si>
  <si>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</si>
  <si>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</si>
  <si>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</si>
  <si>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</si>
  <si>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</si>
  <si>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</si>
  <si>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</si>
  <si>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</si>
  <si>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</si>
  <si>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</si>
  <si>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</si>
  <si>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</si>
  <si>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</si>
  <si>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</si>
  <si>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</si>
  <si>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</si>
  <si>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</si>
  <si>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</si>
  <si>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</si>
  <si>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</si>
  <si>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</si>
  <si>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</si>
  <si>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</si>
  <si>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</si>
  <si>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</si>
  <si>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</si>
  <si>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</si>
  <si>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</si>
  <si>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</si>
  <si>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</si>
  <si>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</si>
  <si>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</si>
  <si>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</si>
  <si>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</si>
  <si>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</si>
  <si>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</si>
  <si>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</si>
  <si>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</si>
  <si>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</si>
  <si>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</si>
  <si>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</si>
  <si>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</si>
  <si>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</si>
  <si>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</si>
  <si>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</si>
  <si>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</si>
  <si>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</si>
  <si>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</si>
  <si>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</si>
  <si>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</si>
  <si>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</si>
  <si>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</si>
  <si>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</si>
  <si>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</si>
  <si>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</si>
  <si>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</si>
  <si>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</si>
  <si>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</si>
  <si>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</si>
  <si>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</si>
  <si>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</si>
  <si>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</si>
  <si>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</si>
  <si>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</si>
  <si>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</si>
  <si>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</si>
  <si>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</si>
  <si>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</si>
  <si>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</si>
  <si>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</si>
  <si>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</si>
  <si>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</si>
  <si>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</si>
  <si>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</si>
  <si>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</si>
  <si>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</si>
  <si>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</si>
  <si>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</si>
  <si>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</si>
  <si>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</si>
  <si>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</si>
  <si>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</si>
  <si>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</si>
  <si>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</si>
  <si>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</si>
  <si>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</si>
  <si>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</si>
  <si>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</si>
  <si>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</si>
  <si>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</si>
  <si>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</si>
  <si>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</si>
  <si>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</si>
  <si>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</si>
  <si>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</si>
  <si>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</si>
  <si>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</si>
  <si>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</si>
  <si>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</si>
  <si>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</si>
  <si>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</si>
  <si>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</si>
  <si>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</si>
  <si>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</si>
  <si>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</si>
  <si>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</si>
  <si>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</si>
  <si>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</si>
  <si>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</si>
  <si>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</si>
  <si>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</si>
  <si>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</si>
  <si>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</si>
  <si>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</si>
  <si>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</si>
  <si>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</si>
  <si>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</si>
  <si>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</si>
  <si>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</si>
  <si>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</si>
  <si>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</si>
  <si>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</si>
  <si>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</si>
  <si>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</si>
  <si>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</si>
  <si>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</si>
  <si>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</si>
  <si>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</si>
  <si>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</si>
  <si>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</si>
  <si>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</si>
  <si>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</si>
  <si>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</si>
  <si>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</si>
  <si>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</si>
  <si>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</si>
  <si>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</si>
  <si>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</si>
  <si>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</si>
  <si>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</si>
  <si>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</si>
  <si>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</si>
  <si>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</si>
  <si>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</si>
  <si>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</si>
  <si>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</si>
  <si>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</si>
  <si>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</si>
  <si>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</si>
  <si>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</si>
  <si>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</si>
  <si>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</si>
  <si>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</si>
  <si>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</si>
  <si>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</si>
  <si>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</si>
  <si>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</si>
  <si>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</si>
  <si>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</si>
  <si>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</si>
  <si>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</si>
  <si>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</si>
  <si>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</si>
  <si>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</si>
  <si>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</si>
  <si>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</si>
  <si>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</si>
  <si>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</si>
  <si>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</si>
  <si>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</si>
  <si>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</si>
  <si>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</si>
  <si>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</si>
  <si>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</si>
  <si>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</si>
  <si>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</si>
  <si>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</si>
  <si>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</si>
  <si>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</si>
  <si>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</si>
  <si>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</si>
  <si>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</si>
  <si>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</si>
  <si>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</si>
  <si>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</si>
  <si>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</si>
  <si>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</si>
  <si>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</si>
  <si>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</si>
  <si>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</si>
  <si>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</si>
  <si>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</si>
  <si>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</si>
  <si>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</si>
  <si>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</si>
  <si>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</si>
  <si>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</si>
  <si>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</si>
  <si>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</si>
  <si>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</si>
  <si>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</si>
  <si>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</si>
  <si>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</si>
  <si>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</si>
  <si>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</si>
  <si>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</si>
  <si>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</si>
  <si>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</si>
  <si>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</si>
  <si>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</si>
  <si>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</si>
  <si>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</si>
  <si>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</si>
  <si>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</si>
  <si>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</si>
  <si>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</si>
  <si>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</si>
  <si>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</si>
  <si>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</si>
  <si>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</si>
  <si>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</si>
  <si>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</si>
  <si>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</si>
  <si>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</si>
  <si>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</si>
  <si>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</si>
  <si>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</si>
  <si>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</si>
  <si>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</si>
  <si>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</si>
  <si>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</si>
  <si>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</si>
  <si>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</si>
  <si>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</si>
  <si>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</si>
  <si>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</si>
  <si>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</si>
  <si>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</si>
  <si>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</si>
  <si>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</si>
  <si>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</si>
  <si>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</si>
  <si>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</si>
  <si>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</si>
  <si>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</si>
  <si>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</si>
  <si>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</si>
  <si>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</si>
  <si>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</si>
  <si>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</si>
  <si>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</si>
  <si>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</si>
  <si>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</si>
  <si>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</si>
  <si>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</si>
  <si>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</si>
  <si>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</si>
  <si>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</si>
  <si>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</si>
  <si>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</si>
  <si>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</si>
  <si>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</si>
  <si>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</si>
  <si>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</si>
  <si>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</si>
  <si>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</si>
  <si>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</si>
  <si>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</si>
  <si>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</si>
  <si>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</si>
  <si>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</si>
  <si>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</si>
  <si>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</si>
  <si>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</si>
  <si>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</si>
  <si>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</si>
  <si>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</si>
  <si>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</si>
  <si>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</si>
  <si>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</si>
  <si>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</si>
  <si>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</si>
  <si>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</si>
  <si>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</si>
  <si>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</si>
  <si>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</si>
  <si>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</si>
  <si>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</si>
  <si>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</si>
  <si>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</si>
  <si>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</si>
  <si>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</si>
  <si>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</si>
  <si>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</si>
  <si>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</si>
  <si>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</si>
  <si>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</si>
  <si>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</si>
  <si>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</si>
  <si>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</si>
  <si>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</si>
  <si>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</si>
  <si>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</si>
  <si>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</si>
  <si>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</si>
  <si>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</si>
  <si>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</si>
  <si>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</si>
  <si>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</si>
  <si>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</si>
  <si>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</si>
  <si>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</si>
  <si>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</si>
  <si>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</si>
  <si>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</si>
  <si>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</si>
  <si>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</si>
  <si>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</si>
  <si>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</si>
  <si>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</si>
  <si>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</si>
  <si>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</si>
  <si>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</si>
  <si>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</si>
  <si>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</si>
  <si>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</si>
  <si>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</si>
  <si>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</si>
  <si>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</si>
  <si>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</si>
  <si>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</si>
  <si>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</si>
  <si>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</si>
  <si>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</si>
  <si>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</si>
  <si>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</si>
  <si>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</si>
  <si>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</si>
  <si>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</si>
  <si>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</si>
  <si>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</si>
  <si>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</si>
  <si>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</si>
  <si>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</si>
  <si>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</si>
  <si>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</si>
  <si>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</si>
  <si>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</si>
  <si>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</si>
  <si>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</si>
  <si>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</si>
  <si>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</si>
  <si>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</si>
  <si>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</si>
  <si>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</si>
  <si>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</si>
  <si>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</si>
  <si>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</si>
  <si>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</si>
  <si>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</si>
  <si>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</si>
  <si>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</si>
  <si>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</si>
  <si>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</si>
  <si>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</si>
  <si>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</si>
  <si>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</si>
  <si>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</si>
  <si>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</si>
  <si>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</si>
  <si>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</si>
  <si>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</si>
  <si>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</si>
  <si>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</si>
  <si>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</si>
  <si>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</si>
  <si>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</si>
  <si>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</si>
  <si>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</si>
  <si>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</si>
  <si>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</si>
  <si>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</si>
  <si>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</si>
  <si>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</si>
  <si>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</si>
  <si>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</si>
  <si>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</si>
  <si>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</si>
  <si>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</si>
  <si>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</si>
  <si>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</si>
  <si>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</si>
  <si>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</si>
  <si>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</si>
  <si>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</si>
  <si>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</si>
  <si>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</si>
  <si>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</si>
  <si>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</si>
  <si>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</si>
  <si>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</si>
  <si>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</si>
  <si>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</si>
  <si>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</si>
  <si>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</si>
  <si>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</si>
  <si>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</si>
  <si>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</si>
  <si>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</si>
  <si>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</si>
  <si>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</si>
  <si>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</si>
  <si>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</si>
  <si>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</si>
  <si>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</si>
  <si>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</si>
  <si>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</si>
  <si>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</si>
  <si>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</si>
  <si>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</si>
  <si>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</si>
  <si>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</si>
  <si>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</si>
  <si>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</si>
  <si>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</si>
  <si>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</si>
  <si>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</si>
  <si>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</si>
  <si>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</si>
  <si>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</si>
  <si>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</si>
  <si>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</si>
  <si>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</si>
  <si>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</si>
  <si>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</si>
  <si>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</si>
  <si>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</si>
  <si>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</si>
  <si>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</si>
  <si>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</si>
  <si>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</si>
  <si>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</si>
  <si>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</si>
  <si>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</si>
  <si>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</si>
  <si>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</si>
  <si>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</si>
  <si>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</si>
  <si>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</si>
  <si>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</si>
  <si>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</si>
  <si>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</si>
  <si>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</si>
  <si>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</si>
  <si>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</si>
  <si>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</si>
  <si>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</si>
  <si>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</si>
  <si>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</si>
  <si>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</si>
  <si>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</si>
  <si>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</si>
  <si>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</si>
  <si>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</si>
  <si>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</si>
  <si>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</si>
  <si>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</si>
  <si>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</si>
  <si>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</si>
  <si>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</si>
  <si>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</si>
  <si>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</si>
  <si>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</si>
  <si>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</si>
  <si>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</si>
  <si>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</si>
  <si>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</si>
  <si>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</si>
  <si>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</si>
  <si>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</si>
  <si>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</si>
  <si>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</si>
  <si>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</si>
  <si>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</si>
  <si>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</si>
  <si>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</si>
  <si>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</si>
  <si>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</si>
  <si>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</si>
  <si>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</si>
  <si>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</si>
  <si>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</si>
  <si>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</si>
  <si>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</si>
  <si>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</si>
  <si>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</si>
  <si>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</si>
  <si>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</si>
  <si>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</si>
  <si>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</si>
  <si>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</si>
  <si>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</si>
  <si>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</si>
  <si>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</si>
  <si>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</si>
  <si>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</si>
  <si>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</si>
  <si>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</si>
  <si>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</si>
  <si>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</si>
  <si>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</si>
  <si>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</si>
  <si>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</si>
  <si>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</si>
  <si>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</si>
  <si>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</si>
  <si>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</si>
  <si>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</si>
  <si>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</si>
  <si>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</si>
  <si>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</si>
  <si>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</si>
  <si>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</si>
  <si>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</si>
  <si>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</si>
  <si>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</si>
  <si>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</si>
  <si>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</si>
  <si>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</si>
  <si>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</si>
  <si>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</si>
  <si>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</si>
  <si>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</si>
  <si>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</si>
  <si>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</si>
  <si>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</si>
  <si>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</si>
  <si>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</si>
  <si>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</si>
  <si>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</si>
  <si>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</si>
  <si>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</si>
  <si>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</si>
  <si>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</si>
  <si>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</si>
  <si>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</si>
  <si>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</si>
  <si>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</si>
  <si>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</si>
  <si>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</si>
  <si>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</si>
  <si>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</si>
  <si>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</si>
  <si>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</si>
  <si>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</si>
  <si>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</si>
  <si>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</si>
  <si>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</si>
  <si>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</si>
  <si>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</si>
  <si>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</si>
  <si>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</si>
  <si>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</si>
  <si>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</si>
  <si>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</si>
  <si>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</si>
  <si>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</si>
  <si>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</si>
  <si>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</si>
  <si>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</si>
  <si>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</si>
  <si>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</si>
  <si>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</si>
  <si>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</si>
  <si>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</si>
  <si>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</si>
  <si>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</si>
  <si>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</si>
  <si>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</si>
  <si>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</si>
  <si>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</si>
  <si>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</si>
  <si>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</si>
  <si>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</si>
  <si>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</si>
  <si>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</si>
  <si>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</si>
  <si>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</si>
  <si>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</si>
  <si>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</si>
  <si>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</si>
  <si>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</si>
  <si>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</si>
  <si>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</si>
  <si>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</si>
  <si>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</si>
  <si>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</si>
  <si>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</si>
  <si>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</si>
  <si>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</si>
  <si>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</si>
  <si>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</si>
  <si>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</si>
  <si>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</si>
  <si>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</si>
  <si>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</si>
  <si>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</si>
  <si>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</si>
  <si>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</si>
  <si>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</si>
  <si>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</si>
  <si>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</si>
  <si>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</si>
  <si>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</si>
  <si>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</si>
  <si>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</si>
  <si>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</si>
  <si>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</si>
  <si>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</si>
  <si>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</si>
  <si>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</si>
  <si>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</si>
  <si>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</si>
  <si>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</si>
  <si>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</si>
  <si>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</si>
  <si>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</si>
  <si>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</si>
  <si>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</si>
  <si>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</si>
  <si>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</si>
  <si>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</si>
  <si>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</si>
  <si>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</si>
  <si>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</si>
  <si>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</si>
  <si>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</si>
  <si>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</si>
  <si>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</si>
  <si>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</si>
  <si>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</si>
  <si>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</si>
  <si>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</si>
  <si>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</si>
  <si>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</si>
  <si>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</si>
  <si>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</si>
  <si>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</si>
  <si>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</si>
  <si>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</si>
  <si>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</si>
  <si>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</si>
  <si>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</si>
  <si>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</si>
  <si>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</si>
  <si>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</si>
  <si>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</si>
  <si>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</si>
  <si>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</si>
  <si>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</si>
  <si>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</si>
  <si>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</si>
  <si>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</si>
  <si>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</si>
  <si>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</si>
  <si>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</si>
  <si>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</si>
  <si>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</si>
  <si>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</si>
  <si>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</si>
  <si>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</si>
  <si>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</si>
  <si>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</si>
  <si>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</si>
  <si>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</si>
  <si>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</si>
  <si>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</si>
  <si>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</si>
  <si>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</si>
  <si>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</si>
  <si>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</si>
  <si>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</si>
  <si>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</si>
  <si>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</si>
  <si>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</si>
  <si>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</si>
  <si>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</si>
  <si>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</si>
  <si>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</si>
  <si>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</si>
  <si>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</si>
  <si>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</si>
  <si>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</si>
  <si>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</si>
  <si>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</si>
  <si>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</si>
  <si>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</si>
  <si>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</si>
  <si>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</si>
  <si>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</si>
  <si>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</si>
  <si>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</si>
  <si>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</si>
  <si>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</si>
  <si>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</si>
  <si>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</si>
  <si>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</si>
  <si>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</si>
  <si>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</si>
  <si>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</si>
  <si>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</si>
  <si>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</si>
  <si>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</si>
  <si>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</si>
  <si>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</si>
  <si>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</si>
  <si>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</si>
  <si>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</si>
  <si>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</si>
  <si>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</si>
  <si>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</si>
  <si>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</si>
  <si>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</si>
  <si>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</si>
  <si>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</si>
  <si>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</si>
  <si>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</si>
  <si>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</si>
  <si>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</si>
  <si>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</si>
  <si>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</si>
  <si>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</si>
  <si>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</si>
  <si>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</si>
  <si>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</si>
  <si>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</si>
  <si>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</si>
  <si>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</si>
  <si>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</si>
  <si>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</si>
  <si>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</si>
  <si>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</si>
  <si>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</si>
  <si>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</si>
  <si>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</si>
  <si>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</si>
  <si>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</si>
  <si>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</si>
  <si>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</si>
  <si>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</si>
  <si>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</si>
  <si>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</si>
  <si>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</si>
  <si>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</si>
  <si>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</si>
  <si>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</si>
  <si>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</si>
  <si>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</si>
  <si>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</si>
  <si>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</si>
  <si>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</si>
  <si>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</si>
  <si>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</si>
  <si>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</si>
  <si>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</si>
  <si>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</si>
  <si>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</si>
  <si>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</si>
  <si>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</si>
  <si>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</si>
  <si>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</si>
  <si>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</si>
  <si>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</si>
  <si>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</si>
  <si>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</si>
  <si>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</si>
  <si>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</si>
  <si>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</si>
  <si>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</si>
  <si>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</si>
  <si>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</si>
  <si>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</si>
  <si>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</si>
  <si>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</si>
  <si>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</si>
  <si>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</si>
  <si>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</si>
  <si>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</si>
  <si>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</si>
  <si>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</si>
  <si>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</si>
  <si>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</si>
  <si>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</si>
  <si>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</si>
  <si>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</si>
  <si>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</si>
  <si>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</si>
  <si>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</si>
  <si>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</si>
  <si>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</si>
  <si>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</si>
  <si>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</si>
  <si>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</si>
  <si>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</si>
  <si>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</si>
  <si>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</si>
  <si>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</si>
  <si>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</si>
  <si>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</si>
  <si>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</si>
  <si>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</si>
  <si>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</si>
  <si>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</si>
  <si>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</si>
  <si>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</si>
  <si>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</si>
  <si>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</si>
  <si>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</si>
  <si>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</si>
  <si>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</si>
  <si>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</si>
  <si>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</si>
  <si>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</si>
  <si>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</si>
  <si>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</si>
  <si>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</si>
  <si>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</si>
  <si>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</si>
  <si>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</si>
  <si>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</si>
  <si>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</si>
  <si>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</si>
  <si>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</si>
  <si>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</si>
  <si>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</si>
  <si>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</si>
  <si>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</si>
  <si>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</si>
  <si>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</si>
  <si>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</si>
  <si>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</si>
  <si>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</si>
  <si>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</si>
  <si>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</si>
  <si>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</si>
  <si>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</si>
  <si>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</si>
  <si>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</si>
  <si>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</si>
  <si>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</si>
  <si>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</si>
  <si>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</si>
  <si>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</si>
  <si>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</si>
  <si>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</si>
  <si>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</si>
  <si>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</si>
  <si>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</si>
  <si>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</si>
  <si>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</si>
  <si>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</si>
  <si>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</si>
  <si>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</si>
  <si>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</si>
  <si>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</si>
  <si>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</si>
  <si>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</si>
  <si>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</si>
  <si>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</si>
  <si>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</si>
  <si>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</si>
  <si>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</si>
  <si>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</si>
  <si>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</si>
  <si>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</si>
  <si>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</si>
  <si>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</si>
  <si>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</si>
  <si>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</si>
  <si>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</si>
  <si>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</si>
  <si>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</si>
  <si>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</si>
  <si>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</si>
  <si>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</si>
  <si>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</si>
  <si>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</si>
  <si>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</si>
  <si>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</si>
  <si>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</si>
  <si>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</si>
  <si>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</si>
  <si>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</si>
  <si>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</si>
  <si>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</si>
  <si>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</si>
  <si>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</si>
  <si>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</si>
  <si>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</si>
  <si>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</si>
  <si>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</si>
  <si>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</si>
  <si>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</si>
  <si>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</si>
  <si>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</si>
  <si>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</si>
  <si>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</si>
  <si>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</si>
  <si>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</si>
  <si>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</si>
  <si>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</si>
  <si>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</si>
  <si>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</si>
  <si>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</si>
  <si>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</si>
  <si>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</si>
  <si>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</si>
  <si>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</si>
  <si>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</si>
  <si>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</si>
  <si>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</si>
  <si>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</si>
  <si>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</si>
  <si>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</si>
  <si>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</si>
  <si>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</si>
  <si>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</si>
  <si>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</si>
  <si>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</si>
  <si>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</si>
  <si>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</si>
  <si>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</si>
  <si>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</si>
  <si>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</si>
  <si>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</si>
  <si>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</si>
  <si>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</si>
  <si>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</si>
  <si>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</si>
  <si>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</si>
  <si>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</si>
  <si>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</si>
  <si>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</si>
  <si>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</si>
  <si>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</si>
  <si>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</si>
  <si>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</si>
  <si>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</si>
  <si>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</si>
  <si>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</si>
  <si>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</si>
  <si>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</si>
  <si>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</si>
  <si>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</si>
  <si>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</si>
  <si>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</si>
  <si>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</si>
  <si>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</si>
  <si>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</si>
  <si>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</si>
  <si>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</si>
  <si>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</si>
  <si>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</si>
  <si>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</si>
  <si>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</si>
  <si>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</si>
  <si>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</si>
  <si>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</si>
  <si>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</si>
  <si>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</si>
  <si>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</si>
  <si>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</si>
  <si>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</si>
  <si>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</si>
  <si>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</si>
  <si>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</si>
  <si>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</si>
  <si>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</si>
  <si>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</si>
  <si>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</si>
  <si>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</si>
  <si>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</si>
  <si>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</si>
  <si>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</si>
  <si>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</si>
  <si>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</si>
  <si>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</si>
  <si>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</si>
  <si>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</si>
  <si>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</si>
  <si>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</si>
  <si>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</si>
  <si>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</si>
  <si>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</si>
  <si>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</si>
  <si>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</si>
  <si>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</si>
  <si>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</si>
  <si>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</si>
  <si>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</si>
  <si>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</si>
  <si>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</si>
  <si>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</si>
  <si>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</si>
  <si>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</si>
  <si>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</si>
  <si>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</si>
  <si>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</si>
  <si>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</si>
  <si>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</si>
  <si>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</si>
  <si>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</si>
  <si>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</si>
  <si>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</si>
  <si>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</si>
  <si>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</si>
  <si>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</si>
  <si>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</si>
  <si>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</si>
  <si>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</si>
  <si>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</si>
  <si>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</si>
  <si>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</si>
  <si>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</si>
  <si>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</si>
  <si>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</si>
  <si>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</si>
  <si>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</si>
  <si>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</si>
  <si>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</si>
  <si>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</si>
  <si>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</si>
  <si>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</si>
  <si>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</si>
  <si>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</si>
  <si>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</si>
  <si>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</si>
  <si>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</si>
  <si>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</si>
  <si>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</si>
  <si>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</si>
  <si>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</si>
  <si>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</si>
  <si>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</si>
  <si>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</si>
  <si>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</si>
  <si>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</si>
  <si>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</si>
  <si>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</si>
  <si>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</si>
  <si>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</si>
  <si>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</si>
  <si>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</si>
  <si>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</si>
  <si>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</si>
  <si>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</si>
  <si>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</si>
  <si>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</si>
  <si>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</si>
  <si>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</si>
  <si>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</si>
  <si>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</si>
  <si>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</si>
  <si>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</si>
  <si>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</si>
  <si>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</si>
  <si>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</si>
  <si>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</si>
  <si>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</si>
  <si>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</si>
  <si>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</si>
  <si>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</si>
  <si>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</si>
  <si>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</si>
  <si>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</si>
  <si>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</si>
  <si>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</si>
  <si>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</si>
  <si>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</si>
  <si>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</si>
  <si>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</si>
  <si>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</si>
  <si>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</si>
  <si>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</si>
  <si>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</si>
  <si>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</si>
  <si>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</si>
  <si>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</si>
  <si>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</si>
  <si>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</si>
  <si>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</si>
  <si>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</si>
  <si>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</si>
  <si>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</si>
  <si>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</si>
  <si>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</si>
  <si>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</si>
  <si>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</si>
  <si>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</si>
  <si>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</si>
  <si>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</si>
  <si>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</si>
  <si>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</si>
  <si>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</si>
  <si>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</si>
  <si>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</si>
  <si>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</si>
  <si>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</si>
  <si>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</si>
  <si>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</si>
  <si>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</si>
  <si>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</si>
  <si>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</si>
  <si>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</si>
  <si>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</si>
  <si>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</si>
  <si>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</si>
  <si>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</si>
  <si>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</si>
  <si>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</si>
  <si>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</si>
  <si>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</si>
  <si>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</si>
  <si>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</si>
  <si>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</si>
  <si>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</si>
  <si>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</si>
  <si>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</si>
  <si>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</si>
  <si>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</si>
  <si>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</si>
  <si>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</si>
  <si>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</si>
  <si>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</si>
  <si>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</si>
  <si>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</si>
  <si>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</si>
  <si>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</si>
  <si>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</si>
  <si>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</si>
  <si>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</si>
  <si>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</si>
  <si>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</si>
  <si>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</si>
  <si>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</si>
  <si>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</si>
  <si>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</si>
  <si>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</si>
  <si>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</si>
  <si>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</si>
  <si>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</si>
  <si>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</si>
  <si>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</si>
  <si>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</si>
  <si>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</si>
  <si>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</si>
  <si>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</si>
  <si>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</si>
  <si>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</si>
  <si>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</si>
  <si>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</si>
  <si>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</si>
  <si>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</si>
  <si>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</si>
  <si>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</si>
  <si>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</si>
  <si>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</si>
  <si>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</si>
  <si>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</si>
  <si>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</si>
  <si>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</si>
  <si>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</si>
  <si>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</si>
  <si>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</si>
  <si>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</si>
  <si>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</si>
  <si>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</si>
  <si>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</si>
  <si>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</si>
  <si>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</si>
  <si>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</si>
  <si>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</si>
  <si>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</si>
  <si>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</si>
  <si>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</si>
  <si>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</si>
  <si>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</si>
  <si>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</si>
  <si>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</si>
  <si>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</si>
  <si>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</si>
  <si>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</si>
  <si>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</si>
  <si>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</si>
  <si>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</si>
  <si>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</si>
  <si>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</si>
  <si>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</si>
  <si>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</si>
  <si>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</si>
  <si>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</si>
  <si>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</si>
  <si>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</si>
  <si>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</si>
  <si>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</si>
  <si>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</si>
  <si>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</si>
  <si>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</si>
  <si>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</si>
  <si>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</si>
  <si>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</si>
  <si>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</si>
  <si>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</si>
  <si>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</si>
  <si>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</si>
  <si>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</si>
  <si>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</si>
  <si>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</si>
  <si>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</si>
  <si>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</si>
  <si>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</si>
  <si>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</si>
  <si>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</si>
  <si>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</si>
  <si>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</si>
  <si>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</si>
  <si>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</si>
  <si>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</si>
  <si>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</si>
  <si>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</si>
  <si>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</si>
  <si>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</si>
  <si>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</si>
  <si>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</si>
  <si>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</si>
  <si>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</si>
  <si>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</si>
  <si>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</si>
  <si>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</si>
  <si>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</si>
  <si>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</si>
  <si>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</si>
  <si>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</si>
  <si>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</si>
  <si>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</si>
  <si>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</si>
  <si>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</si>
  <si>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</si>
  <si>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</si>
  <si>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</si>
  <si>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</si>
  <si>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</si>
  <si>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</si>
  <si>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</si>
  <si>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</si>
  <si>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</si>
  <si>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</si>
  <si>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</si>
  <si>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</si>
  <si>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</si>
  <si>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</si>
  <si>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</si>
  <si>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</si>
  <si>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</si>
  <si>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</si>
  <si>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</si>
  <si>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</si>
  <si>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</si>
  <si>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</si>
  <si>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</si>
  <si>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</si>
  <si>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</si>
  <si>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</si>
  <si>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</si>
  <si>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</si>
  <si>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</si>
  <si>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</si>
  <si>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</si>
  <si>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</si>
  <si>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</si>
  <si>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</si>
  <si>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</si>
  <si>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</si>
  <si>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</si>
  <si>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</si>
  <si>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</si>
  <si>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</si>
  <si>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</si>
  <si>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</si>
  <si>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</si>
  <si>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</si>
  <si>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</si>
  <si>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</si>
  <si>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</si>
  <si>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</si>
  <si>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</si>
  <si>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</si>
  <si>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</si>
  <si>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</si>
  <si>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</si>
  <si>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</si>
  <si>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</si>
  <si>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</si>
  <si>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</si>
  <si>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</si>
  <si>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</si>
  <si>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</si>
  <si>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</si>
  <si>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</si>
  <si>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</si>
  <si>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</si>
  <si>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</si>
  <si>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</si>
  <si>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</si>
  <si>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</si>
  <si>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</si>
  <si>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</si>
  <si>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</si>
  <si>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</si>
  <si>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</si>
  <si>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</si>
  <si>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</si>
  <si>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</si>
  <si>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</si>
  <si>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</si>
  <si>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</si>
  <si>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</si>
  <si>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</si>
  <si>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</si>
  <si>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</si>
  <si>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</si>
  <si>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</si>
  <si>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</si>
  <si>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</si>
  <si>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</si>
  <si>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</si>
  <si>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</si>
  <si>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</si>
  <si>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</si>
  <si>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</si>
  <si>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</si>
  <si>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</si>
  <si>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</si>
  <si>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</si>
  <si>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</si>
  <si>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</si>
  <si>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</si>
  <si>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</si>
  <si>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</si>
  <si>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</si>
  <si>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</si>
  <si>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</si>
  <si>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</si>
  <si>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</si>
  <si>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</si>
  <si>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</si>
  <si>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</si>
  <si>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</si>
  <si>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</si>
  <si>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</si>
  <si>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</si>
  <si>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</si>
  <si>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</si>
  <si>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</si>
  <si>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</si>
  <si>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</si>
  <si>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</si>
  <si>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</si>
  <si>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</si>
  <si>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</si>
  <si>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</si>
  <si>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</si>
  <si>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</si>
  <si>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</si>
  <si>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</si>
  <si>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</si>
  <si>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</si>
  <si>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</si>
  <si>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</si>
  <si>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</si>
  <si>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</si>
  <si>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</si>
  <si>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</si>
  <si>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</si>
  <si>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</si>
  <si>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</si>
  <si>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</si>
  <si>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</si>
  <si>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</si>
  <si>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</si>
  <si>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</si>
  <si>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</si>
  <si>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</si>
  <si>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</si>
  <si>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</si>
  <si>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</si>
  <si>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</si>
  <si>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</si>
  <si>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</si>
  <si>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</si>
  <si>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</si>
  <si>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</si>
  <si>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</si>
  <si>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</si>
  <si>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</si>
  <si>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</si>
  <si>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</si>
  <si>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</si>
  <si>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</si>
  <si>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</si>
  <si>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</si>
  <si>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</si>
  <si>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</si>
  <si>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</si>
  <si>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</si>
  <si>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</si>
  <si>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</si>
  <si>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</si>
  <si>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</si>
  <si>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</si>
  <si>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</si>
  <si>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</si>
  <si>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</si>
  <si>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</si>
  <si>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</si>
  <si>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</si>
  <si>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</si>
  <si>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</si>
  <si>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</si>
  <si>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</si>
  <si>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</si>
  <si>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</si>
  <si>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</si>
  <si>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</si>
  <si>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</si>
  <si>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</si>
  <si>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</si>
  <si>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</si>
  <si>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</si>
  <si>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</si>
  <si>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</si>
  <si>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</si>
  <si>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</si>
  <si>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</si>
  <si>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</si>
  <si>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</si>
  <si>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</si>
  <si>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</si>
  <si>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</si>
  <si>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</si>
  <si>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</si>
  <si>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</si>
  <si>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</si>
  <si>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</si>
  <si>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</si>
  <si>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</si>
  <si>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</si>
  <si>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</si>
  <si>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</si>
  <si>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</si>
  <si>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</si>
  <si>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</si>
  <si>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</si>
  <si>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</si>
  <si>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</si>
  <si>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</si>
  <si>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</si>
  <si>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</si>
  <si>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</si>
  <si>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</si>
  <si>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</si>
  <si>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</si>
  <si>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</si>
  <si>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</si>
  <si>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</si>
  <si>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</si>
  <si>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</si>
  <si>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</si>
  <si>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</si>
  <si>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</si>
  <si>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</si>
  <si>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</si>
  <si>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</si>
  <si>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</si>
  <si>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</si>
  <si>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</si>
  <si>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</si>
  <si>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</si>
  <si>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</si>
  <si>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</si>
  <si>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</si>
  <si>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</si>
  <si>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</si>
  <si>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</si>
  <si>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</si>
  <si>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</si>
  <si>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</si>
  <si>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</si>
  <si>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</si>
  <si>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</si>
  <si>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</si>
  <si>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</si>
  <si>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</si>
  <si>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</si>
  <si>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</si>
  <si>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</si>
  <si>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</si>
  <si>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</si>
  <si>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</si>
  <si>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</si>
  <si>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</si>
  <si>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</si>
  <si>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</si>
  <si>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</si>
  <si>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</si>
  <si>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</si>
  <si>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</si>
  <si>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</si>
  <si>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</si>
  <si>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</si>
  <si>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</si>
  <si>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</si>
  <si>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</si>
  <si>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</si>
  <si>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</si>
  <si>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</si>
  <si>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</si>
  <si>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</si>
  <si>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</si>
  <si>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</si>
  <si>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</si>
  <si>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</si>
  <si>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</si>
  <si>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</si>
  <si>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</si>
  <si>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</si>
  <si>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</si>
  <si>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</si>
  <si>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</si>
  <si>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</si>
  <si>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</si>
  <si>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</si>
  <si>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</si>
  <si>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</si>
  <si>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</si>
  <si>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</si>
  <si>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</si>
  <si>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</si>
  <si>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</si>
  <si>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</si>
  <si>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</si>
  <si>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</si>
  <si>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</si>
  <si>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</si>
  <si>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</si>
  <si>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</si>
  <si>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</si>
  <si>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</si>
  <si>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</si>
  <si>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</si>
  <si>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</si>
  <si>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</si>
  <si>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</si>
  <si>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</si>
  <si>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</si>
  <si>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</si>
  <si>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</si>
  <si>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</si>
  <si>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</si>
  <si>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</si>
  <si>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</si>
  <si>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</si>
  <si>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</si>
  <si>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</si>
  <si>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</si>
  <si>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</si>
  <si>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</si>
  <si>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</si>
  <si>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</si>
  <si>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</si>
  <si>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</si>
  <si>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</si>
  <si>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</si>
  <si>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</si>
  <si>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</si>
  <si>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</si>
  <si>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</si>
  <si>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</si>
  <si>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</si>
  <si>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</si>
  <si>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</si>
  <si>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</si>
  <si>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</si>
  <si>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</si>
  <si>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</si>
  <si>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</si>
  <si>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</si>
  <si>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</si>
  <si>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</si>
  <si>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</si>
  <si>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</si>
  <si>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</si>
  <si>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</si>
  <si>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</si>
  <si>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</si>
  <si>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</si>
  <si>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</si>
  <si>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</si>
  <si>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</si>
  <si>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</si>
  <si>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</si>
  <si>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</si>
  <si>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</si>
  <si>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</si>
  <si>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</si>
  <si>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</si>
  <si>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</si>
  <si>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</si>
  <si>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</si>
  <si>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</si>
  <si>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</si>
  <si>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</si>
  <si>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</si>
  <si>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</si>
  <si>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</si>
  <si>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</si>
  <si>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</si>
  <si>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</si>
  <si>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</si>
  <si>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</si>
  <si>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</si>
  <si>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</si>
  <si>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</si>
  <si>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</si>
  <si>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</si>
  <si>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</si>
  <si>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</si>
  <si>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</si>
  <si>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</si>
  <si>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</si>
  <si>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</si>
  <si>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</si>
  <si>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</si>
  <si>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</si>
  <si>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</si>
  <si>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</si>
  <si>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</si>
  <si>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</si>
  <si>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</si>
  <si>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</si>
  <si>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</si>
  <si>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</si>
  <si>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</si>
  <si>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</si>
  <si>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</si>
  <si>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</si>
  <si>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</si>
  <si>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</si>
  <si>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</si>
  <si>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</si>
  <si>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</si>
  <si>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</si>
  <si>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</si>
  <si>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</si>
  <si>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</si>
  <si>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</si>
  <si>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</si>
  <si>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</si>
  <si>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</si>
  <si>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</si>
  <si>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</si>
  <si>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</si>
  <si>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</si>
  <si>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</si>
  <si>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</si>
  <si>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</si>
  <si>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</si>
  <si>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</si>
  <si>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</si>
  <si>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</si>
  <si>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</si>
  <si>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</si>
  <si>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</si>
  <si>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</si>
  <si>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</si>
  <si>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</si>
  <si>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</si>
  <si>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</si>
  <si>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</si>
  <si>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</si>
  <si>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</si>
  <si>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</si>
  <si>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</si>
  <si>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</si>
  <si>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</si>
  <si>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</si>
  <si>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</si>
  <si>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</si>
  <si>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</si>
  <si>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</si>
  <si>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</si>
  <si>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</si>
  <si>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</si>
  <si>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</si>
  <si>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</si>
  <si>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</si>
  <si>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</si>
  <si>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</si>
  <si>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</si>
  <si>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</si>
  <si>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</si>
  <si>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</si>
  <si>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</si>
  <si>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</si>
  <si>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</si>
  <si>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</si>
  <si>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</si>
  <si>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</si>
  <si>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</si>
  <si>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</si>
  <si>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</si>
  <si>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</si>
  <si>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</si>
  <si>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</si>
  <si>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</si>
  <si>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</si>
  <si>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</si>
  <si>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</si>
  <si>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</si>
  <si>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</si>
  <si>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</si>
  <si>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</si>
  <si>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</si>
  <si>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</si>
  <si>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</si>
  <si>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</si>
  <si>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</si>
  <si>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</si>
  <si>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</si>
  <si>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</si>
  <si>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</si>
  <si>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</si>
  <si>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</si>
  <si>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</si>
  <si>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</si>
  <si>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</si>
  <si>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</si>
  <si>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</si>
  <si>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</si>
  <si>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</si>
  <si>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</si>
  <si>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</si>
  <si>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</si>
  <si>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</si>
  <si>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</si>
  <si>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</si>
  <si>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</si>
  <si>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</si>
  <si>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</si>
  <si>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</si>
  <si>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</si>
  <si>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</si>
  <si>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</si>
  <si>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</si>
  <si>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</si>
  <si>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</si>
  <si>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</si>
  <si>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</si>
  <si>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</si>
  <si>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</si>
  <si>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</si>
  <si>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</si>
  <si>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</si>
  <si>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</si>
  <si>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</si>
  <si>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</si>
  <si>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</si>
  <si>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</si>
  <si>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</si>
  <si>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</si>
  <si>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</si>
  <si>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</si>
  <si>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</si>
  <si>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</si>
  <si>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</si>
  <si>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</si>
  <si>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</si>
  <si>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</si>
  <si>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</si>
  <si>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</si>
  <si>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</si>
  <si>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</si>
  <si>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</si>
  <si>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</si>
  <si>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</si>
  <si>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</si>
  <si>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</si>
  <si>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</si>
  <si>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</si>
  <si>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</si>
  <si>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</si>
  <si>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</si>
  <si>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</si>
  <si>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</si>
  <si>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</si>
  <si>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</si>
  <si>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</si>
  <si>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</si>
  <si>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</si>
  <si>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</si>
  <si>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</si>
  <si>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</si>
  <si>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</si>
  <si>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</si>
  <si>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</si>
  <si>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</si>
  <si>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</si>
  <si>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</si>
  <si>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</si>
  <si>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</si>
  <si>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</si>
  <si>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</si>
  <si>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</si>
  <si>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</si>
  <si>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</si>
  <si>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</si>
  <si>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</si>
  <si>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</si>
  <si>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</si>
  <si>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</si>
  <si>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</si>
  <si>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</si>
  <si>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</si>
  <si>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</si>
  <si>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</si>
  <si>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</si>
  <si>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</si>
  <si>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</si>
  <si>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</si>
  <si>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</si>
  <si>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</si>
  <si>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</si>
  <si>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</si>
  <si>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</si>
  <si>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</si>
  <si>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</si>
  <si>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</si>
  <si>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</si>
  <si>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</si>
  <si>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</si>
  <si>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</si>
  <si>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</si>
  <si>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</si>
  <si>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</si>
  <si>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</si>
  <si>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</si>
  <si>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</si>
  <si>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</si>
  <si>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</si>
  <si>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</si>
  <si>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</si>
  <si>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</si>
  <si>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</si>
  <si>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</si>
  <si>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</si>
  <si>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</si>
  <si>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</si>
  <si>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</si>
  <si>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</si>
  <si>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</si>
  <si>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</si>
  <si>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</si>
  <si>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</si>
  <si>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</si>
  <si>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</si>
  <si>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</si>
  <si>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</si>
  <si>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</si>
  <si>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</si>
  <si>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</si>
  <si>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</si>
  <si>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</si>
  <si>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</si>
  <si>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</si>
  <si>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</si>
  <si>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</si>
  <si>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</si>
  <si>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</si>
  <si>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</si>
  <si>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</si>
  <si>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</si>
  <si>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</si>
  <si>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</si>
  <si>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</si>
  <si>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</si>
  <si>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</si>
  <si>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</si>
  <si>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</si>
  <si>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</si>
  <si>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</si>
  <si>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</si>
  <si>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</si>
  <si>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</si>
  <si>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</si>
  <si>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</si>
  <si>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</si>
  <si>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</si>
  <si>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</si>
  <si>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</si>
  <si>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</si>
  <si>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</si>
  <si>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</si>
  <si>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</si>
  <si>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</si>
  <si>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</si>
  <si>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</si>
  <si>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</si>
  <si>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</si>
  <si>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</si>
  <si>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</si>
  <si>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</si>
  <si>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</si>
  <si>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</si>
  <si>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</si>
  <si>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</si>
  <si>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</si>
  <si>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</si>
  <si>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</si>
  <si>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</si>
  <si>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</si>
  <si>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</si>
  <si>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</si>
  <si>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</si>
  <si>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</si>
  <si>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</si>
  <si>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</si>
  <si>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</si>
  <si>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</si>
  <si>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</si>
  <si>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</si>
  <si>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</si>
  <si>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</si>
  <si>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</si>
  <si>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</si>
  <si>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</si>
  <si>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</si>
  <si>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</si>
  <si>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</si>
  <si>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</si>
  <si>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</si>
  <si>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</si>
  <si>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</si>
  <si>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</si>
  <si>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</si>
  <si>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</si>
  <si>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</si>
  <si>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</si>
  <si>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</si>
  <si>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</si>
  <si>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</si>
  <si>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</si>
  <si>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</si>
  <si>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</si>
  <si>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</si>
  <si>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</si>
  <si>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</si>
  <si>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</si>
  <si>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</si>
  <si>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</si>
  <si>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</si>
  <si>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</si>
  <si>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</si>
  <si>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</si>
  <si>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</si>
  <si>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</si>
  <si>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</si>
  <si>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</si>
  <si>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</si>
  <si>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</si>
  <si>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</si>
  <si>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</si>
  <si>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</si>
  <si>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</si>
  <si>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</si>
  <si>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</si>
  <si>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</si>
  <si>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</si>
  <si>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</si>
  <si>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</si>
  <si>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</si>
  <si>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</si>
  <si>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</si>
  <si>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</si>
  <si>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</si>
  <si>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</si>
  <si>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</si>
  <si>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</si>
  <si>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</si>
  <si>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</si>
  <si>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</si>
  <si>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</si>
  <si>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</si>
  <si>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</si>
  <si>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</si>
  <si>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</si>
  <si>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</si>
  <si>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</si>
  <si>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</si>
  <si>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</si>
  <si>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</si>
  <si>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</si>
  <si>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</si>
  <si>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</si>
  <si>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</si>
  <si>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</si>
  <si>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</si>
  <si>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</si>
  <si>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</si>
  <si>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</si>
  <si>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</si>
  <si>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</si>
  <si>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</si>
  <si>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</si>
  <si>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</si>
  <si>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</si>
  <si>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</si>
  <si>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</si>
  <si>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</si>
  <si>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</si>
  <si>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</si>
  <si>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</si>
  <si>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</si>
  <si>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</si>
  <si>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</si>
  <si>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</si>
  <si>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</si>
  <si>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</si>
  <si>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</si>
  <si>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</si>
  <si>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</si>
  <si>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</si>
  <si>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</si>
  <si>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</si>
  <si>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</si>
  <si>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</si>
  <si>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</si>
  <si>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</si>
  <si>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</si>
  <si>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</si>
  <si>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</si>
  <si>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</si>
  <si>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</si>
  <si>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</si>
  <si>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</si>
  <si>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</si>
  <si>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</si>
  <si>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</si>
  <si>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</si>
  <si>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</si>
  <si>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</si>
  <si>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</si>
  <si>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</si>
  <si>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</si>
  <si>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</si>
  <si>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</si>
  <si>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</si>
  <si>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</si>
  <si>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</si>
  <si>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</si>
  <si>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</si>
  <si>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</si>
  <si>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</si>
  <si>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</si>
  <si>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</si>
  <si>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</si>
  <si>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</si>
  <si>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</si>
  <si>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</si>
  <si>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</si>
  <si>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</si>
  <si>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</si>
  <si>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</si>
  <si>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</si>
  <si>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</si>
  <si>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</si>
  <si>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</si>
  <si>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</si>
  <si>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</si>
  <si>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</si>
  <si>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</si>
  <si>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</si>
  <si>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</si>
  <si>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</si>
  <si>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</si>
  <si>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</si>
  <si>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</si>
  <si>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</si>
  <si>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</si>
  <si>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</si>
  <si>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</si>
  <si>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</si>
  <si>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</si>
  <si>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</si>
  <si>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</si>
  <si>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</si>
  <si>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</si>
  <si>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</si>
  <si>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</si>
  <si>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</si>
  <si>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</si>
  <si>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</si>
  <si>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</si>
  <si>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</si>
  <si>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</si>
  <si>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</si>
  <si>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</si>
  <si>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</si>
  <si>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</si>
  <si>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</si>
  <si>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</si>
  <si>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</si>
  <si>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</si>
  <si>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</si>
  <si>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</si>
  <si>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</si>
  <si>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</si>
  <si>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</si>
  <si>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</si>
  <si>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</si>
  <si>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</si>
  <si>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</si>
  <si>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</si>
  <si>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</si>
  <si>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</si>
  <si>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</si>
  <si>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</si>
  <si>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</si>
  <si>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</si>
  <si>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</si>
  <si>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</si>
  <si>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</si>
  <si>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</si>
  <si>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</si>
  <si>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</si>
  <si>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</si>
  <si>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</si>
  <si>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</si>
  <si>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</si>
  <si>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</si>
  <si>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</si>
  <si>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</si>
  <si>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</si>
  <si>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</si>
  <si>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</si>
  <si>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</si>
  <si>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</si>
  <si>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</si>
  <si>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</si>
  <si>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</si>
  <si>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</si>
  <si>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</si>
  <si>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</si>
  <si>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</si>
  <si>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</si>
  <si>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</si>
  <si>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</si>
  <si>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</si>
  <si>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</si>
  <si>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</si>
  <si>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</si>
  <si>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</si>
  <si>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</si>
  <si>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</si>
  <si>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</si>
  <si>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</si>
  <si>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</si>
  <si>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</si>
  <si>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</si>
  <si>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</si>
  <si>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</si>
  <si>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</si>
  <si>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</si>
  <si>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</si>
  <si>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</si>
  <si>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</si>
  <si>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</si>
  <si>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</si>
  <si>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</si>
  <si>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</si>
  <si>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</si>
  <si>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</si>
  <si>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</si>
  <si>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</si>
  <si>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</si>
  <si>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</si>
  <si>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</si>
  <si>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</si>
  <si>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</si>
  <si>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</si>
  <si>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</si>
  <si>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</si>
  <si>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</si>
  <si>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</si>
  <si>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</si>
  <si>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</si>
  <si>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</si>
  <si>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</si>
  <si>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</si>
  <si>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</si>
  <si>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</si>
  <si>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</si>
  <si>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</si>
  <si>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</si>
  <si>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</si>
  <si>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</si>
  <si>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</si>
  <si>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</si>
  <si>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</si>
  <si>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</si>
  <si>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</si>
  <si>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</si>
  <si>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</si>
  <si>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</si>
  <si>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</si>
  <si>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</si>
  <si>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</si>
  <si>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</si>
  <si>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</si>
  <si>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</si>
  <si>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</si>
  <si>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</si>
  <si>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</si>
  <si>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</si>
  <si>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</si>
  <si>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</si>
  <si>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</si>
  <si>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</si>
  <si>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</si>
  <si>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</si>
  <si>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</si>
  <si>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</si>
  <si>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</si>
  <si>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</si>
  <si>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</si>
  <si>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</si>
  <si>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</si>
  <si>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</si>
  <si>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</si>
  <si>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</si>
  <si>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</si>
  <si>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</si>
  <si>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</si>
  <si>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</si>
  <si>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</si>
  <si>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</si>
  <si>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</si>
  <si>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</si>
  <si>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</si>
  <si>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</si>
  <si>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</si>
  <si>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</si>
  <si>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</si>
  <si>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</si>
  <si>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</si>
  <si>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</si>
  <si>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</si>
  <si>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</si>
  <si>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</si>
  <si>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</si>
  <si>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</si>
  <si>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</si>
  <si>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</si>
  <si>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</si>
  <si>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</si>
  <si>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</si>
  <si>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</si>
  <si>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</si>
  <si>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</si>
  <si>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</si>
  <si>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</si>
  <si>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</si>
  <si>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</si>
  <si>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</si>
  <si>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</si>
  <si>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</si>
  <si>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</si>
  <si>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</si>
  <si>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</si>
  <si>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</si>
  <si>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</si>
  <si>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</si>
  <si>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</si>
  <si>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</si>
  <si>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</si>
  <si>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</si>
  <si>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</si>
  <si>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</si>
  <si>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</si>
  <si>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</si>
  <si>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</si>
  <si>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</si>
  <si>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</si>
  <si>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</si>
  <si>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</si>
  <si>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</si>
  <si>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</si>
  <si>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</si>
  <si>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</si>
  <si>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</si>
  <si>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</si>
  <si>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</si>
  <si>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</si>
  <si>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</si>
  <si>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</si>
  <si>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</si>
  <si>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</si>
  <si>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</si>
  <si>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</si>
  <si>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</si>
  <si>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</si>
  <si>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</si>
  <si>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</si>
  <si>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</si>
  <si>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</si>
  <si>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</si>
  <si>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</si>
  <si>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</si>
  <si>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</si>
  <si>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</si>
  <si>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</si>
  <si>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</si>
  <si>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</si>
  <si>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</si>
  <si>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</si>
  <si>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</si>
  <si>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</si>
  <si>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</si>
  <si>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</si>
  <si>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</si>
  <si>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</si>
  <si>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</si>
  <si>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</si>
  <si>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</si>
  <si>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</si>
  <si>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</si>
  <si>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</si>
  <si>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</si>
  <si>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</si>
  <si>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</si>
  <si>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</si>
  <si>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</si>
  <si>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</si>
  <si>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</si>
  <si>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</si>
  <si>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</si>
  <si>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</si>
  <si>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</si>
  <si>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</si>
  <si>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</si>
  <si>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</si>
  <si>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</si>
  <si>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</si>
  <si>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</si>
  <si>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</si>
  <si>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</si>
  <si>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</si>
  <si>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</si>
  <si>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</si>
  <si>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</si>
  <si>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</si>
  <si>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</si>
  <si>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</si>
  <si>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</si>
  <si>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</si>
  <si>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</si>
  <si>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</si>
  <si>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</si>
  <si>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</si>
  <si>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</si>
  <si>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</si>
  <si>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</si>
  <si>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</si>
  <si>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</si>
  <si>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</si>
  <si>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</si>
  <si>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</si>
  <si>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</si>
  <si>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</si>
  <si>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</si>
  <si>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</si>
  <si>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</si>
  <si>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</si>
  <si>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</si>
  <si>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</si>
  <si>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</si>
  <si>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</si>
  <si>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</si>
  <si>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</si>
  <si>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</si>
  <si>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</si>
  <si>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</si>
  <si>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</si>
  <si>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</si>
  <si>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</si>
  <si>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</si>
  <si>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</si>
  <si>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</si>
  <si>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</si>
  <si>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</si>
  <si>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</si>
  <si>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</si>
  <si>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</si>
  <si>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</si>
  <si>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</si>
  <si>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</si>
  <si>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</si>
  <si>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</si>
  <si>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</si>
  <si>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</si>
  <si>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</si>
  <si>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</si>
  <si>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</si>
  <si>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</si>
  <si>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</si>
  <si>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</si>
  <si>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</si>
  <si>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</si>
  <si>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</si>
  <si>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</si>
  <si>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</si>
  <si>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</si>
  <si>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</si>
  <si>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</si>
  <si>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</si>
  <si>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</si>
  <si>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</si>
  <si>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</si>
  <si>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</si>
  <si>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</si>
  <si>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</si>
  <si>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</si>
  <si>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</si>
  <si>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</si>
  <si>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</si>
  <si>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</si>
  <si>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</si>
  <si>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</si>
  <si>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</si>
  <si>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</si>
  <si>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</si>
  <si>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</si>
  <si>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</si>
  <si>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</si>
  <si>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</si>
  <si>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</si>
  <si>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</si>
  <si>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</si>
  <si>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</si>
  <si>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</si>
  <si>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</si>
  <si>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</si>
  <si>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</si>
  <si>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</si>
  <si>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</si>
  <si>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</si>
  <si>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</si>
  <si>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</si>
  <si>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</si>
  <si>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</si>
  <si>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</si>
  <si>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</si>
  <si>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</si>
  <si>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</si>
  <si>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</si>
  <si>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</si>
  <si>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</si>
  <si>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</si>
  <si>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</si>
  <si>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</si>
  <si>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</si>
  <si>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</si>
  <si>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Prijepolje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</si>
</sst>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385</c:v>
                </c:pt>
                <c:pt idx="1">
                  <c:v>460</c:v>
                </c:pt>
                <c:pt idx="2">
                  <c:v>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562</c:v>
                </c:pt>
                <c:pt idx="1">
                  <c:v>648</c:v>
                </c:pt>
                <c:pt idx="2">
                  <c:v>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2816"/>
        <c:axId val="191877504"/>
      </c:barChart>
      <c:catAx>
        <c:axId val="19168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877504"/>
        <c:crosses val="autoZero"/>
        <c:auto val="1"/>
        <c:lblAlgn val="ctr"/>
        <c:lblOffset val="100"/>
        <c:noMultiLvlLbl val="0"/>
      </c:catAx>
      <c:valAx>
        <c:axId val="19187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153</c:v>
                </c:pt>
                <c:pt idx="1">
                  <c:v>164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2192"/>
        <c:axId val="200713728"/>
      </c:barChart>
      <c:catAx>
        <c:axId val="20071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728"/>
        <c:crosses val="autoZero"/>
        <c:auto val="1"/>
        <c:lblAlgn val="ctr"/>
        <c:lblOffset val="100"/>
        <c:noMultiLvlLbl val="0"/>
      </c:catAx>
      <c:valAx>
        <c:axId val="20071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192"/>
        <c:crosses val="autoZero"/>
        <c:crossBetween val="between"/>
        <c:majorUnit val="3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42</c:v>
                </c:pt>
                <c:pt idx="1">
                  <c:v>40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4976"/>
        <c:axId val="200914048"/>
      </c:barChart>
      <c:catAx>
        <c:axId val="200734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4048"/>
        <c:crosses val="autoZero"/>
        <c:auto val="1"/>
        <c:lblAlgn val="ctr"/>
        <c:lblOffset val="100"/>
        <c:noMultiLvlLbl val="0"/>
      </c:catAx>
      <c:valAx>
        <c:axId val="200914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23</c:v>
                </c:pt>
                <c:pt idx="1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792"/>
        <c:axId val="201091328"/>
      </c:barChart>
      <c:catAx>
        <c:axId val="201089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1328"/>
        <c:crosses val="autoZero"/>
        <c:auto val="1"/>
        <c:lblAlgn val="ctr"/>
        <c:lblOffset val="100"/>
        <c:noMultiLvlLbl val="0"/>
      </c:catAx>
      <c:valAx>
        <c:axId val="201091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7061</c:v>
                </c:pt>
                <c:pt idx="1">
                  <c:v>6522</c:v>
                </c:pt>
                <c:pt idx="2">
                  <c:v>6144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3264"/>
        <c:axId val="201602176"/>
      </c:barChart>
      <c:catAx>
        <c:axId val="20124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176"/>
        <c:crosses val="autoZero"/>
        <c:auto val="1"/>
        <c:lblAlgn val="ctr"/>
        <c:lblOffset val="100"/>
        <c:noMultiLvlLbl val="0"/>
      </c:catAx>
      <c:valAx>
        <c:axId val="20160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3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19.046882252823767</c:v>
                </c:pt>
                <c:pt idx="1">
                  <c:v>60.024756305121464</c:v>
                </c:pt>
                <c:pt idx="2">
                  <c:v>20.928361442054776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5952"/>
        <c:axId val="202418048"/>
      </c:barChart>
      <c:catAx>
        <c:axId val="20236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8048"/>
        <c:crosses val="autoZero"/>
        <c:auto val="1"/>
        <c:lblAlgn val="ctr"/>
        <c:lblOffset val="100"/>
        <c:noMultiLvlLbl val="0"/>
      </c:catAx>
      <c:valAx>
        <c:axId val="20241804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595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6304"/>
        <c:axId val="202787840"/>
      </c:barChart>
      <c:catAx>
        <c:axId val="20278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7840"/>
        <c:crosses val="autoZero"/>
        <c:auto val="1"/>
        <c:lblAlgn val="ctr"/>
        <c:lblOffset val="100"/>
        <c:noMultiLvlLbl val="0"/>
      </c:catAx>
      <c:valAx>
        <c:axId val="202787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6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80.2</c:v>
                </c:pt>
                <c:pt idx="1">
                  <c:v>89.8</c:v>
                </c:pt>
                <c:pt idx="2">
                  <c:v>92.8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81.5</c:v>
                </c:pt>
                <c:pt idx="1">
                  <c:v>85.4</c:v>
                </c:pt>
                <c:pt idx="2">
                  <c:v>90.6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1166848"/>
        <c:axId val="331168384"/>
      </c:barChart>
      <c:catAx>
        <c:axId val="331166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168384"/>
        <c:crosses val="autoZero"/>
        <c:auto val="1"/>
        <c:lblAlgn val="ctr"/>
        <c:lblOffset val="100"/>
        <c:noMultiLvlLbl val="0"/>
      </c:catAx>
      <c:valAx>
        <c:axId val="3311683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1668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2528</c:v>
                </c:pt>
                <c:pt idx="1">
                  <c:v>2227</c:v>
                </c:pt>
                <c:pt idx="2">
                  <c:v>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1206016"/>
        <c:axId val="332196864"/>
      </c:barChart>
      <c:catAx>
        <c:axId val="33120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2196864"/>
        <c:crosses val="autoZero"/>
        <c:auto val="1"/>
        <c:lblAlgn val="ctr"/>
        <c:lblOffset val="100"/>
        <c:noMultiLvlLbl val="0"/>
      </c:catAx>
      <c:valAx>
        <c:axId val="33219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206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10</c:v>
                </c:pt>
                <c:pt idx="1">
                  <c:v>26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39</c:v>
                </c:pt>
                <c:pt idx="1">
                  <c:v>29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3681024"/>
        <c:axId val="334032896"/>
      </c:barChart>
      <c:catAx>
        <c:axId val="33368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4032896"/>
        <c:crosses val="autoZero"/>
        <c:auto val="1"/>
        <c:lblAlgn val="ctr"/>
        <c:lblOffset val="100"/>
        <c:noMultiLvlLbl val="0"/>
      </c:catAx>
      <c:valAx>
        <c:axId val="334032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6810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133</c:v>
                </c:pt>
                <c:pt idx="1">
                  <c:v>209</c:v>
                </c:pt>
                <c:pt idx="2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27</c:v>
                </c:pt>
                <c:pt idx="1">
                  <c:v>57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0656"/>
        <c:axId val="192392192"/>
      </c:barChart>
      <c:catAx>
        <c:axId val="19239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2192"/>
        <c:crosses val="autoZero"/>
        <c:auto val="1"/>
        <c:lblAlgn val="ctr"/>
        <c:lblOffset val="100"/>
        <c:noMultiLvlLbl val="0"/>
      </c:catAx>
      <c:valAx>
        <c:axId val="19239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155</c:v>
                </c:pt>
                <c:pt idx="1">
                  <c:v>173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209</c:v>
                </c:pt>
                <c:pt idx="1">
                  <c:v>234</c:v>
                </c:pt>
                <c:pt idx="2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5174272"/>
        <c:axId val="335180928"/>
      </c:barChart>
      <c:catAx>
        <c:axId val="33517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5180928"/>
        <c:crosses val="autoZero"/>
        <c:auto val="1"/>
        <c:lblAlgn val="ctr"/>
        <c:lblOffset val="100"/>
        <c:noMultiLvlLbl val="0"/>
      </c:catAx>
      <c:valAx>
        <c:axId val="33518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5174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2.5901284233328177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2.4384960544638714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2.67677549125793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2.652019186136469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2.4199288256227756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2.6025065758935479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2.9924183815565528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2.8562587033885194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2.8655423178090671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3.2337923564907936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3.4844499458455824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3.787714683583475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3.7567693021816493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3.8403218319665791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3.4101810304812004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2.2033111558099954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1.4853783072876374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0.68698746712053227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2900352"/>
        <c:axId val="412910336"/>
      </c:barChart>
      <c:catAx>
        <c:axId val="4129003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12910336"/>
        <c:crosses val="autoZero"/>
        <c:auto val="1"/>
        <c:lblAlgn val="ctr"/>
        <c:lblOffset val="100"/>
        <c:noMultiLvlLbl val="0"/>
      </c:catAx>
      <c:valAx>
        <c:axId val="4129103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129003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2.4941977409871576</c:v>
                </c:pt>
                <c:pt idx="1">
                  <c:v>2.6179792665944608</c:v>
                </c:pt>
                <c:pt idx="2">
                  <c:v>2.9119603899118056</c:v>
                </c:pt>
                <c:pt idx="3">
                  <c:v>2.8995822373510753</c:v>
                </c:pt>
                <c:pt idx="4">
                  <c:v>2.7943679405848676</c:v>
                </c:pt>
                <c:pt idx="5">
                  <c:v>2.8562587033885194</c:v>
                </c:pt>
                <c:pt idx="6">
                  <c:v>3.094538140182578</c:v>
                </c:pt>
                <c:pt idx="7">
                  <c:v>3.3761411109391926</c:v>
                </c:pt>
                <c:pt idx="8">
                  <c:v>3.1100108308834908</c:v>
                </c:pt>
                <c:pt idx="9">
                  <c:v>3.2987776574346284</c:v>
                </c:pt>
                <c:pt idx="10">
                  <c:v>3.6391768528547113</c:v>
                </c:pt>
                <c:pt idx="11">
                  <c:v>3.7969982980040227</c:v>
                </c:pt>
                <c:pt idx="12">
                  <c:v>3.8248491412656662</c:v>
                </c:pt>
                <c:pt idx="13">
                  <c:v>3.3080612718551756</c:v>
                </c:pt>
                <c:pt idx="14">
                  <c:v>2.8129351694259634</c:v>
                </c:pt>
                <c:pt idx="15">
                  <c:v>1.6091598328949404</c:v>
                </c:pt>
                <c:pt idx="16">
                  <c:v>1.1542627262881016</c:v>
                </c:pt>
                <c:pt idx="17">
                  <c:v>0.41776264892464804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3270016"/>
        <c:axId val="413282688"/>
      </c:barChart>
      <c:catAx>
        <c:axId val="41327001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13282688"/>
        <c:crosses val="autoZero"/>
        <c:auto val="1"/>
        <c:lblAlgn val="ctr"/>
        <c:lblOffset val="100"/>
        <c:noMultiLvlLbl val="0"/>
      </c:catAx>
      <c:valAx>
        <c:axId val="4132826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32700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0.41837933059307103</c:v>
                </c:pt>
                <c:pt idx="1">
                  <c:v>0.30314232902033272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1.717557251908397</c:v>
                </c:pt>
                <c:pt idx="1">
                  <c:v>0.65804066543438078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9.1529653552554304</c:v>
                </c:pt>
                <c:pt idx="1">
                  <c:v>2.9426987060998151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23.649442160892541</c:v>
                </c:pt>
                <c:pt idx="1">
                  <c:v>19.800369685767098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50.293599530240755</c:v>
                </c:pt>
                <c:pt idx="1">
                  <c:v>62.957486136783736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4.4553728714034051</c:v>
                </c:pt>
                <c:pt idx="1">
                  <c:v>4.8280961182994453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10.312683499706401</c:v>
                </c:pt>
                <c:pt idx="1">
                  <c:v>8.5101663585951943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16936320"/>
        <c:axId val="417745920"/>
      </c:barChart>
      <c:catAx>
        <c:axId val="416936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7745920"/>
        <c:crosses val="autoZero"/>
        <c:auto val="1"/>
        <c:lblAlgn val="ctr"/>
        <c:lblOffset val="100"/>
        <c:noMultiLvlLbl val="0"/>
      </c:catAx>
      <c:valAx>
        <c:axId val="4177459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69363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29.55079271873165</c:v>
                </c:pt>
                <c:pt idx="1">
                  <c:v>23.512014787430687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31.738109219025251</c:v>
                </c:pt>
                <c:pt idx="1">
                  <c:v>39.711645101663585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38.402818555490306</c:v>
                </c:pt>
                <c:pt idx="1">
                  <c:v>36.495378927911275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0.3082795067527892</c:v>
                </c:pt>
                <c:pt idx="1">
                  <c:v>0.28096118299445472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19230848"/>
        <c:axId val="419510144"/>
      </c:barChart>
      <c:catAx>
        <c:axId val="419230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9510144"/>
        <c:crosses val="autoZero"/>
        <c:auto val="1"/>
        <c:lblAlgn val="ctr"/>
        <c:lblOffset val="100"/>
        <c:noMultiLvlLbl val="0"/>
      </c:catAx>
      <c:valAx>
        <c:axId val="419510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92308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11</c:v>
                </c:pt>
                <c:pt idx="4">
                  <c:v>9</c:v>
                </c:pt>
                <c:pt idx="5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10</c:v>
                </c:pt>
                <c:pt idx="4">
                  <c:v>13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20234752"/>
        <c:axId val="420236672"/>
      </c:barChart>
      <c:catAx>
        <c:axId val="420234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0236672"/>
        <c:crosses val="autoZero"/>
        <c:auto val="1"/>
        <c:lblAlgn val="ctr"/>
        <c:lblOffset val="100"/>
        <c:noMultiLvlLbl val="0"/>
      </c:catAx>
      <c:valAx>
        <c:axId val="420236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0234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1.08</c:v>
                </c:pt>
                <c:pt idx="1">
                  <c:v>0.39</c:v>
                </c:pt>
                <c:pt idx="3">
                  <c:v>0.56999999999999995</c:v>
                </c:pt>
                <c:pt idx="4">
                  <c:v>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21253120"/>
        <c:axId val="421255424"/>
      </c:barChart>
      <c:catAx>
        <c:axId val="421253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1255424"/>
        <c:crosses val="autoZero"/>
        <c:auto val="1"/>
        <c:lblAlgn val="ctr"/>
        <c:lblOffset val="100"/>
        <c:noMultiLvlLbl val="0"/>
      </c:catAx>
      <c:valAx>
        <c:axId val="42125542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125312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63.550488599348533</c:v>
                </c:pt>
                <c:pt idx="2">
                  <c:v>16.820790816326532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36.44951140065146</c:v>
                </c:pt>
                <c:pt idx="2">
                  <c:v>83.179209183673478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1284096"/>
        <c:axId val="421306752"/>
      </c:barChart>
      <c:catAx>
        <c:axId val="4212840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1306752"/>
        <c:crosses val="autoZero"/>
        <c:auto val="1"/>
        <c:lblAlgn val="ctr"/>
        <c:lblOffset val="100"/>
        <c:noMultiLvlLbl val="0"/>
      </c:catAx>
      <c:valAx>
        <c:axId val="4213067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12840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9.3000000000000007</c:v>
                </c:pt>
                <c:pt idx="1">
                  <c:v>6.4</c:v>
                </c:pt>
                <c:pt idx="2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1434496"/>
        <c:axId val="421436800"/>
      </c:barChart>
      <c:catAx>
        <c:axId val="42143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1436800"/>
        <c:crosses val="autoZero"/>
        <c:auto val="1"/>
        <c:lblAlgn val="ctr"/>
        <c:lblOffset val="100"/>
        <c:noMultiLvlLbl val="0"/>
      </c:catAx>
      <c:valAx>
        <c:axId val="421436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143449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171</c:v>
                </c:pt>
                <c:pt idx="1">
                  <c:v>149</c:v>
                </c:pt>
                <c:pt idx="2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151</c:v>
                </c:pt>
                <c:pt idx="1">
                  <c:v>166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2311808"/>
        <c:axId val="422322176"/>
      </c:barChart>
      <c:catAx>
        <c:axId val="42231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2322176"/>
        <c:crosses val="autoZero"/>
        <c:auto val="1"/>
        <c:lblAlgn val="ctr"/>
        <c:lblOffset val="100"/>
        <c:noMultiLvlLbl val="0"/>
      </c:catAx>
      <c:valAx>
        <c:axId val="422322176"/>
        <c:scaling>
          <c:orientation val="minMax"/>
          <c:max val="3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2311808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2149</c:v>
                </c:pt>
                <c:pt idx="1">
                  <c:v>2082</c:v>
                </c:pt>
                <c:pt idx="2">
                  <c:v>1956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1831</c:v>
                </c:pt>
                <c:pt idx="1">
                  <c:v>1642</c:v>
                </c:pt>
                <c:pt idx="2">
                  <c:v>1466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7552"/>
        <c:axId val="192844160"/>
      </c:barChart>
      <c:catAx>
        <c:axId val="19256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4160"/>
        <c:crosses val="autoZero"/>
        <c:auto val="1"/>
        <c:lblAlgn val="ctr"/>
        <c:lblOffset val="100"/>
        <c:noMultiLvlLbl val="0"/>
      </c:catAx>
      <c:valAx>
        <c:axId val="19284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5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248</c:v>
                </c:pt>
                <c:pt idx="1">
                  <c:v>299</c:v>
                </c:pt>
                <c:pt idx="2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328</c:v>
                </c:pt>
                <c:pt idx="1">
                  <c:v>328</c:v>
                </c:pt>
                <c:pt idx="2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2454784"/>
        <c:axId val="422456320"/>
      </c:barChart>
      <c:catAx>
        <c:axId val="42245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2456320"/>
        <c:crosses val="autoZero"/>
        <c:auto val="1"/>
        <c:lblAlgn val="ctr"/>
        <c:lblOffset val="100"/>
        <c:noMultiLvlLbl val="0"/>
      </c:catAx>
      <c:valAx>
        <c:axId val="42245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24547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23.773957158962798</c:v>
                </c:pt>
                <c:pt idx="1">
                  <c:v>23.307198859586599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27.127959413754226</c:v>
                </c:pt>
                <c:pt idx="1">
                  <c:v>26.823473509147068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16.403607666290867</c:v>
                </c:pt>
                <c:pt idx="1">
                  <c:v>17.224994060346877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15.952649379932357</c:v>
                </c:pt>
                <c:pt idx="1">
                  <c:v>17.937752435257782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9.9210822998872601</c:v>
                </c:pt>
                <c:pt idx="1">
                  <c:v>8.8382038488952244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6.8207440811724922</c:v>
                </c:pt>
                <c:pt idx="1">
                  <c:v>5.868377286766453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23006976"/>
        <c:axId val="423008512"/>
      </c:barChart>
      <c:catAx>
        <c:axId val="423006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3008512"/>
        <c:crosses val="autoZero"/>
        <c:auto val="1"/>
        <c:lblAlgn val="ctr"/>
        <c:lblOffset val="100"/>
        <c:noMultiLvlLbl val="0"/>
      </c:catAx>
      <c:valAx>
        <c:axId val="4230085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30069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41.2</c:v>
                </c:pt>
                <c:pt idx="1">
                  <c:v>41.03</c:v>
                </c:pt>
                <c:pt idx="2">
                  <c:v>14.7</c:v>
                </c:pt>
                <c:pt idx="3">
                  <c:v>2.63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43.95</c:v>
                </c:pt>
                <c:pt idx="1">
                  <c:v>38.79</c:v>
                </c:pt>
                <c:pt idx="2">
                  <c:v>14.13</c:v>
                </c:pt>
                <c:pt idx="3">
                  <c:v>2.59</c:v>
                </c:pt>
                <c:pt idx="4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23216640"/>
        <c:axId val="423506304"/>
      </c:barChart>
      <c:catAx>
        <c:axId val="42321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3506304"/>
        <c:crosses val="autoZero"/>
        <c:auto val="1"/>
        <c:lblAlgn val="ctr"/>
        <c:lblOffset val="100"/>
        <c:noMultiLvlLbl val="0"/>
      </c:catAx>
      <c:valAx>
        <c:axId val="423506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32166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49692</c:v>
                </c:pt>
                <c:pt idx="1">
                  <c:v>55532</c:v>
                </c:pt>
                <c:pt idx="2">
                  <c:v>63492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3548032"/>
        <c:axId val="423549568"/>
      </c:barChart>
      <c:catAx>
        <c:axId val="42354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3549568"/>
        <c:crosses val="autoZero"/>
        <c:auto val="1"/>
        <c:lblAlgn val="ctr"/>
        <c:lblOffset val="100"/>
        <c:noMultiLvlLbl val="0"/>
      </c:catAx>
      <c:valAx>
        <c:axId val="42354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3548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3637</c:v>
                </c:pt>
                <c:pt idx="1">
                  <c:v>3787</c:v>
                </c:pt>
                <c:pt idx="2">
                  <c:v>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4907</c:v>
                </c:pt>
                <c:pt idx="1">
                  <c:v>4971</c:v>
                </c:pt>
                <c:pt idx="2">
                  <c:v>5018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4290176"/>
        <c:axId val="424291712"/>
      </c:barChart>
      <c:catAx>
        <c:axId val="4242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4291712"/>
        <c:crosses val="autoZero"/>
        <c:auto val="1"/>
        <c:lblAlgn val="ctr"/>
        <c:lblOffset val="100"/>
        <c:noMultiLvlLbl val="0"/>
      </c:catAx>
      <c:valAx>
        <c:axId val="42429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4290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40.799999999999997</c:v>
                </c:pt>
                <c:pt idx="2">
                  <c:v>10.1</c:v>
                </c:pt>
                <c:pt idx="3">
                  <c:v>49.1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81.309148264984231</c:v>
                </c:pt>
                <c:pt idx="1">
                  <c:v>90.636168691922805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18.690851735015773</c:v>
                </c:pt>
                <c:pt idx="1">
                  <c:v>9.3638313080771969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24499072"/>
        <c:axId val="424500608"/>
      </c:barChart>
      <c:catAx>
        <c:axId val="424499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4500608"/>
        <c:crosses val="autoZero"/>
        <c:auto val="1"/>
        <c:lblAlgn val="ctr"/>
        <c:lblOffset val="100"/>
        <c:noMultiLvlLbl val="0"/>
      </c:catAx>
      <c:valAx>
        <c:axId val="4245006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449907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40</c:v>
                </c:pt>
                <c:pt idx="1">
                  <c:v>19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4512512"/>
        <c:axId val="424514304"/>
      </c:barChart>
      <c:catAx>
        <c:axId val="42451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514304"/>
        <c:crosses val="autoZero"/>
        <c:auto val="1"/>
        <c:lblAlgn val="ctr"/>
        <c:lblOffset val="100"/>
        <c:noMultiLvlLbl val="0"/>
      </c:catAx>
      <c:valAx>
        <c:axId val="42451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51251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4.2</c:v>
                </c:pt>
                <c:pt idx="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4525184"/>
        <c:axId val="424528128"/>
      </c:barChart>
      <c:catAx>
        <c:axId val="42452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528128"/>
        <c:crosses val="autoZero"/>
        <c:auto val="1"/>
        <c:lblAlgn val="ctr"/>
        <c:lblOffset val="100"/>
        <c:noMultiLvlLbl val="0"/>
      </c:catAx>
      <c:valAx>
        <c:axId val="424528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52518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20.5</c:v>
                </c:pt>
                <c:pt idx="1">
                  <c:v>8.9</c:v>
                </c:pt>
                <c:pt idx="2">
                  <c:v>18.600000000000001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5072896"/>
        <c:axId val="425078784"/>
      </c:barChart>
      <c:catAx>
        <c:axId val="42507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5078784"/>
        <c:crosses val="autoZero"/>
        <c:auto val="1"/>
        <c:lblAlgn val="ctr"/>
        <c:lblOffset val="100"/>
        <c:noMultiLvlLbl val="0"/>
      </c:catAx>
      <c:valAx>
        <c:axId val="42507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5072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15.7</c:v>
                </c:pt>
                <c:pt idx="1">
                  <c:v>54.8</c:v>
                </c:pt>
                <c:pt idx="2">
                  <c:v>29.5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11.7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6.62</c:v>
                </c:pt>
                <c:pt idx="1">
                  <c:v>6.02</c:v>
                </c:pt>
                <c:pt idx="2">
                  <c:v>7.09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25176448"/>
        <c:axId val="425514112"/>
      </c:barChart>
      <c:catAx>
        <c:axId val="42517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5514112"/>
        <c:crosses val="autoZero"/>
        <c:auto val="1"/>
        <c:lblAlgn val="ctr"/>
        <c:lblOffset val="100"/>
        <c:noMultiLvlLbl val="0"/>
      </c:catAx>
      <c:valAx>
        <c:axId val="425514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5176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5.9</c:v>
                </c:pt>
                <c:pt idx="1">
                  <c:v>8.9</c:v>
                </c:pt>
                <c:pt idx="2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6675200"/>
        <c:axId val="426701568"/>
      </c:barChart>
      <c:catAx>
        <c:axId val="42667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6701568"/>
        <c:crosses val="autoZero"/>
        <c:auto val="1"/>
        <c:lblAlgn val="ctr"/>
        <c:lblOffset val="100"/>
        <c:noMultiLvlLbl val="0"/>
      </c:catAx>
      <c:valAx>
        <c:axId val="426701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667520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20.9</c:v>
                </c:pt>
                <c:pt idx="1">
                  <c:v>16.2</c:v>
                </c:pt>
                <c:pt idx="2">
                  <c:v>18.600000000000001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79.099999999999994</c:v>
                </c:pt>
                <c:pt idx="1">
                  <c:v>83.8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71.400000000000006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27867520"/>
        <c:axId val="427953152"/>
      </c:barChart>
      <c:catAx>
        <c:axId val="42786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7953152"/>
        <c:crosses val="autoZero"/>
        <c:auto val="1"/>
        <c:lblAlgn val="ctr"/>
        <c:lblOffset val="100"/>
        <c:noMultiLvlLbl val="0"/>
      </c:catAx>
      <c:valAx>
        <c:axId val="427953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278675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1055</c:v>
                </c:pt>
                <c:pt idx="1">
                  <c:v>1349</c:v>
                </c:pt>
                <c:pt idx="2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169</c:v>
                </c:pt>
                <c:pt idx="1">
                  <c:v>125</c:v>
                </c:pt>
                <c:pt idx="2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5482752"/>
        <c:axId val="326115328"/>
      </c:barChart>
      <c:catAx>
        <c:axId val="325482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115328"/>
        <c:crosses val="autoZero"/>
        <c:auto val="1"/>
        <c:lblAlgn val="ctr"/>
        <c:lblOffset val="100"/>
        <c:noMultiLvlLbl val="0"/>
      </c:catAx>
      <c:valAx>
        <c:axId val="3261153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5482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1866</c:v>
                </c:pt>
                <c:pt idx="1">
                  <c:v>3101</c:v>
                </c:pt>
                <c:pt idx="2">
                  <c:v>6058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240</c:v>
                </c:pt>
                <c:pt idx="1">
                  <c:v>203</c:v>
                </c:pt>
                <c:pt idx="2">
                  <c:v>1163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6141824"/>
        <c:axId val="326143360"/>
      </c:barChart>
      <c:catAx>
        <c:axId val="326141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6143360"/>
        <c:crosses val="autoZero"/>
        <c:auto val="1"/>
        <c:lblAlgn val="ctr"/>
        <c:lblOffset val="100"/>
        <c:noMultiLvlLbl val="0"/>
      </c:catAx>
      <c:valAx>
        <c:axId val="3261433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6141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1.8</c:v>
                </c:pt>
                <c:pt idx="1">
                  <c:v>2.2999999999999998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1.4</c:v>
                </c:pt>
                <c:pt idx="1">
                  <c:v>1.6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30683904"/>
        <c:axId val="330685440"/>
      </c:barChart>
      <c:catAx>
        <c:axId val="330683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0685440"/>
        <c:crosses val="autoZero"/>
        <c:auto val="1"/>
        <c:lblAlgn val="ctr"/>
        <c:lblOffset val="100"/>
        <c:noMultiLvlLbl val="0"/>
      </c:catAx>
      <c:valAx>
        <c:axId val="330685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30683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21.4</c:v>
                </c:pt>
                <c:pt idx="1">
                  <c:v>22.6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28.7</c:v>
                </c:pt>
                <c:pt idx="1">
                  <c:v>29.5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32199040"/>
        <c:axId val="332200576"/>
      </c:barChart>
      <c:catAx>
        <c:axId val="33219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2200576"/>
        <c:crosses val="autoZero"/>
        <c:auto val="1"/>
        <c:lblAlgn val="ctr"/>
        <c:lblOffset val="100"/>
        <c:noMultiLvlLbl val="0"/>
      </c:catAx>
      <c:valAx>
        <c:axId val="332200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21990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253.06299999999999</c:v>
                </c:pt>
                <c:pt idx="1">
                  <c:v>446.37299999999999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2264192"/>
        <c:axId val="332265728"/>
      </c:barChart>
      <c:catAx>
        <c:axId val="33226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2265728"/>
        <c:crosses val="autoZero"/>
        <c:auto val="1"/>
        <c:lblAlgn val="ctr"/>
        <c:lblOffset val="100"/>
        <c:noMultiLvlLbl val="0"/>
      </c:catAx>
      <c:valAx>
        <c:axId val="3322657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226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27567.279999999999</c:v>
                </c:pt>
                <c:pt idx="1">
                  <c:v>19096.580000000002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2324864"/>
        <c:axId val="332326400"/>
      </c:barChart>
      <c:catAx>
        <c:axId val="332324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2326400"/>
        <c:crosses val="autoZero"/>
        <c:auto val="1"/>
        <c:lblAlgn val="ctr"/>
        <c:lblOffset val="100"/>
        <c:noMultiLvlLbl val="0"/>
      </c:catAx>
      <c:valAx>
        <c:axId val="33232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2324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102</c:v>
                </c:pt>
                <c:pt idx="1">
                  <c:v>129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93</c:v>
                </c:pt>
                <c:pt idx="1">
                  <c:v>109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2364800"/>
        <c:axId val="332374784"/>
      </c:barChart>
      <c:catAx>
        <c:axId val="33236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2374784"/>
        <c:crosses val="autoZero"/>
        <c:auto val="1"/>
        <c:lblAlgn val="ctr"/>
        <c:lblOffset val="100"/>
        <c:noMultiLvlLbl val="0"/>
      </c:catAx>
      <c:valAx>
        <c:axId val="332374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23648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15.2</c:v>
                </c:pt>
                <c:pt idx="1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58.2</c:v>
                </c:pt>
                <c:pt idx="1">
                  <c:v>50.2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26.5</c:v>
                </c:pt>
                <c:pt idx="1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2512"/>
        <c:axId val="193714432"/>
      </c:barChart>
      <c:catAx>
        <c:axId val="193712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4432"/>
        <c:crosses val="autoZero"/>
        <c:auto val="1"/>
        <c:lblAlgn val="ctr"/>
        <c:lblOffset val="100"/>
        <c:noMultiLvlLbl val="0"/>
      </c:catAx>
      <c:valAx>
        <c:axId val="193714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25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385</c:v>
                </c:pt>
                <c:pt idx="1">
                  <c:v>460</c:v>
                </c:pt>
                <c:pt idx="2">
                  <c:v>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562</c:v>
                </c:pt>
                <c:pt idx="1">
                  <c:v>648</c:v>
                </c:pt>
                <c:pt idx="2">
                  <c:v>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0464"/>
        <c:axId val="58752384"/>
      </c:barChart>
      <c:catAx>
        <c:axId val="5875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2384"/>
        <c:crosses val="autoZero"/>
        <c:auto val="1"/>
        <c:lblAlgn val="ctr"/>
        <c:lblOffset val="100"/>
        <c:noMultiLvlLbl val="0"/>
      </c:catAx>
      <c:valAx>
        <c:axId val="5875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4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133</c:v>
                </c:pt>
                <c:pt idx="1">
                  <c:v>209</c:v>
                </c:pt>
                <c:pt idx="2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27</c:v>
                </c:pt>
                <c:pt idx="1">
                  <c:v>57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13184"/>
        <c:axId val="59614720"/>
      </c:barChart>
      <c:catAx>
        <c:axId val="5961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4720"/>
        <c:crosses val="autoZero"/>
        <c:auto val="1"/>
        <c:lblAlgn val="ctr"/>
        <c:lblOffset val="100"/>
        <c:noMultiLvlLbl val="0"/>
      </c:catAx>
      <c:valAx>
        <c:axId val="5961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2149</c:v>
                </c:pt>
                <c:pt idx="1">
                  <c:v>2082</c:v>
                </c:pt>
                <c:pt idx="2">
                  <c:v>1956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1831</c:v>
                </c:pt>
                <c:pt idx="1">
                  <c:v>1642</c:v>
                </c:pt>
                <c:pt idx="2">
                  <c:v>1466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55264"/>
        <c:axId val="146376576"/>
      </c:barChart>
      <c:catAx>
        <c:axId val="13415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576"/>
        <c:crosses val="autoZero"/>
        <c:auto val="1"/>
        <c:lblAlgn val="ctr"/>
        <c:lblOffset val="100"/>
        <c:noMultiLvlLbl val="0"/>
      </c:catAx>
      <c:valAx>
        <c:axId val="14637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2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15.7</c:v>
                </c:pt>
                <c:pt idx="1">
                  <c:v>54.8</c:v>
                </c:pt>
                <c:pt idx="2">
                  <c:v>29.5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15.2</c:v>
                </c:pt>
                <c:pt idx="1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58.2</c:v>
                </c:pt>
                <c:pt idx="1">
                  <c:v>50.2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26.5</c:v>
                </c:pt>
                <c:pt idx="1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5104"/>
        <c:axId val="147281408"/>
      </c:barChart>
      <c:catAx>
        <c:axId val="14721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408"/>
        <c:crosses val="autoZero"/>
        <c:auto val="1"/>
        <c:lblAlgn val="ctr"/>
        <c:lblOffset val="100"/>
        <c:noMultiLvlLbl val="0"/>
      </c:catAx>
      <c:valAx>
        <c:axId val="147281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51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20.9</c:v>
                </c:pt>
                <c:pt idx="1">
                  <c:v>16.2</c:v>
                </c:pt>
                <c:pt idx="2">
                  <c:v>18.600000000000001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79.099999999999994</c:v>
                </c:pt>
                <c:pt idx="1">
                  <c:v>83.8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71.400000000000006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312064"/>
        <c:axId val="148952576"/>
      </c:barChart>
      <c:catAx>
        <c:axId val="148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2576"/>
        <c:crosses val="autoZero"/>
        <c:auto val="1"/>
        <c:lblAlgn val="ctr"/>
        <c:lblOffset val="100"/>
        <c:noMultiLvlLbl val="0"/>
      </c:catAx>
      <c:valAx>
        <c:axId val="148952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3120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8320"/>
        <c:axId val="150169856"/>
      </c:barChart>
      <c:catAx>
        <c:axId val="15016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856"/>
        <c:crosses val="autoZero"/>
        <c:auto val="1"/>
        <c:lblAlgn val="ctr"/>
        <c:lblOffset val="100"/>
        <c:noMultiLvlLbl val="0"/>
      </c:catAx>
      <c:valAx>
        <c:axId val="15016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8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200</c:v>
                </c:pt>
                <c:pt idx="1">
                  <c:v>241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152</c:v>
                </c:pt>
                <c:pt idx="1">
                  <c:v>288</c:v>
                </c:pt>
                <c:pt idx="2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5792"/>
        <c:axId val="150320640"/>
      </c:barChart>
      <c:catAx>
        <c:axId val="150305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0640"/>
        <c:crosses val="autoZero"/>
        <c:auto val="1"/>
        <c:lblAlgn val="ctr"/>
        <c:lblOffset val="100"/>
        <c:noMultiLvlLbl val="0"/>
      </c:catAx>
      <c:valAx>
        <c:axId val="15032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5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45</c:v>
                </c:pt>
                <c:pt idx="1">
                  <c:v>62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30</c:v>
                </c:pt>
                <c:pt idx="1">
                  <c:v>76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5520"/>
        <c:axId val="150401408"/>
      </c:barChart>
      <c:catAx>
        <c:axId val="150395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1408"/>
        <c:crosses val="autoZero"/>
        <c:auto val="1"/>
        <c:lblAlgn val="ctr"/>
        <c:lblOffset val="100"/>
        <c:noMultiLvlLbl val="0"/>
      </c:catAx>
      <c:valAx>
        <c:axId val="15040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5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1567</c:v>
                </c:pt>
                <c:pt idx="1">
                  <c:v>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3584"/>
        <c:axId val="151126784"/>
      </c:barChart>
      <c:catAx>
        <c:axId val="15072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784"/>
        <c:crosses val="autoZero"/>
        <c:auto val="1"/>
        <c:lblAlgn val="ctr"/>
        <c:lblOffset val="100"/>
        <c:noMultiLvlLbl val="0"/>
      </c:catAx>
      <c:valAx>
        <c:axId val="15112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3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855488"/>
        <c:axId val="193858176"/>
      </c:barChart>
      <c:catAx>
        <c:axId val="193855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8176"/>
        <c:crosses val="autoZero"/>
        <c:auto val="1"/>
        <c:lblAlgn val="ctr"/>
        <c:lblOffset val="100"/>
        <c:noMultiLvlLbl val="0"/>
      </c:catAx>
      <c:valAx>
        <c:axId val="19385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855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153</c:v>
                </c:pt>
                <c:pt idx="1">
                  <c:v>164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432"/>
        <c:axId val="151266048"/>
      </c:barChart>
      <c:catAx>
        <c:axId val="15118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6048"/>
        <c:crosses val="autoZero"/>
        <c:auto val="1"/>
        <c:lblAlgn val="ctr"/>
        <c:lblOffset val="100"/>
        <c:noMultiLvlLbl val="0"/>
      </c:catAx>
      <c:valAx>
        <c:axId val="15126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42</c:v>
                </c:pt>
                <c:pt idx="1">
                  <c:v>40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4256"/>
        <c:axId val="151345792"/>
      </c:barChart>
      <c:catAx>
        <c:axId val="15134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792"/>
        <c:crosses val="autoZero"/>
        <c:auto val="1"/>
        <c:lblAlgn val="ctr"/>
        <c:lblOffset val="100"/>
        <c:noMultiLvlLbl val="0"/>
      </c:catAx>
      <c:valAx>
        <c:axId val="151345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4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40</c:v>
                </c:pt>
                <c:pt idx="1">
                  <c:v>19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2272"/>
        <c:axId val="151479808"/>
      </c:barChart>
      <c:catAx>
        <c:axId val="1514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808"/>
        <c:crosses val="autoZero"/>
        <c:auto val="1"/>
        <c:lblAlgn val="ctr"/>
        <c:lblOffset val="100"/>
        <c:noMultiLvlLbl val="0"/>
      </c:catAx>
      <c:valAx>
        <c:axId val="15147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23</c:v>
                </c:pt>
                <c:pt idx="1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928"/>
        <c:axId val="152991616"/>
      </c:barChart>
      <c:catAx>
        <c:axId val="152828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616"/>
        <c:crosses val="autoZero"/>
        <c:auto val="1"/>
        <c:lblAlgn val="ctr"/>
        <c:lblOffset val="100"/>
        <c:noMultiLvlLbl val="0"/>
      </c:catAx>
      <c:valAx>
        <c:axId val="152991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253.06299999999999</c:v>
                </c:pt>
                <c:pt idx="1">
                  <c:v>446.37299999999999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760"/>
        <c:axId val="153320832"/>
      </c:barChart>
      <c:catAx>
        <c:axId val="153317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832"/>
        <c:crosses val="autoZero"/>
        <c:auto val="1"/>
        <c:lblAlgn val="ctr"/>
        <c:lblOffset val="100"/>
        <c:noMultiLvlLbl val="0"/>
      </c:catAx>
      <c:valAx>
        <c:axId val="153320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7061</c:v>
                </c:pt>
                <c:pt idx="1">
                  <c:v>6522</c:v>
                </c:pt>
                <c:pt idx="2">
                  <c:v>6144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792"/>
        <c:axId val="153505152"/>
      </c:barChart>
      <c:catAx>
        <c:axId val="15348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5152"/>
        <c:crosses val="autoZero"/>
        <c:auto val="1"/>
        <c:lblAlgn val="ctr"/>
        <c:lblOffset val="100"/>
        <c:noMultiLvlLbl val="0"/>
      </c:catAx>
      <c:valAx>
        <c:axId val="15350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5.9</c:v>
                </c:pt>
                <c:pt idx="1">
                  <c:v>8.9</c:v>
                </c:pt>
                <c:pt idx="2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472"/>
        <c:axId val="153755008"/>
      </c:barChart>
      <c:catAx>
        <c:axId val="15375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5008"/>
        <c:crosses val="autoZero"/>
        <c:auto val="1"/>
        <c:lblAlgn val="ctr"/>
        <c:lblOffset val="100"/>
        <c:noMultiLvlLbl val="0"/>
      </c:catAx>
      <c:valAx>
        <c:axId val="15375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9.3000000000000007</c:v>
                </c:pt>
                <c:pt idx="1">
                  <c:v>6.4</c:v>
                </c:pt>
                <c:pt idx="2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544"/>
        <c:axId val="153853312"/>
      </c:barChart>
      <c:catAx>
        <c:axId val="1538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3312"/>
        <c:crosses val="autoZero"/>
        <c:auto val="1"/>
        <c:lblAlgn val="ctr"/>
        <c:lblOffset val="100"/>
        <c:noMultiLvlLbl val="0"/>
      </c:catAx>
      <c:valAx>
        <c:axId val="15385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6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19.046882252823767</c:v>
                </c:pt>
                <c:pt idx="1">
                  <c:v>60.024756305121464</c:v>
                </c:pt>
                <c:pt idx="2">
                  <c:v>20.928361442054776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3712"/>
        <c:axId val="154112000"/>
      </c:barChart>
      <c:catAx>
        <c:axId val="15408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2000"/>
        <c:crosses val="autoZero"/>
        <c:auto val="1"/>
        <c:lblAlgn val="ctr"/>
        <c:lblOffset val="100"/>
        <c:noMultiLvlLbl val="0"/>
      </c:catAx>
      <c:valAx>
        <c:axId val="15411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3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200</c:v>
                </c:pt>
                <c:pt idx="1">
                  <c:v>241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152</c:v>
                </c:pt>
                <c:pt idx="1">
                  <c:v>288</c:v>
                </c:pt>
                <c:pt idx="2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7408"/>
        <c:axId val="199078272"/>
      </c:barChart>
      <c:catAx>
        <c:axId val="19849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8272"/>
        <c:crosses val="autoZero"/>
        <c:auto val="1"/>
        <c:lblAlgn val="ctr"/>
        <c:lblOffset val="100"/>
        <c:noMultiLvlLbl val="0"/>
      </c:catAx>
      <c:valAx>
        <c:axId val="19907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7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57824"/>
        <c:axId val="154615808"/>
      </c:barChart>
      <c:catAx>
        <c:axId val="15455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5808"/>
        <c:crosses val="autoZero"/>
        <c:auto val="1"/>
        <c:lblAlgn val="ctr"/>
        <c:lblOffset val="100"/>
        <c:noMultiLvlLbl val="0"/>
      </c:catAx>
      <c:valAx>
        <c:axId val="15461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57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80.2</c:v>
                </c:pt>
                <c:pt idx="1">
                  <c:v>89.8</c:v>
                </c:pt>
                <c:pt idx="2">
                  <c:v>92.8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81.5</c:v>
                </c:pt>
                <c:pt idx="1">
                  <c:v>85.4</c:v>
                </c:pt>
                <c:pt idx="2">
                  <c:v>90.6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7376"/>
        <c:axId val="154933888"/>
      </c:barChart>
      <c:catAx>
        <c:axId val="15483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3888"/>
        <c:crosses val="autoZero"/>
        <c:auto val="1"/>
        <c:lblAlgn val="ctr"/>
        <c:lblOffset val="100"/>
        <c:noMultiLvlLbl val="0"/>
      </c:catAx>
      <c:valAx>
        <c:axId val="154933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3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2528</c:v>
                </c:pt>
                <c:pt idx="1">
                  <c:v>2227</c:v>
                </c:pt>
                <c:pt idx="2">
                  <c:v>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8576"/>
        <c:axId val="155159552"/>
      </c:barChart>
      <c:catAx>
        <c:axId val="1551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59552"/>
        <c:crosses val="autoZero"/>
        <c:auto val="1"/>
        <c:lblAlgn val="ctr"/>
        <c:lblOffset val="100"/>
        <c:noMultiLvlLbl val="0"/>
      </c:catAx>
      <c:valAx>
        <c:axId val="15515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10</c:v>
                </c:pt>
                <c:pt idx="1">
                  <c:v>26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39</c:v>
                </c:pt>
                <c:pt idx="1">
                  <c:v>29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1504"/>
        <c:axId val="155463040"/>
      </c:barChart>
      <c:catAx>
        <c:axId val="15546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3040"/>
        <c:crosses val="autoZero"/>
        <c:auto val="1"/>
        <c:lblAlgn val="ctr"/>
        <c:lblOffset val="100"/>
        <c:noMultiLvlLbl val="0"/>
      </c:catAx>
      <c:valAx>
        <c:axId val="15546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155</c:v>
                </c:pt>
                <c:pt idx="1">
                  <c:v>173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209</c:v>
                </c:pt>
                <c:pt idx="1">
                  <c:v>234</c:v>
                </c:pt>
                <c:pt idx="2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721728"/>
        <c:axId val="156132096"/>
      </c:barChart>
      <c:catAx>
        <c:axId val="15572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2096"/>
        <c:crosses val="autoZero"/>
        <c:auto val="1"/>
        <c:lblAlgn val="ctr"/>
        <c:lblOffset val="100"/>
        <c:noMultiLvlLbl val="0"/>
      </c:catAx>
      <c:valAx>
        <c:axId val="15613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1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2.5901284233328177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2.4384960544638714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2.67677549125793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2.652019186136469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2.4199288256227756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2.6025065758935479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2.9924183815565528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2.8562587033885194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2.8655423178090671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3.2337923564907936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3.4844499458455824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3.787714683583475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3.7567693021816493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3.8403218319665791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3.4101810304812004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2.2033111558099954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1.4853783072876374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0.68698746712053227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7744"/>
        <c:axId val="157329280"/>
      </c:barChart>
      <c:catAx>
        <c:axId val="1573277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9280"/>
        <c:crosses val="autoZero"/>
        <c:auto val="1"/>
        <c:lblAlgn val="ctr"/>
        <c:lblOffset val="100"/>
        <c:noMultiLvlLbl val="0"/>
      </c:catAx>
      <c:valAx>
        <c:axId val="1573292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7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2.4941977409871576</c:v>
                </c:pt>
                <c:pt idx="1">
                  <c:v>2.6179792665944608</c:v>
                </c:pt>
                <c:pt idx="2">
                  <c:v>2.9119603899118056</c:v>
                </c:pt>
                <c:pt idx="3">
                  <c:v>2.8995822373510753</c:v>
                </c:pt>
                <c:pt idx="4">
                  <c:v>2.7943679405848676</c:v>
                </c:pt>
                <c:pt idx="5">
                  <c:v>2.8562587033885194</c:v>
                </c:pt>
                <c:pt idx="6">
                  <c:v>3.094538140182578</c:v>
                </c:pt>
                <c:pt idx="7">
                  <c:v>3.3761411109391926</c:v>
                </c:pt>
                <c:pt idx="8">
                  <c:v>3.1100108308834908</c:v>
                </c:pt>
                <c:pt idx="9">
                  <c:v>3.2987776574346284</c:v>
                </c:pt>
                <c:pt idx="10">
                  <c:v>3.6391768528547113</c:v>
                </c:pt>
                <c:pt idx="11">
                  <c:v>3.7969982980040227</c:v>
                </c:pt>
                <c:pt idx="12">
                  <c:v>3.8248491412656662</c:v>
                </c:pt>
                <c:pt idx="13">
                  <c:v>3.3080612718551756</c:v>
                </c:pt>
                <c:pt idx="14">
                  <c:v>2.8129351694259634</c:v>
                </c:pt>
                <c:pt idx="15">
                  <c:v>1.6091598328949404</c:v>
                </c:pt>
                <c:pt idx="16">
                  <c:v>1.1542627262881016</c:v>
                </c:pt>
                <c:pt idx="17">
                  <c:v>0.41776264892464804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472"/>
        <c:axId val="157876224"/>
      </c:barChart>
      <c:catAx>
        <c:axId val="1578334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6224"/>
        <c:crosses val="autoZero"/>
        <c:auto val="1"/>
        <c:lblAlgn val="ctr"/>
        <c:lblOffset val="100"/>
        <c:noMultiLvlLbl val="0"/>
      </c:catAx>
      <c:valAx>
        <c:axId val="1578762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34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0.41837933059307103</c:v>
                </c:pt>
                <c:pt idx="1">
                  <c:v>0.30314232902033272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1.717557251908397</c:v>
                </c:pt>
                <c:pt idx="1">
                  <c:v>0.65804066543438078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9.1529653552554304</c:v>
                </c:pt>
                <c:pt idx="1">
                  <c:v>2.9426987060998151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23.649442160892541</c:v>
                </c:pt>
                <c:pt idx="1">
                  <c:v>19.800369685767098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50.293599530240755</c:v>
                </c:pt>
                <c:pt idx="1">
                  <c:v>62.957486136783736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4.4553728714034051</c:v>
                </c:pt>
                <c:pt idx="1">
                  <c:v>4.8280961182994453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10.312683499706401</c:v>
                </c:pt>
                <c:pt idx="1">
                  <c:v>8.5101663585951943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4688"/>
        <c:axId val="158756224"/>
      </c:barChart>
      <c:catAx>
        <c:axId val="158754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6224"/>
        <c:crosses val="autoZero"/>
        <c:auto val="1"/>
        <c:lblAlgn val="ctr"/>
        <c:lblOffset val="100"/>
        <c:noMultiLvlLbl val="0"/>
      </c:catAx>
      <c:valAx>
        <c:axId val="158756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46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29.55079271873165</c:v>
                </c:pt>
                <c:pt idx="1">
                  <c:v>23.512014787430687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31.738109219025251</c:v>
                </c:pt>
                <c:pt idx="1">
                  <c:v>39.711645101663585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38.402818555490306</c:v>
                </c:pt>
                <c:pt idx="1">
                  <c:v>36.495378927911275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0.3082795067527892</c:v>
                </c:pt>
                <c:pt idx="1">
                  <c:v>0.28096118299445472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7776"/>
        <c:axId val="159549312"/>
      </c:barChart>
      <c:catAx>
        <c:axId val="15954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9312"/>
        <c:crosses val="autoZero"/>
        <c:auto val="1"/>
        <c:lblAlgn val="ctr"/>
        <c:lblOffset val="100"/>
        <c:noMultiLvlLbl val="0"/>
      </c:catAx>
      <c:valAx>
        <c:axId val="15954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7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11</c:v>
                </c:pt>
                <c:pt idx="4">
                  <c:v>9</c:v>
                </c:pt>
                <c:pt idx="5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10</c:v>
                </c:pt>
                <c:pt idx="4">
                  <c:v>13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710208"/>
        <c:axId val="159924224"/>
      </c:barChart>
      <c:catAx>
        <c:axId val="159710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224"/>
        <c:crosses val="autoZero"/>
        <c:auto val="1"/>
        <c:lblAlgn val="ctr"/>
        <c:lblOffset val="100"/>
        <c:noMultiLvlLbl val="0"/>
      </c:catAx>
      <c:valAx>
        <c:axId val="159924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45</c:v>
                </c:pt>
                <c:pt idx="1">
                  <c:v>62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30</c:v>
                </c:pt>
                <c:pt idx="1">
                  <c:v>76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776"/>
        <c:axId val="199534080"/>
      </c:barChart>
      <c:catAx>
        <c:axId val="199355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4080"/>
        <c:crosses val="autoZero"/>
        <c:auto val="1"/>
        <c:lblAlgn val="ctr"/>
        <c:lblOffset val="100"/>
        <c:noMultiLvlLbl val="0"/>
      </c:catAx>
      <c:valAx>
        <c:axId val="19953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1.08</c:v>
                </c:pt>
                <c:pt idx="1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185344"/>
        <c:axId val="160323072"/>
      </c:barChart>
      <c:catAx>
        <c:axId val="16018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3072"/>
        <c:crosses val="autoZero"/>
        <c:auto val="1"/>
        <c:lblAlgn val="ctr"/>
        <c:lblOffset val="100"/>
        <c:noMultiLvlLbl val="0"/>
      </c:catAx>
      <c:valAx>
        <c:axId val="16032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63.550488599348533</c:v>
                </c:pt>
                <c:pt idx="2">
                  <c:v>16.820790816326532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36.44951140065146</c:v>
                </c:pt>
                <c:pt idx="2">
                  <c:v>83.179209183673478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09408"/>
        <c:axId val="160613504"/>
      </c:barChart>
      <c:catAx>
        <c:axId val="16060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3504"/>
        <c:crosses val="autoZero"/>
        <c:auto val="1"/>
        <c:lblAlgn val="ctr"/>
        <c:lblOffset val="100"/>
        <c:noMultiLvlLbl val="0"/>
      </c:catAx>
      <c:valAx>
        <c:axId val="1606135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94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171</c:v>
                </c:pt>
                <c:pt idx="1">
                  <c:v>149</c:v>
                </c:pt>
                <c:pt idx="2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151</c:v>
                </c:pt>
                <c:pt idx="1">
                  <c:v>166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4224"/>
        <c:axId val="160885760"/>
      </c:barChart>
      <c:catAx>
        <c:axId val="16088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5760"/>
        <c:crosses val="autoZero"/>
        <c:auto val="1"/>
        <c:lblAlgn val="ctr"/>
        <c:lblOffset val="100"/>
        <c:noMultiLvlLbl val="0"/>
      </c:catAx>
      <c:valAx>
        <c:axId val="16088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4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248</c:v>
                </c:pt>
                <c:pt idx="1">
                  <c:v>299</c:v>
                </c:pt>
                <c:pt idx="2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328</c:v>
                </c:pt>
                <c:pt idx="1">
                  <c:v>328</c:v>
                </c:pt>
                <c:pt idx="2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79680"/>
        <c:axId val="161082752"/>
      </c:barChart>
      <c:catAx>
        <c:axId val="16107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2752"/>
        <c:crosses val="autoZero"/>
        <c:auto val="1"/>
        <c:lblAlgn val="ctr"/>
        <c:lblOffset val="100"/>
        <c:noMultiLvlLbl val="0"/>
      </c:catAx>
      <c:valAx>
        <c:axId val="16108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79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23.773957158962798</c:v>
                </c:pt>
                <c:pt idx="1">
                  <c:v>23.307198859586599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27.127959413754226</c:v>
                </c:pt>
                <c:pt idx="1">
                  <c:v>26.823473509147068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16.403607666290867</c:v>
                </c:pt>
                <c:pt idx="1">
                  <c:v>17.224994060346877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15.952649379932357</c:v>
                </c:pt>
                <c:pt idx="1">
                  <c:v>17.937752435257782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9.9210822998872601</c:v>
                </c:pt>
                <c:pt idx="1">
                  <c:v>8.8382038488952244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6.8207440811724922</c:v>
                </c:pt>
                <c:pt idx="1">
                  <c:v>5.868377286766453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8784"/>
        <c:axId val="161880320"/>
      </c:barChart>
      <c:catAx>
        <c:axId val="161878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80320"/>
        <c:crosses val="autoZero"/>
        <c:auto val="1"/>
        <c:lblAlgn val="ctr"/>
        <c:lblOffset val="100"/>
        <c:noMultiLvlLbl val="0"/>
      </c:catAx>
      <c:valAx>
        <c:axId val="1618803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87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41.2</c:v>
                </c:pt>
                <c:pt idx="1">
                  <c:v>41.03</c:v>
                </c:pt>
                <c:pt idx="2">
                  <c:v>14.7</c:v>
                </c:pt>
                <c:pt idx="3">
                  <c:v>2.63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43.95</c:v>
                </c:pt>
                <c:pt idx="1">
                  <c:v>38.79</c:v>
                </c:pt>
                <c:pt idx="2">
                  <c:v>14.13</c:v>
                </c:pt>
                <c:pt idx="3">
                  <c:v>2.59</c:v>
                </c:pt>
                <c:pt idx="4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8752"/>
        <c:axId val="162214272"/>
      </c:barChart>
      <c:catAx>
        <c:axId val="16213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4272"/>
        <c:crosses val="autoZero"/>
        <c:auto val="1"/>
        <c:lblAlgn val="ctr"/>
        <c:lblOffset val="100"/>
        <c:noMultiLvlLbl val="0"/>
      </c:catAx>
      <c:valAx>
        <c:axId val="162214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87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49692</c:v>
                </c:pt>
                <c:pt idx="1">
                  <c:v>55532</c:v>
                </c:pt>
                <c:pt idx="2">
                  <c:v>63492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8192"/>
        <c:axId val="162249728"/>
      </c:barChart>
      <c:catAx>
        <c:axId val="16224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728"/>
        <c:crosses val="autoZero"/>
        <c:auto val="1"/>
        <c:lblAlgn val="ctr"/>
        <c:lblOffset val="100"/>
        <c:noMultiLvlLbl val="0"/>
      </c:catAx>
      <c:valAx>
        <c:axId val="16224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3637</c:v>
                </c:pt>
                <c:pt idx="1">
                  <c:v>3787</c:v>
                </c:pt>
                <c:pt idx="2">
                  <c:v>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4907</c:v>
                </c:pt>
                <c:pt idx="1">
                  <c:v>4971</c:v>
                </c:pt>
                <c:pt idx="2">
                  <c:v>5018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30336"/>
        <c:axId val="162528640"/>
      </c:barChart>
      <c:catAx>
        <c:axId val="16243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640"/>
        <c:crosses val="autoZero"/>
        <c:auto val="1"/>
        <c:lblAlgn val="ctr"/>
        <c:lblOffset val="100"/>
        <c:noMultiLvlLbl val="0"/>
      </c:catAx>
      <c:valAx>
        <c:axId val="16252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30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40.799999999999997</c:v>
                </c:pt>
                <c:pt idx="2">
                  <c:v>10.1</c:v>
                </c:pt>
                <c:pt idx="3">
                  <c:v>49.1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81.309148264984231</c:v>
                </c:pt>
                <c:pt idx="1">
                  <c:v>90.636168691922805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18.690851735015773</c:v>
                </c:pt>
                <c:pt idx="1">
                  <c:v>9.3638313080771969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9088"/>
        <c:axId val="166110336"/>
      </c:barChart>
      <c:catAx>
        <c:axId val="166009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0336"/>
        <c:crosses val="autoZero"/>
        <c:auto val="1"/>
        <c:lblAlgn val="ctr"/>
        <c:lblOffset val="100"/>
        <c:noMultiLvlLbl val="0"/>
      </c:catAx>
      <c:valAx>
        <c:axId val="1661103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08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1567</c:v>
                </c:pt>
                <c:pt idx="1">
                  <c:v>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8640"/>
        <c:axId val="199970176"/>
      </c:barChart>
      <c:catAx>
        <c:axId val="19996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70176"/>
        <c:crosses val="autoZero"/>
        <c:auto val="1"/>
        <c:lblAlgn val="ctr"/>
        <c:lblOffset val="100"/>
        <c:noMultiLvlLbl val="0"/>
      </c:catAx>
      <c:valAx>
        <c:axId val="19997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4.2</c:v>
                </c:pt>
                <c:pt idx="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4384"/>
        <c:axId val="167584512"/>
      </c:barChart>
      <c:catAx>
        <c:axId val="1663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512"/>
        <c:crosses val="autoZero"/>
        <c:auto val="1"/>
        <c:lblAlgn val="ctr"/>
        <c:lblOffset val="100"/>
        <c:noMultiLvlLbl val="0"/>
      </c:catAx>
      <c:valAx>
        <c:axId val="16758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20.5</c:v>
                </c:pt>
                <c:pt idx="1">
                  <c:v>8.9</c:v>
                </c:pt>
                <c:pt idx="2">
                  <c:v>18.600000000000001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4608"/>
        <c:axId val="168308736"/>
      </c:barChart>
      <c:catAx>
        <c:axId val="16800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8736"/>
        <c:crosses val="autoZero"/>
        <c:auto val="1"/>
        <c:lblAlgn val="ctr"/>
        <c:lblOffset val="100"/>
        <c:noMultiLvlLbl val="0"/>
      </c:catAx>
      <c:valAx>
        <c:axId val="16830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4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11.7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6.62</c:v>
                </c:pt>
                <c:pt idx="1">
                  <c:v>6.02</c:v>
                </c:pt>
                <c:pt idx="2">
                  <c:v>7.09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840"/>
        <c:axId val="186480128"/>
      </c:barChart>
      <c:catAx>
        <c:axId val="18645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128"/>
        <c:crosses val="autoZero"/>
        <c:auto val="1"/>
        <c:lblAlgn val="ctr"/>
        <c:lblOffset val="100"/>
        <c:noMultiLvlLbl val="0"/>
      </c:catAx>
      <c:valAx>
        <c:axId val="18648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1055</c:v>
                </c:pt>
                <c:pt idx="1">
                  <c:v>1349</c:v>
                </c:pt>
                <c:pt idx="2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169</c:v>
                </c:pt>
                <c:pt idx="1">
                  <c:v>125</c:v>
                </c:pt>
                <c:pt idx="2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7024"/>
        <c:axId val="186740736"/>
      </c:barChart>
      <c:catAx>
        <c:axId val="18673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0736"/>
        <c:crosses val="autoZero"/>
        <c:auto val="1"/>
        <c:lblAlgn val="ctr"/>
        <c:lblOffset val="100"/>
        <c:noMultiLvlLbl val="0"/>
      </c:catAx>
      <c:valAx>
        <c:axId val="1867407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7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1866</c:v>
                </c:pt>
                <c:pt idx="1">
                  <c:v>3101</c:v>
                </c:pt>
                <c:pt idx="2">
                  <c:v>6058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240</c:v>
                </c:pt>
                <c:pt idx="1">
                  <c:v>203</c:v>
                </c:pt>
                <c:pt idx="2">
                  <c:v>1163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93056"/>
        <c:axId val="186895360"/>
      </c:barChart>
      <c:catAx>
        <c:axId val="186893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5360"/>
        <c:crosses val="autoZero"/>
        <c:auto val="1"/>
        <c:lblAlgn val="ctr"/>
        <c:lblOffset val="100"/>
        <c:noMultiLvlLbl val="0"/>
      </c:catAx>
      <c:valAx>
        <c:axId val="1868953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93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1.8</c:v>
                </c:pt>
                <c:pt idx="1">
                  <c:v>2.2999999999999998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1.4</c:v>
                </c:pt>
                <c:pt idx="1">
                  <c:v>1.6</c:v>
                </c:pt>
                <c:pt idx="2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50272"/>
        <c:axId val="189352960"/>
      </c:barChart>
      <c:catAx>
        <c:axId val="18935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2960"/>
        <c:crosses val="autoZero"/>
        <c:auto val="1"/>
        <c:lblAlgn val="ctr"/>
        <c:lblOffset val="100"/>
        <c:noMultiLvlLbl val="0"/>
      </c:catAx>
      <c:valAx>
        <c:axId val="1893529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0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21.4</c:v>
                </c:pt>
                <c:pt idx="1">
                  <c:v>22.6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28.7</c:v>
                </c:pt>
                <c:pt idx="1">
                  <c:v>29.5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2400"/>
        <c:axId val="189546496"/>
      </c:barChart>
      <c:catAx>
        <c:axId val="18946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6496"/>
        <c:crosses val="autoZero"/>
        <c:auto val="1"/>
        <c:lblAlgn val="ctr"/>
        <c:lblOffset val="100"/>
        <c:noMultiLvlLbl val="0"/>
      </c:catAx>
      <c:valAx>
        <c:axId val="189546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4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27567.279999999999</c:v>
                </c:pt>
                <c:pt idx="1">
                  <c:v>19096.580000000002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7776"/>
        <c:axId val="189734912"/>
      </c:barChart>
      <c:catAx>
        <c:axId val="18970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4912"/>
        <c:crosses val="autoZero"/>
        <c:auto val="1"/>
        <c:lblAlgn val="ctr"/>
        <c:lblOffset val="100"/>
        <c:noMultiLvlLbl val="0"/>
      </c:catAx>
      <c:valAx>
        <c:axId val="189734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102</c:v>
                </c:pt>
                <c:pt idx="1">
                  <c:v>129</c:v>
                </c:pt>
                <c:pt idx="2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93</c:v>
                </c:pt>
                <c:pt idx="1">
                  <c:v>109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8016"/>
        <c:axId val="189959552"/>
      </c:barChart>
      <c:catAx>
        <c:axId val="18995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9552"/>
        <c:crosses val="autoZero"/>
        <c:auto val="1"/>
        <c:lblAlgn val="ctr"/>
        <c:lblOffset val="100"/>
        <c:noMultiLvlLbl val="0"/>
      </c:catAx>
      <c:valAx>
        <c:axId val="18995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0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16152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16163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33767</v>
      </c>
      <c r="C4" s="35">
        <v>16910</v>
      </c>
      <c r="D4" s="63">
        <v>16857</v>
      </c>
      <c r="E4" s="211"/>
    </row>
    <row r="5" spans="1:5" ht="30" x14ac:dyDescent="0.25">
      <c r="A5" s="201" t="s">
        <v>716</v>
      </c>
      <c r="B5" s="72">
        <v>31076</v>
      </c>
      <c r="C5" s="61">
        <v>16002</v>
      </c>
      <c r="D5" s="111">
        <v>15074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4591</v>
      </c>
      <c r="C4" s="71">
        <v>7085</v>
      </c>
    </row>
    <row r="5" spans="1:6" x14ac:dyDescent="0.25">
      <c r="A5" s="286" t="s">
        <v>719</v>
      </c>
      <c r="B5" s="214">
        <v>2014</v>
      </c>
      <c r="C5" s="214">
        <v>2452</v>
      </c>
    </row>
    <row r="6" spans="1:6" x14ac:dyDescent="0.25">
      <c r="A6" s="286" t="s">
        <v>720</v>
      </c>
      <c r="B6" s="214">
        <v>2880</v>
      </c>
      <c r="C6" s="214">
        <v>3190</v>
      </c>
    </row>
    <row r="7" spans="1:6" x14ac:dyDescent="0.25">
      <c r="A7" s="286" t="s">
        <v>721</v>
      </c>
      <c r="B7" s="214">
        <v>3728</v>
      </c>
      <c r="C7" s="214">
        <v>2862</v>
      </c>
    </row>
    <row r="8" spans="1:6" x14ac:dyDescent="0.25">
      <c r="A8" s="286" t="s">
        <v>722</v>
      </c>
      <c r="B8" s="214">
        <v>30</v>
      </c>
      <c r="C8" s="214">
        <v>88</v>
      </c>
    </row>
    <row r="9" spans="1:6" x14ac:dyDescent="0.25">
      <c r="A9" s="286" t="s">
        <v>723</v>
      </c>
      <c r="B9" s="214">
        <v>1756</v>
      </c>
      <c r="C9" s="214">
        <v>1498</v>
      </c>
    </row>
    <row r="10" spans="1:6" ht="30" x14ac:dyDescent="0.25">
      <c r="A10" s="293" t="s">
        <v>724</v>
      </c>
      <c r="B10" s="214">
        <v>2883</v>
      </c>
      <c r="C10" s="214">
        <v>402</v>
      </c>
    </row>
    <row r="11" spans="1:6" x14ac:dyDescent="0.25">
      <c r="A11" s="286" t="s">
        <v>887</v>
      </c>
      <c r="B11" s="214">
        <v>626</v>
      </c>
      <c r="C11" s="214">
        <v>974</v>
      </c>
    </row>
    <row r="12" spans="1:6" x14ac:dyDescent="0.25">
      <c r="A12" s="294" t="s">
        <v>16</v>
      </c>
      <c r="B12" s="1">
        <f>SUM(B4:B11)</f>
        <v>18508</v>
      </c>
      <c r="C12" s="1">
        <f>SUM(C4:C11)</f>
        <v>18551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3807</v>
      </c>
      <c r="C19" s="71">
        <v>4829</v>
      </c>
    </row>
    <row r="20" spans="1:3" x14ac:dyDescent="0.25">
      <c r="A20" s="286" t="s">
        <v>719</v>
      </c>
      <c r="B20" s="214">
        <v>1243</v>
      </c>
      <c r="C20" s="214">
        <v>1645</v>
      </c>
    </row>
    <row r="21" spans="1:3" x14ac:dyDescent="0.25">
      <c r="A21" s="286" t="s">
        <v>720</v>
      </c>
      <c r="B21" s="214">
        <v>2492</v>
      </c>
      <c r="C21" s="214">
        <v>2573</v>
      </c>
    </row>
    <row r="22" spans="1:3" x14ac:dyDescent="0.25">
      <c r="A22" s="286" t="s">
        <v>721</v>
      </c>
      <c r="B22" s="214">
        <v>4134</v>
      </c>
      <c r="C22" s="214">
        <v>3547</v>
      </c>
    </row>
    <row r="23" spans="1:3" x14ac:dyDescent="0.25">
      <c r="A23" s="286" t="s">
        <v>722</v>
      </c>
      <c r="B23" s="214">
        <v>150</v>
      </c>
      <c r="C23" s="214">
        <v>211</v>
      </c>
    </row>
    <row r="24" spans="1:3" x14ac:dyDescent="0.25">
      <c r="A24" s="286" t="s">
        <v>723</v>
      </c>
      <c r="B24" s="214">
        <v>1085</v>
      </c>
      <c r="C24" s="214">
        <v>940</v>
      </c>
    </row>
    <row r="25" spans="1:3" ht="30" x14ac:dyDescent="0.25">
      <c r="A25" s="293" t="s">
        <v>724</v>
      </c>
      <c r="B25" s="214">
        <v>2562</v>
      </c>
      <c r="C25" s="214">
        <v>524</v>
      </c>
    </row>
    <row r="26" spans="1:3" x14ac:dyDescent="0.25">
      <c r="A26" s="286" t="s">
        <v>887</v>
      </c>
      <c r="B26" s="214">
        <v>643</v>
      </c>
      <c r="C26" s="214">
        <v>1829</v>
      </c>
    </row>
    <row r="27" spans="1:3" x14ac:dyDescent="0.25">
      <c r="A27" s="294" t="s">
        <v>16</v>
      </c>
      <c r="B27" s="1">
        <f>SUM(B19:B26)</f>
        <v>16116</v>
      </c>
      <c r="C27" s="1">
        <f>SUM(C19:C26)</f>
        <v>16098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75.150000000000006</v>
      </c>
      <c r="C4" s="1018">
        <v>72.16</v>
      </c>
      <c r="D4" s="1018">
        <v>78.42</v>
      </c>
      <c r="E4" s="1019">
        <v>41</v>
      </c>
      <c r="F4" s="1019">
        <v>126.1</v>
      </c>
      <c r="G4" s="1020">
        <v>42.4</v>
      </c>
      <c r="H4" s="1021">
        <v>41.2</v>
      </c>
      <c r="I4" s="1022">
        <v>43.5</v>
      </c>
      <c r="J4" s="1019">
        <v>20.5</v>
      </c>
    </row>
    <row r="5" spans="1:12" x14ac:dyDescent="0.25">
      <c r="A5" s="498">
        <v>2021</v>
      </c>
      <c r="B5" s="757">
        <v>74.38</v>
      </c>
      <c r="C5" s="758">
        <v>71.48</v>
      </c>
      <c r="D5" s="758">
        <v>77.540000000000006</v>
      </c>
      <c r="E5" s="1023">
        <v>41</v>
      </c>
      <c r="F5" s="1023">
        <v>127.3</v>
      </c>
      <c r="G5" s="1024">
        <v>42.5</v>
      </c>
      <c r="H5" s="1025">
        <v>41.3</v>
      </c>
      <c r="I5" s="1026">
        <v>43.7</v>
      </c>
      <c r="J5" s="1023">
        <v>8.9</v>
      </c>
    </row>
    <row r="6" spans="1:12" x14ac:dyDescent="0.25">
      <c r="A6" s="499">
        <v>2022</v>
      </c>
      <c r="B6" s="1011">
        <v>74.59</v>
      </c>
      <c r="C6" s="1012">
        <v>72.180000000000007</v>
      </c>
      <c r="D6" s="1012">
        <v>77.209999999999994</v>
      </c>
      <c r="E6" s="1013">
        <v>39</v>
      </c>
      <c r="F6" s="1013">
        <v>134</v>
      </c>
      <c r="G6" s="1014">
        <v>43.1</v>
      </c>
      <c r="H6" s="1015">
        <v>42</v>
      </c>
      <c r="I6" s="1016">
        <v>44.1</v>
      </c>
      <c r="J6" s="1013">
        <v>18.600000000000001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20.5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8.9</v>
      </c>
    </row>
    <row r="13" spans="1:12" x14ac:dyDescent="0.25">
      <c r="A13" s="633">
        <f t="shared" si="0"/>
        <v>2022</v>
      </c>
      <c r="B13" s="627">
        <f t="shared" si="1"/>
        <v>18.600000000000001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8162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8895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27.5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63492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3422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116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7925</v>
      </c>
      <c r="C5" s="70">
        <v>8543</v>
      </c>
      <c r="D5" s="55">
        <v>4907</v>
      </c>
      <c r="E5" s="110">
        <v>3637</v>
      </c>
      <c r="F5" s="55">
        <v>25.1</v>
      </c>
      <c r="G5" s="55">
        <v>28.7</v>
      </c>
      <c r="H5" s="110">
        <v>21.4</v>
      </c>
      <c r="I5" s="55"/>
      <c r="J5" s="70"/>
      <c r="K5" s="55"/>
      <c r="L5" s="55"/>
      <c r="M5" s="71">
        <v>97</v>
      </c>
      <c r="N5" s="71">
        <v>93</v>
      </c>
      <c r="O5" s="71">
        <v>102</v>
      </c>
    </row>
    <row r="6" spans="1:16" x14ac:dyDescent="0.25">
      <c r="A6" s="215">
        <v>2021</v>
      </c>
      <c r="B6" s="212">
        <v>8061</v>
      </c>
      <c r="C6" s="212">
        <v>8758</v>
      </c>
      <c r="D6" s="58">
        <v>4971</v>
      </c>
      <c r="E6" s="160">
        <v>3787</v>
      </c>
      <c r="F6" s="58">
        <v>26.1</v>
      </c>
      <c r="G6" s="58">
        <v>29.5</v>
      </c>
      <c r="H6" s="160">
        <v>22.6</v>
      </c>
      <c r="I6" s="58">
        <v>49692</v>
      </c>
      <c r="J6" s="212">
        <v>3980</v>
      </c>
      <c r="K6" s="58">
        <v>1831</v>
      </c>
      <c r="L6" s="58">
        <v>2149</v>
      </c>
      <c r="M6" s="214">
        <v>119</v>
      </c>
      <c r="N6" s="214">
        <v>109</v>
      </c>
      <c r="O6" s="214">
        <v>129</v>
      </c>
    </row>
    <row r="7" spans="1:16" x14ac:dyDescent="0.25">
      <c r="A7" s="229">
        <v>2022</v>
      </c>
      <c r="B7" s="167">
        <v>8162</v>
      </c>
      <c r="C7" s="167">
        <v>8895</v>
      </c>
      <c r="D7" s="94">
        <v>5018</v>
      </c>
      <c r="E7" s="169">
        <v>3878</v>
      </c>
      <c r="F7" s="94">
        <v>27.5</v>
      </c>
      <c r="G7" s="58">
        <v>31</v>
      </c>
      <c r="H7" s="160">
        <v>24</v>
      </c>
      <c r="I7" s="94">
        <v>55532</v>
      </c>
      <c r="J7" s="167">
        <v>3724</v>
      </c>
      <c r="K7" s="94">
        <v>1642</v>
      </c>
      <c r="L7" s="94">
        <v>2082</v>
      </c>
      <c r="M7" s="214">
        <v>116</v>
      </c>
      <c r="N7" s="214">
        <v>102</v>
      </c>
      <c r="O7" s="214">
        <v>129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63492</v>
      </c>
      <c r="J8" s="1072">
        <v>3422</v>
      </c>
      <c r="K8" s="1073">
        <v>1466</v>
      </c>
      <c r="L8" s="1073">
        <v>1956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49692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55532</v>
      </c>
      <c r="F14" s="514">
        <f>A5</f>
        <v>2020</v>
      </c>
      <c r="G14" s="310">
        <f>IF(ISBLANK(E5),"",E5)</f>
        <v>3637</v>
      </c>
      <c r="H14" s="310">
        <f>IF(ISBLANK(D5),"",D5)</f>
        <v>4907</v>
      </c>
      <c r="K14" s="514">
        <f>A6</f>
        <v>2021</v>
      </c>
      <c r="L14" s="310">
        <f>IF(ISBLANK(L6),"",L6)</f>
        <v>2149</v>
      </c>
      <c r="M14" s="310">
        <f>IF(ISBLANK(K6),"",K6)</f>
        <v>1831</v>
      </c>
    </row>
    <row r="15" spans="1:16" x14ac:dyDescent="0.25">
      <c r="A15" s="481">
        <f>A8</f>
        <v>2023</v>
      </c>
      <c r="B15" s="311">
        <f t="shared" si="0"/>
        <v>63492</v>
      </c>
      <c r="F15" s="486">
        <f t="shared" ref="F15:F16" si="1">A6</f>
        <v>2021</v>
      </c>
      <c r="G15" s="479">
        <f t="shared" ref="G15:G16" si="2">IF(ISBLANK(E6),"",E6)</f>
        <v>3787</v>
      </c>
      <c r="H15" s="479">
        <f t="shared" ref="H15:H16" si="3">IF(ISBLANK(D6),"",D6)</f>
        <v>4971</v>
      </c>
      <c r="K15" s="486">
        <f>A7</f>
        <v>2022</v>
      </c>
      <c r="L15" s="479">
        <f t="shared" ref="L15:L16" si="4">IF(ISBLANK(L7),"",L7)</f>
        <v>2082</v>
      </c>
      <c r="M15" s="479">
        <f t="shared" ref="M15:M16" si="5">IF(ISBLANK(K7),"",K7)</f>
        <v>1642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3878</v>
      </c>
      <c r="H16" s="311">
        <f t="shared" si="3"/>
        <v>5018</v>
      </c>
      <c r="K16" s="481">
        <f>A8</f>
        <v>2023</v>
      </c>
      <c r="L16" s="311">
        <f t="shared" si="4"/>
        <v>1956</v>
      </c>
      <c r="M16" s="311">
        <f t="shared" si="5"/>
        <v>1466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7925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8061</v>
      </c>
      <c r="C21" s="373"/>
      <c r="D21" s="197"/>
      <c r="F21" s="514">
        <f>A5</f>
        <v>2020</v>
      </c>
      <c r="G21" s="310">
        <f>IF(ISBLANK(E5),"",E5)</f>
        <v>3637</v>
      </c>
      <c r="H21" s="310">
        <f>IF(ISBLANK(D5),"",D5)</f>
        <v>4907</v>
      </c>
      <c r="K21" s="514">
        <f>A6</f>
        <v>2021</v>
      </c>
      <c r="L21" s="310">
        <f>IF(ISBLANK(L6),"",L6)</f>
        <v>2149</v>
      </c>
      <c r="M21" s="310">
        <f>IF(ISBLANK(K6),"",K6)</f>
        <v>1831</v>
      </c>
    </row>
    <row r="22" spans="1:15" x14ac:dyDescent="0.25">
      <c r="A22" s="481">
        <f t="shared" si="6"/>
        <v>2022</v>
      </c>
      <c r="B22" s="311">
        <f t="shared" si="7"/>
        <v>8162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3787</v>
      </c>
      <c r="H22" s="479">
        <f t="shared" ref="H22:H23" si="10">IF(ISBLANK(D6),"",D6)</f>
        <v>4971</v>
      </c>
      <c r="K22" s="486">
        <f>A7</f>
        <v>2022</v>
      </c>
      <c r="L22" s="479">
        <f>IF(ISBLANK(L7),"",L7)</f>
        <v>2082</v>
      </c>
      <c r="M22" s="479">
        <f>IF(ISBLANK(K7),"",K7)</f>
        <v>1642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3878</v>
      </c>
      <c r="H23" s="311">
        <f t="shared" si="10"/>
        <v>5018</v>
      </c>
      <c r="K23" s="481">
        <f>A8</f>
        <v>2023</v>
      </c>
      <c r="L23" s="311">
        <f>IF(ISBLANK(L8),"",L8)</f>
        <v>1956</v>
      </c>
      <c r="M23" s="311">
        <f>IF(ISBLANK(K8),"",K8)</f>
        <v>1466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7925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8061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8162</v>
      </c>
      <c r="C28" s="373"/>
      <c r="D28" s="197"/>
      <c r="F28" s="514">
        <f>A5</f>
        <v>2020</v>
      </c>
      <c r="G28" s="310">
        <f>IF(ISBLANK(H5),"",H5)</f>
        <v>21.4</v>
      </c>
      <c r="H28" s="310">
        <f>IF(ISBLANK(G5),"",G5)</f>
        <v>28.7</v>
      </c>
      <c r="K28" s="514">
        <f>A5</f>
        <v>2020</v>
      </c>
      <c r="L28" s="310">
        <f>IF(ISBLANK(O5),"",O5)</f>
        <v>102</v>
      </c>
      <c r="M28" s="310">
        <f>IF(ISBLANK(N5),"",N5)</f>
        <v>93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22.6</v>
      </c>
      <c r="H29" s="479">
        <f t="shared" ref="H29:H30" si="15">IF(ISBLANK(G6),"",G6)</f>
        <v>29.5</v>
      </c>
      <c r="K29" s="486">
        <f t="shared" ref="K29:K30" si="16">A6</f>
        <v>2021</v>
      </c>
      <c r="L29" s="479">
        <f t="shared" ref="L29:L30" si="17">IF(ISBLANK(O6),"",O6)</f>
        <v>129</v>
      </c>
      <c r="M29" s="479">
        <f t="shared" ref="M29:M30" si="18">IF(ISBLANK(N6),"",N6)</f>
        <v>109</v>
      </c>
    </row>
    <row r="30" spans="1:15" x14ac:dyDescent="0.25">
      <c r="F30" s="481">
        <f t="shared" si="13"/>
        <v>2022</v>
      </c>
      <c r="G30" s="311">
        <f t="shared" si="14"/>
        <v>24</v>
      </c>
      <c r="H30" s="311">
        <f t="shared" si="15"/>
        <v>31</v>
      </c>
      <c r="K30" s="481">
        <f t="shared" si="16"/>
        <v>2022</v>
      </c>
      <c r="L30" s="311">
        <f t="shared" si="17"/>
        <v>129</v>
      </c>
      <c r="M30" s="311">
        <f t="shared" si="18"/>
        <v>102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21.4</v>
      </c>
      <c r="H35" s="310">
        <f>IF(ISBLANK(G5),"",G5)</f>
        <v>28.7</v>
      </c>
      <c r="K35" s="514">
        <f>A5</f>
        <v>2020</v>
      </c>
      <c r="L35" s="310">
        <f>IF(ISBLANK(O5),"",O5)</f>
        <v>102</v>
      </c>
      <c r="M35" s="310">
        <f>IF(ISBLANK(N5),"",N5)</f>
        <v>93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22.6</v>
      </c>
      <c r="H36" s="479">
        <f t="shared" ref="H36:H37" si="21">IF(ISBLANK(G6),"",G6)</f>
        <v>29.5</v>
      </c>
      <c r="K36" s="486">
        <f t="shared" ref="K36:K37" si="22">A6</f>
        <v>2021</v>
      </c>
      <c r="L36" s="479">
        <f t="shared" ref="L36:L37" si="23">IF(ISBLANK(O6),"",O6)</f>
        <v>129</v>
      </c>
      <c r="M36" s="479">
        <f t="shared" ref="M36:M37" si="24">IF(ISBLANK(N6),"",N6)</f>
        <v>109</v>
      </c>
    </row>
    <row r="37" spans="6:15" x14ac:dyDescent="0.25">
      <c r="F37" s="481">
        <f t="shared" si="19"/>
        <v>2022</v>
      </c>
      <c r="G37" s="311">
        <f t="shared" si="20"/>
        <v>24</v>
      </c>
      <c r="H37" s="311">
        <f t="shared" si="21"/>
        <v>31</v>
      </c>
      <c r="K37" s="481">
        <f t="shared" si="22"/>
        <v>2022</v>
      </c>
      <c r="L37" s="311">
        <f t="shared" si="23"/>
        <v>129</v>
      </c>
      <c r="M37" s="311">
        <f t="shared" si="24"/>
        <v>102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16.899999999999999</v>
      </c>
      <c r="C6" s="35">
        <v>18</v>
      </c>
      <c r="D6" s="63">
        <v>16.100000000000001</v>
      </c>
      <c r="E6" s="35">
        <v>57.8</v>
      </c>
      <c r="F6" s="35">
        <v>53.3</v>
      </c>
      <c r="G6" s="35">
        <v>61.6</v>
      </c>
      <c r="H6" s="292">
        <v>25.3</v>
      </c>
      <c r="I6" s="35">
        <v>28.7</v>
      </c>
      <c r="J6" s="63">
        <v>22.3</v>
      </c>
      <c r="M6" s="127" t="s">
        <v>16</v>
      </c>
      <c r="N6" s="935">
        <f>IF(ISBLANK(B8),"",B8)</f>
        <v>15.7</v>
      </c>
      <c r="O6" s="935">
        <f>IF(ISBLANK(E8),"",E8)</f>
        <v>54.8</v>
      </c>
      <c r="P6" s="128">
        <f>IF(ISBLANK(H8),"",H8)</f>
        <v>29.5</v>
      </c>
    </row>
    <row r="7" spans="1:19" x14ac:dyDescent="0.25">
      <c r="A7" s="286">
        <v>2022</v>
      </c>
      <c r="B7" s="167">
        <v>16.399999999999999</v>
      </c>
      <c r="C7" s="94">
        <v>16.8</v>
      </c>
      <c r="D7" s="169">
        <v>16.100000000000001</v>
      </c>
      <c r="E7" s="94">
        <v>56.1</v>
      </c>
      <c r="F7" s="94">
        <v>52.3</v>
      </c>
      <c r="G7" s="94">
        <v>59.1</v>
      </c>
      <c r="H7" s="167">
        <v>27.5</v>
      </c>
      <c r="I7" s="94">
        <v>30.9</v>
      </c>
      <c r="J7" s="169">
        <v>24.8</v>
      </c>
    </row>
    <row r="8" spans="1:19" x14ac:dyDescent="0.25">
      <c r="A8" s="218">
        <v>2023</v>
      </c>
      <c r="B8" s="167">
        <v>15.7</v>
      </c>
      <c r="C8" s="94">
        <v>16.3</v>
      </c>
      <c r="D8" s="169">
        <v>15.2</v>
      </c>
      <c r="E8" s="94">
        <v>54.8</v>
      </c>
      <c r="F8" s="94">
        <v>50.2</v>
      </c>
      <c r="G8" s="94">
        <v>58.2</v>
      </c>
      <c r="H8" s="167">
        <v>29.5</v>
      </c>
      <c r="I8" s="94">
        <v>33.5</v>
      </c>
      <c r="J8" s="169">
        <v>26.5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15.2</v>
      </c>
      <c r="O12" s="936">
        <f>IF(ISBLANK(G8),"",G8)</f>
        <v>58.2</v>
      </c>
      <c r="P12" s="938">
        <f>IF(ISBLANK(J8),"",J8)</f>
        <v>26.5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16.3</v>
      </c>
      <c r="O13" s="937">
        <f>IF(ISBLANK(F8),"",F8)</f>
        <v>50.2</v>
      </c>
      <c r="P13" s="939">
        <f>IF(ISBLANK(I8),"",I8)</f>
        <v>33.5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15.7</v>
      </c>
      <c r="O20" s="935">
        <f>IF(ISBLANK(E8),"",E8)</f>
        <v>54.8</v>
      </c>
      <c r="P20" s="940">
        <f>IF(ISBLANK(H8),"",H8)</f>
        <v>29.5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15.2</v>
      </c>
      <c r="O24" s="936">
        <f>IF(ISBLANK(G8),"",G8)</f>
        <v>58.2</v>
      </c>
      <c r="P24" s="938">
        <f>IF(ISBLANK(J8),"",J8)</f>
        <v>26.5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16.3</v>
      </c>
      <c r="O25" s="937">
        <f>IF(ISBLANK(F8),"",F8)</f>
        <v>50.2</v>
      </c>
      <c r="P25" s="939">
        <f>IF(ISBLANK(I8),"",I8)</f>
        <v>33.5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1194925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36977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1285158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39770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2032062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62883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387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17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16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1634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156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251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326757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48.2</v>
      </c>
      <c r="E21" s="751">
        <v>50.2</v>
      </c>
      <c r="F21" s="751">
        <v>40.799999999999997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8.6</v>
      </c>
      <c r="E22" s="752">
        <v>1.8</v>
      </c>
      <c r="F22" s="752">
        <v>10.1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40.799999999999997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10.1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49.1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40.799999999999997</v>
      </c>
    </row>
    <row r="32" spans="1:11" x14ac:dyDescent="0.25">
      <c r="A32" s="698" t="s">
        <v>1431</v>
      </c>
      <c r="B32" s="734">
        <f>F22</f>
        <v>10.1</v>
      </c>
    </row>
    <row r="33" spans="1:2" x14ac:dyDescent="0.25">
      <c r="A33" s="699" t="s">
        <v>1432</v>
      </c>
      <c r="B33" s="732">
        <f>100-(B30+B31+B32)</f>
        <v>49.1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398</v>
      </c>
      <c r="C4" s="71">
        <v>10</v>
      </c>
      <c r="D4" s="71">
        <v>39</v>
      </c>
      <c r="G4" s="217">
        <f>A4</f>
        <v>2021</v>
      </c>
      <c r="H4" s="289">
        <f>IF(ISBLANK(C4),"",C4)</f>
        <v>10</v>
      </c>
      <c r="I4" s="289">
        <f>IF(ISBLANK(D4),"",D4)</f>
        <v>39</v>
      </c>
    </row>
    <row r="5" spans="1:9" x14ac:dyDescent="0.25">
      <c r="A5" s="286">
        <v>2022</v>
      </c>
      <c r="B5" s="214">
        <v>392</v>
      </c>
      <c r="C5" s="214">
        <v>26</v>
      </c>
      <c r="D5" s="214">
        <v>29</v>
      </c>
      <c r="G5" s="286">
        <f t="shared" ref="G5:G6" si="0">A5</f>
        <v>2022</v>
      </c>
      <c r="H5" s="290">
        <f t="shared" ref="H5:H6" si="1">IF(ISBLANK(C5),"",C5)</f>
        <v>26</v>
      </c>
      <c r="I5" s="290">
        <f t="shared" ref="I5:I6" si="2">IF(ISBLANK(D5),"",D5)</f>
        <v>29</v>
      </c>
    </row>
    <row r="6" spans="1:9" x14ac:dyDescent="0.25">
      <c r="A6" s="218">
        <v>2023</v>
      </c>
      <c r="B6" s="168">
        <v>387</v>
      </c>
      <c r="C6" s="168">
        <v>17</v>
      </c>
      <c r="D6" s="168">
        <v>16</v>
      </c>
      <c r="G6" s="219">
        <f t="shared" si="0"/>
        <v>2023</v>
      </c>
      <c r="H6" s="291">
        <f t="shared" si="1"/>
        <v>17</v>
      </c>
      <c r="I6" s="291">
        <f t="shared" si="2"/>
        <v>16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10</v>
      </c>
      <c r="I12" s="289">
        <f>IF(ISBLANK(D4),"",D4)</f>
        <v>39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26</v>
      </c>
      <c r="I13" s="290">
        <f t="shared" si="4"/>
        <v>29</v>
      </c>
    </row>
    <row r="14" spans="1:9" x14ac:dyDescent="0.25">
      <c r="G14" s="219">
        <f t="shared" si="3"/>
        <v>2023</v>
      </c>
      <c r="H14" s="291">
        <f t="shared" ref="H14:I14" si="5">IF(ISBLANK(C6),"",C6)</f>
        <v>17</v>
      </c>
      <c r="I14" s="291">
        <f t="shared" si="5"/>
        <v>16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1473</v>
      </c>
      <c r="C23" s="71">
        <v>155</v>
      </c>
      <c r="D23" s="71">
        <v>209</v>
      </c>
      <c r="G23" s="217">
        <f>A23</f>
        <v>2021</v>
      </c>
      <c r="H23" s="289">
        <f>IF(ISBLANK(C23),"",C23)</f>
        <v>155</v>
      </c>
      <c r="I23" s="289">
        <f>IF(ISBLANK(D23),"",D23)</f>
        <v>209</v>
      </c>
    </row>
    <row r="24" spans="1:13" x14ac:dyDescent="0.25">
      <c r="A24" s="286">
        <v>2022</v>
      </c>
      <c r="B24" s="214">
        <v>1535</v>
      </c>
      <c r="C24" s="214">
        <v>173</v>
      </c>
      <c r="D24" s="214">
        <v>234</v>
      </c>
      <c r="G24" s="286">
        <f t="shared" ref="G24:G25" si="6">A24</f>
        <v>2022</v>
      </c>
      <c r="H24" s="290">
        <f t="shared" ref="H24:H25" si="7">IF(ISBLANK(C24),"",C24)</f>
        <v>173</v>
      </c>
      <c r="I24" s="290">
        <f t="shared" ref="I24:I25" si="8">IF(ISBLANK(D24),"",D24)</f>
        <v>234</v>
      </c>
    </row>
    <row r="25" spans="1:13" x14ac:dyDescent="0.25">
      <c r="A25" s="218">
        <v>2023</v>
      </c>
      <c r="B25" s="168">
        <v>1634</v>
      </c>
      <c r="C25" s="168">
        <v>156</v>
      </c>
      <c r="D25" s="168">
        <v>251</v>
      </c>
      <c r="G25" s="219">
        <f t="shared" si="6"/>
        <v>2023</v>
      </c>
      <c r="H25" s="291">
        <f t="shared" si="7"/>
        <v>156</v>
      </c>
      <c r="I25" s="291">
        <f t="shared" si="8"/>
        <v>251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155</v>
      </c>
      <c r="I31" s="289">
        <f>IF(ISBLANK(D23),"",D23)</f>
        <v>209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173</v>
      </c>
      <c r="I32" s="290">
        <f t="shared" si="10"/>
        <v>234</v>
      </c>
    </row>
    <row r="33" spans="7:9" x14ac:dyDescent="0.25">
      <c r="G33" s="219">
        <f t="shared" si="9"/>
        <v>2023</v>
      </c>
      <c r="H33" s="291">
        <f t="shared" ref="H33:I33" si="11">IF(ISBLANK(C25),"",C25)</f>
        <v>156</v>
      </c>
      <c r="I33" s="291">
        <f t="shared" si="11"/>
        <v>251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>
        <v>0</v>
      </c>
      <c r="D4" s="110">
        <v>723824</v>
      </c>
      <c r="E4" s="70">
        <v>21241</v>
      </c>
      <c r="F4" s="1076">
        <v>129168</v>
      </c>
      <c r="G4" s="70">
        <v>3790</v>
      </c>
      <c r="H4" s="1078">
        <v>1501353</v>
      </c>
      <c r="I4" s="1077">
        <v>44058</v>
      </c>
    </row>
    <row r="5" spans="1:9" x14ac:dyDescent="0.25">
      <c r="A5" s="587">
        <v>2021</v>
      </c>
      <c r="B5" s="1079">
        <v>0</v>
      </c>
      <c r="C5" s="1080">
        <v>0</v>
      </c>
      <c r="D5" s="160">
        <v>872021</v>
      </c>
      <c r="E5" s="212">
        <v>25944</v>
      </c>
      <c r="F5" s="1079">
        <v>31540</v>
      </c>
      <c r="G5" s="212">
        <v>938</v>
      </c>
      <c r="H5" s="1081">
        <v>1737946</v>
      </c>
      <c r="I5" s="1080">
        <v>51706</v>
      </c>
    </row>
    <row r="6" spans="1:9" x14ac:dyDescent="0.25">
      <c r="A6" s="588">
        <v>2022</v>
      </c>
      <c r="B6" s="1082">
        <v>0</v>
      </c>
      <c r="C6" s="1083">
        <v>0</v>
      </c>
      <c r="D6" s="169">
        <v>828711</v>
      </c>
      <c r="E6" s="167">
        <v>25645</v>
      </c>
      <c r="F6" s="1082">
        <v>205974</v>
      </c>
      <c r="G6" s="167">
        <v>6374</v>
      </c>
      <c r="H6" s="1084">
        <v>2032062</v>
      </c>
      <c r="I6" s="1083">
        <v>62883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369069</v>
      </c>
      <c r="C4" s="1076">
        <v>969679</v>
      </c>
      <c r="D4" s="1077">
        <v>28456</v>
      </c>
      <c r="E4" s="1076">
        <v>838922</v>
      </c>
      <c r="F4" s="1077">
        <v>24618</v>
      </c>
    </row>
    <row r="5" spans="1:6" x14ac:dyDescent="0.25">
      <c r="A5" s="480">
        <v>2021</v>
      </c>
      <c r="B5" s="1081">
        <v>268367</v>
      </c>
      <c r="C5" s="1079">
        <v>1242656</v>
      </c>
      <c r="D5" s="1080">
        <v>36971</v>
      </c>
      <c r="E5" s="1079">
        <v>1027656</v>
      </c>
      <c r="F5" s="1080">
        <v>30574</v>
      </c>
    </row>
    <row r="6" spans="1:6" ht="15.75" thickBot="1" x14ac:dyDescent="0.3">
      <c r="A6" s="960">
        <v>2022</v>
      </c>
      <c r="B6" s="1085">
        <v>326757</v>
      </c>
      <c r="C6" s="1086">
        <v>1194925</v>
      </c>
      <c r="D6" s="1087">
        <v>36977</v>
      </c>
      <c r="E6" s="1086">
        <v>1285158</v>
      </c>
      <c r="F6" s="1087">
        <v>39770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Prijepolje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827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80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32315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39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9.3000000000000007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14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-4.7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74.59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43.1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134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2.85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33767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31076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1126</v>
      </c>
      <c r="C63" s="548">
        <f>IF(ISBLANK('DEM2'!C7),"-",'DEM2'!C7)</f>
        <v>1152</v>
      </c>
      <c r="D63" s="548"/>
      <c r="E63" s="548">
        <f>IF(ISBLANK('DEM2'!D8),"-",'DEM2'!D8)</f>
        <v>1139</v>
      </c>
      <c r="F63" s="548">
        <f>IF(ISBLANK('DEM2'!C8),"-",'DEM2'!C8)</f>
        <v>1145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1413</v>
      </c>
      <c r="C64" s="317">
        <f>IF(ISBLANK('DEM2'!F7),"-",'DEM2'!F7)</f>
        <v>1548</v>
      </c>
      <c r="D64" s="789"/>
      <c r="E64" s="317">
        <f>IF(ISBLANK('DEM2'!G8),"-",'DEM2'!G8)</f>
        <v>1351</v>
      </c>
      <c r="F64" s="317">
        <f>IF(ISBLANK('DEM2'!F8),"-",'DEM2'!F8)</f>
        <v>1448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763</v>
      </c>
      <c r="C65" s="345">
        <f>IF(ISBLANK('DEM2'!I7),"-",'DEM2'!I7)</f>
        <v>812</v>
      </c>
      <c r="D65" s="393"/>
      <c r="E65" s="345">
        <f>IF(ISBLANK('DEM2'!J8),"-",'DEM2'!J8)</f>
        <v>689</v>
      </c>
      <c r="F65" s="345">
        <f>IF(ISBLANK('DEM2'!I8),"-",'DEM2'!I8)</f>
        <v>744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3116</v>
      </c>
      <c r="C66" s="348">
        <f>IF(ISBLANK('DEM2'!L7),"-",'DEM2'!L7)</f>
        <v>3298</v>
      </c>
      <c r="D66" s="394"/>
      <c r="E66" s="348">
        <f>IF(ISBLANK('DEM2'!M8),"-",'DEM2'!M8)</f>
        <v>3006</v>
      </c>
      <c r="F66" s="348">
        <f>IF(ISBLANK('DEM2'!L8),"-",'DEM2'!L8)</f>
        <v>3149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2794</v>
      </c>
      <c r="C67" s="345">
        <f>IF(ISBLANK('DEM2'!O7),"-",'DEM2'!O7)</f>
        <v>3098</v>
      </c>
      <c r="D67" s="393"/>
      <c r="E67" s="345">
        <f>IF(ISBLANK('DEM2'!P8),"-",'DEM2'!P8)</f>
        <v>2480</v>
      </c>
      <c r="F67" s="345">
        <f>IF(ISBLANK('DEM2'!O8),"-",'DEM2'!O8)</f>
        <v>2763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10422</v>
      </c>
      <c r="C68" s="317">
        <f>IF(ISBLANK('DEM2'!R7),"-",'DEM2'!R7)</f>
        <v>11200</v>
      </c>
      <c r="D68" s="395"/>
      <c r="E68" s="317">
        <f>IF(ISBLANK('DEM2'!S8),"-",'DEM2'!S8)</f>
        <v>9905</v>
      </c>
      <c r="F68" s="317">
        <f>IF(ISBLANK('DEM2'!R8),"-",'DEM2'!R8)</f>
        <v>10564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16753</v>
      </c>
      <c r="C69" s="463">
        <f>IF(ISBLANK('DEM2'!U7),"-",'DEM2'!U7)</f>
        <v>16859</v>
      </c>
      <c r="D69" s="799"/>
      <c r="E69" s="463">
        <f>IF(ISBLANK('DEM2'!V8),"-",'DEM2'!V8)</f>
        <v>16152</v>
      </c>
      <c r="F69" s="463">
        <f>IF(ISBLANK('DEM2'!U8),"-",'DEM2'!U8)</f>
        <v>16163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9.3000000000000007</v>
      </c>
      <c r="G115" s="800">
        <f>IF(ISBLANK('DEM2'!E23),"-",'DEM2'!E23)</f>
        <v>12.3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6.3</v>
      </c>
      <c r="G116" s="407">
        <f>IF(ISBLANK('DEM2'!E24),"-",'DEM2'!E24)</f>
        <v>3.2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6.6</v>
      </c>
      <c r="G117" s="801">
        <f>IF(ISBLANK('DEM2'!E25),"-",'DEM2'!E25)</f>
        <v>3.3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8162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8895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27.5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63492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3422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116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42.9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140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36.6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16.100000000000001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2032062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62883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828711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590663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25645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205974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6374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1194925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36977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1285158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39770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387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1634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326757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6345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4801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1285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9402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6272</v>
      </c>
      <c r="C300" s="808">
        <f>IF(ISBLANK(POLJ3!C4),"-",POLJ3!C4)</f>
        <v>1055</v>
      </c>
      <c r="D300" s="1160">
        <f>IF(ISBLANK(POLJ3!D4),"-",POLJ3!D4)</f>
        <v>5217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9210</v>
      </c>
      <c r="C301" s="789">
        <f>IF(ISBLANK(POLJ3!C5),"-",POLJ3!C5)</f>
        <v>5853</v>
      </c>
      <c r="D301" s="1161">
        <f>IF(ISBLANK(POLJ3!D5),"-",POLJ3!D5)</f>
        <v>3357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3</v>
      </c>
      <c r="C302" s="790">
        <f>IF(ISBLANK(POLJ3!C6),"-",POLJ3!C6)</f>
        <v>0</v>
      </c>
      <c r="D302" s="1162">
        <f>IF(ISBLANK(POLJ3!D6),"-",POLJ3!D6)</f>
        <v>3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74</v>
      </c>
      <c r="C303" s="791">
        <f>IF(ISBLANK(POLJ3!C7),"-",POLJ3!C7)</f>
        <v>37</v>
      </c>
      <c r="D303" s="1163">
        <f>IF(ISBLANK(POLJ3!D7),"-",POLJ3!D7)</f>
        <v>37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6345</v>
      </c>
      <c r="C304" s="807">
        <f>IF(ISBLANK(POLJ3!C8),"-",POLJ3!C8)</f>
        <v>1012</v>
      </c>
      <c r="D304" s="1164">
        <f>IF(ISBLANK(POLJ3!D8),"-",POLJ3!D8)</f>
        <v>5333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138.91999999999999</v>
      </c>
      <c r="C310" s="1165"/>
      <c r="D310" s="3"/>
      <c r="E310" s="5"/>
      <c r="F310" s="5"/>
      <c r="G310" s="815" t="s">
        <v>854</v>
      </c>
      <c r="H310" s="816">
        <f>IF(ISBLANK(POLJ2!H3),"-",POLJ2!H3)</f>
        <v>7165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3813.98</v>
      </c>
      <c r="C311" s="1154"/>
      <c r="D311" s="3"/>
      <c r="E311" s="5"/>
      <c r="F311" s="5"/>
      <c r="G311" s="810" t="s">
        <v>855</v>
      </c>
      <c r="H311" s="248">
        <f>IF(ISBLANK(POLJ2!H4),"-",POLJ2!H4)</f>
        <v>2742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2133.34</v>
      </c>
      <c r="C312" s="1154"/>
      <c r="D312" s="3"/>
      <c r="E312" s="5"/>
      <c r="F312" s="5"/>
      <c r="G312" s="810" t="s">
        <v>856</v>
      </c>
      <c r="H312" s="248">
        <f>IF(ISBLANK(POLJ2!H5),"-",POLJ2!H5)</f>
        <v>16366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0.43</v>
      </c>
      <c r="C313" s="1154"/>
      <c r="D313" s="3"/>
      <c r="E313" s="5"/>
      <c r="F313" s="5"/>
      <c r="G313" s="812" t="s">
        <v>857</v>
      </c>
      <c r="H313" s="249">
        <f>IF(ISBLANK(POLJ2!H6),"-",POLJ2!H6)</f>
        <v>34846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5.57</v>
      </c>
      <c r="C314" s="1154"/>
      <c r="D314" s="3"/>
      <c r="E314" s="5"/>
      <c r="F314" s="5"/>
      <c r="G314" s="814" t="s">
        <v>847</v>
      </c>
      <c r="H314" s="817">
        <f>IF(ISBLANK(POLJ2!H7),"-",POLJ2!H7)</f>
        <v>61119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21098.16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27190.400000000001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9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238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29.1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785</v>
      </c>
      <c r="I364" s="808">
        <f>IF(ISBLANK(OBRAZ2!I6),"-",OBRAZ2!I6)</f>
        <v>658</v>
      </c>
      <c r="J364" s="808">
        <f>IF(ISBLANK(OBRAZ2!J6),"-",OBRAZ2!J6)</f>
        <v>127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397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47.8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328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62.579013906447535</v>
      </c>
      <c r="I377" s="851">
        <f>IF(ISBLANK(OBRAZ2!C14),"-",OBRAZ2!C23)</f>
        <v>64.840764331210181</v>
      </c>
      <c r="J377" s="851">
        <f>IF(ISBLANK(OBRAZ2!D14),"-",OBRAZ2!D23)</f>
        <v>65.939771547248185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17.446270543615679</v>
      </c>
      <c r="I379" s="851">
        <f>IF(ISBLANK(OBRAZ2!C16),"-",OBRAZ2!C25)</f>
        <v>18.980891719745223</v>
      </c>
      <c r="J379" s="851">
        <f>IF(ISBLANK(OBRAZ2!D16),"-",OBRAZ2!D25)</f>
        <v>14.849428868120457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19.974715549936789</v>
      </c>
      <c r="I380" s="852">
        <f>IF(ISBLANK(OBRAZ2!C17),"-",OBRAZ2!C26)</f>
        <v>16.178343949044585</v>
      </c>
      <c r="J380" s="852">
        <f>IF(ISBLANK(OBRAZ2!D17),"-",OBRAZ2!D26)</f>
        <v>19.21079958463136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7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24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1031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1268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237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131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93.5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343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94.8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1047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277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1140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5550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14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4800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98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2.5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81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0.46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2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6.2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83.8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3561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11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9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396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3573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0.5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0.5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148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0.5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2223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36.4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269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3.9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135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239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0.7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4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51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32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7.6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60.2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31.7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92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446.37299999999999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0.4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19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85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5552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120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2918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46663.86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56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14.43141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136</v>
      </c>
      <c r="D696" s="3"/>
      <c r="E696" s="5"/>
      <c r="F696" s="5"/>
      <c r="G696" s="837">
        <v>2012</v>
      </c>
      <c r="H696" s="835">
        <f>IF(ISBLANK(INDEKSI2!B5),"-",INDEKSI2!B5)</f>
        <v>26.52</v>
      </c>
      <c r="I696" s="835">
        <f>IF(ISBLANK(INDEKSI2!C5),"-",INDEKSI2!C5)</f>
        <v>107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35.090000000000003</v>
      </c>
      <c r="D697" s="3"/>
      <c r="E697" s="5"/>
      <c r="F697" s="5"/>
      <c r="G697" s="838">
        <v>2013</v>
      </c>
      <c r="H697" s="559">
        <f>IF(ISBLANK(INDEKSI2!B6),"-",INDEKSI2!B6)</f>
        <v>27.7</v>
      </c>
      <c r="I697" s="559">
        <f>IF(ISBLANK(INDEKSI2!C6),"-",INDEKSI2!C6)</f>
        <v>103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29.33</v>
      </c>
      <c r="I698" s="836">
        <f>IF(ISBLANK(INDEKSI2!C7),"-",INDEKSI2!C7)</f>
        <v>98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2520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705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6058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1163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16.100000000000001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42.9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140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29.33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98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14.43141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136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35.090000000000003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26.57</v>
      </c>
      <c r="C4" s="721">
        <v>102</v>
      </c>
      <c r="D4" s="710"/>
      <c r="E4" s="711"/>
      <c r="F4" s="712"/>
    </row>
    <row r="5" spans="1:6" x14ac:dyDescent="0.25">
      <c r="A5" s="286">
        <v>2012</v>
      </c>
      <c r="B5" s="614">
        <v>26.52</v>
      </c>
      <c r="C5" s="722">
        <v>107</v>
      </c>
      <c r="D5" s="713"/>
      <c r="E5" s="641"/>
      <c r="F5" s="714"/>
    </row>
    <row r="6" spans="1:6" x14ac:dyDescent="0.25">
      <c r="A6" s="286">
        <v>2013</v>
      </c>
      <c r="B6" s="614">
        <v>27.7</v>
      </c>
      <c r="C6" s="722">
        <v>103</v>
      </c>
      <c r="D6" s="715">
        <v>14.43141</v>
      </c>
      <c r="E6" s="609">
        <v>136</v>
      </c>
      <c r="F6" s="716">
        <v>35.090000000000003</v>
      </c>
    </row>
    <row r="7" spans="1:6" x14ac:dyDescent="0.25">
      <c r="A7" s="219">
        <v>2014</v>
      </c>
      <c r="B7" s="615">
        <v>29.33</v>
      </c>
      <c r="C7" s="723">
        <v>98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6345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1285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4801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138.91999999999999</v>
      </c>
      <c r="G3" s="217" t="s">
        <v>765</v>
      </c>
      <c r="H3" s="71">
        <v>7165</v>
      </c>
    </row>
    <row r="4" spans="1:9" x14ac:dyDescent="0.25">
      <c r="A4" s="286" t="s">
        <v>760</v>
      </c>
      <c r="B4" s="214">
        <v>3813.98</v>
      </c>
      <c r="G4" s="286" t="s">
        <v>766</v>
      </c>
      <c r="H4" s="214">
        <v>2742</v>
      </c>
    </row>
    <row r="5" spans="1:9" x14ac:dyDescent="0.25">
      <c r="A5" s="286" t="s">
        <v>761</v>
      </c>
      <c r="B5" s="214">
        <v>2133.34</v>
      </c>
      <c r="G5" s="286" t="s">
        <v>767</v>
      </c>
      <c r="H5" s="214">
        <v>16366</v>
      </c>
    </row>
    <row r="6" spans="1:9" x14ac:dyDescent="0.25">
      <c r="A6" s="286" t="s">
        <v>762</v>
      </c>
      <c r="B6" s="214">
        <v>0.43</v>
      </c>
      <c r="G6" s="286" t="s">
        <v>768</v>
      </c>
      <c r="H6" s="214">
        <v>34846</v>
      </c>
    </row>
    <row r="7" spans="1:9" x14ac:dyDescent="0.25">
      <c r="A7" s="286" t="s">
        <v>763</v>
      </c>
      <c r="B7" s="214">
        <v>5.57</v>
      </c>
      <c r="G7" s="1" t="s">
        <v>24</v>
      </c>
      <c r="H7" s="288">
        <v>61119</v>
      </c>
    </row>
    <row r="8" spans="1:9" x14ac:dyDescent="0.25">
      <c r="A8" s="287" t="s">
        <v>764</v>
      </c>
      <c r="B8" s="73">
        <v>21098.16</v>
      </c>
    </row>
    <row r="9" spans="1:9" x14ac:dyDescent="0.25">
      <c r="A9" s="1" t="s">
        <v>24</v>
      </c>
      <c r="B9" s="288">
        <v>27190.400000000001</v>
      </c>
      <c r="I9" s="41" t="s">
        <v>876</v>
      </c>
    </row>
    <row r="10" spans="1:9" x14ac:dyDescent="0.25">
      <c r="G10" s="29" t="s">
        <v>775</v>
      </c>
      <c r="H10" s="58">
        <v>9402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6272</v>
      </c>
      <c r="C4" s="55">
        <v>1055</v>
      </c>
      <c r="D4" s="110">
        <v>5217</v>
      </c>
    </row>
    <row r="5" spans="1:4" ht="30" customHeight="1" x14ac:dyDescent="0.25">
      <c r="A5" s="274" t="s">
        <v>884</v>
      </c>
      <c r="B5" s="212">
        <v>9210</v>
      </c>
      <c r="C5" s="58">
        <v>5853</v>
      </c>
      <c r="D5" s="160">
        <v>3357</v>
      </c>
    </row>
    <row r="6" spans="1:4" x14ac:dyDescent="0.25">
      <c r="A6" s="274" t="s">
        <v>772</v>
      </c>
      <c r="B6" s="212">
        <v>3</v>
      </c>
      <c r="C6" s="58">
        <v>0</v>
      </c>
      <c r="D6" s="160">
        <v>3</v>
      </c>
    </row>
    <row r="7" spans="1:4" ht="30" x14ac:dyDescent="0.25">
      <c r="A7" s="274" t="s">
        <v>773</v>
      </c>
      <c r="B7" s="212">
        <v>74</v>
      </c>
      <c r="C7" s="58">
        <v>37</v>
      </c>
      <c r="D7" s="160">
        <v>37</v>
      </c>
    </row>
    <row r="8" spans="1:4" x14ac:dyDescent="0.25">
      <c r="A8" s="201" t="s">
        <v>774</v>
      </c>
      <c r="B8" s="72">
        <v>6345</v>
      </c>
      <c r="C8" s="61">
        <v>1012</v>
      </c>
      <c r="D8" s="111">
        <v>5333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63.550488599348533</v>
      </c>
      <c r="C15" s="278">
        <f>D5/B5*100</f>
        <v>36.44951140065146</v>
      </c>
    </row>
    <row r="16" spans="1:4" ht="30" x14ac:dyDescent="0.25">
      <c r="A16" s="279" t="s">
        <v>821</v>
      </c>
      <c r="B16" s="283">
        <f>C4/B4*100</f>
        <v>16.820790816326532</v>
      </c>
      <c r="C16" s="280">
        <f>D4/B4*100</f>
        <v>83.179209183673478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63.550488599348533</v>
      </c>
      <c r="C22" s="278">
        <f t="shared" si="0"/>
        <v>36.44951140065146</v>
      </c>
    </row>
    <row r="23" spans="1:3" ht="30" x14ac:dyDescent="0.25">
      <c r="A23" s="279" t="s">
        <v>858</v>
      </c>
      <c r="B23" s="285">
        <f t="shared" si="0"/>
        <v>16.820790816326532</v>
      </c>
      <c r="C23" s="284">
        <f t="shared" si="0"/>
        <v>83.179209183673478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9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238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29.1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397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47.8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328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866</v>
      </c>
      <c r="C6" s="973">
        <v>726</v>
      </c>
      <c r="D6" s="945">
        <v>140</v>
      </c>
      <c r="E6" s="973">
        <v>791</v>
      </c>
      <c r="F6" s="973">
        <v>687</v>
      </c>
      <c r="G6" s="945">
        <v>104</v>
      </c>
      <c r="H6" s="599">
        <v>785</v>
      </c>
      <c r="I6" s="616">
        <v>658</v>
      </c>
      <c r="J6" s="945">
        <v>127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213</v>
      </c>
      <c r="C7" s="975">
        <v>213</v>
      </c>
      <c r="D7" s="976">
        <v>0</v>
      </c>
      <c r="E7" s="975">
        <v>178</v>
      </c>
      <c r="F7" s="975">
        <v>178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495</v>
      </c>
      <c r="C14" s="751">
        <v>509</v>
      </c>
      <c r="D14" s="751">
        <v>635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138</v>
      </c>
      <c r="C16" s="1029">
        <v>149</v>
      </c>
      <c r="D16" s="751">
        <v>143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158</v>
      </c>
      <c r="C17" s="752">
        <v>127</v>
      </c>
      <c r="D17" s="752">
        <v>185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62.579013906447535</v>
      </c>
      <c r="C23" s="290">
        <f>C14/SUM(C12:C17)*100</f>
        <v>64.840764331210181</v>
      </c>
      <c r="D23" s="290">
        <f>D14/SUM(D12:D17)*100</f>
        <v>65.939771547248185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17.446270543615679</v>
      </c>
      <c r="C25" s="290">
        <f>C16/SUM(C12:C17)*100</f>
        <v>18.980891719745223</v>
      </c>
      <c r="D25" s="290">
        <f>D16/SUM(D12:D17)*100</f>
        <v>14.849428868120457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19.974715549936789</v>
      </c>
      <c r="C26" s="291">
        <f>C17/SUM(C12:C17)*100</f>
        <v>16.178343949044585</v>
      </c>
      <c r="D26" s="291">
        <f>D17/SUM(D12:D17)*100</f>
        <v>19.21079958463136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20.9</v>
      </c>
      <c r="C7" s="600">
        <v>16.2</v>
      </c>
      <c r="D7" s="600">
        <v>18.600000000000001</v>
      </c>
    </row>
    <row r="8" spans="1:6" x14ac:dyDescent="0.25">
      <c r="A8" s="695" t="s">
        <v>944</v>
      </c>
      <c r="B8" s="751">
        <v>79.099999999999994</v>
      </c>
      <c r="C8" s="751">
        <v>83.8</v>
      </c>
      <c r="D8" s="751">
        <v>10</v>
      </c>
    </row>
    <row r="9" spans="1:6" x14ac:dyDescent="0.25">
      <c r="A9" s="696" t="s">
        <v>224</v>
      </c>
      <c r="B9" s="752">
        <v>0</v>
      </c>
      <c r="C9" s="752">
        <v>0</v>
      </c>
      <c r="D9" s="752">
        <v>71.400000000000006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20.9</v>
      </c>
      <c r="C13" s="697">
        <f t="shared" ref="C13:D13" si="1">IF(ISBLANK(C7),"",C7)</f>
        <v>16.2</v>
      </c>
      <c r="D13" s="697">
        <f t="shared" si="1"/>
        <v>18.600000000000001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79.099999999999994</v>
      </c>
      <c r="C14" s="698">
        <f t="shared" si="2"/>
        <v>83.8</v>
      </c>
      <c r="D14" s="698">
        <f t="shared" si="2"/>
        <v>10</v>
      </c>
    </row>
    <row r="15" spans="1:6" x14ac:dyDescent="0.25">
      <c r="A15" s="702" t="s">
        <v>1630</v>
      </c>
      <c r="B15" s="699">
        <f t="shared" si="2"/>
        <v>0</v>
      </c>
      <c r="C15" s="699">
        <f t="shared" si="2"/>
        <v>0</v>
      </c>
      <c r="D15" s="699">
        <f t="shared" si="2"/>
        <v>71.400000000000006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20.9</v>
      </c>
      <c r="C18" s="697">
        <f t="shared" ref="C18:D18" si="4">IF(ISBLANK(C7),"",C7)</f>
        <v>16.2</v>
      </c>
      <c r="D18" s="697">
        <f t="shared" si="4"/>
        <v>18.600000000000001</v>
      </c>
    </row>
    <row r="19" spans="1:5" x14ac:dyDescent="0.25">
      <c r="A19" s="701" t="s">
        <v>1632</v>
      </c>
      <c r="B19" s="698">
        <f t="shared" ref="B19:D20" si="5">IF(ISBLANK(B8),"",B8)</f>
        <v>79.099999999999994</v>
      </c>
      <c r="C19" s="698">
        <f t="shared" si="5"/>
        <v>83.8</v>
      </c>
      <c r="D19" s="698">
        <f t="shared" si="5"/>
        <v>10</v>
      </c>
    </row>
    <row r="20" spans="1:5" x14ac:dyDescent="0.25">
      <c r="A20" s="702" t="s">
        <v>1633</v>
      </c>
      <c r="B20" s="699">
        <f t="shared" si="5"/>
        <v>0</v>
      </c>
      <c r="C20" s="699">
        <f t="shared" si="5"/>
        <v>0</v>
      </c>
      <c r="D20" s="699">
        <f t="shared" si="5"/>
        <v>71.400000000000006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80.2</v>
      </c>
      <c r="C5" s="611">
        <v>81.5</v>
      </c>
      <c r="D5" s="1030">
        <v>80.900000000000006</v>
      </c>
      <c r="F5" s="28"/>
      <c r="G5" s="693">
        <f>A5</f>
        <v>2020</v>
      </c>
      <c r="H5" s="669">
        <f>IF(ISBLANK(B5),"",B5)</f>
        <v>80.2</v>
      </c>
      <c r="I5" s="618">
        <f t="shared" ref="H5:I7" si="0">IF(ISBLANK(C5),"",C5)</f>
        <v>81.5</v>
      </c>
    </row>
    <row r="6" spans="1:10" x14ac:dyDescent="0.25">
      <c r="A6" s="749">
        <v>2021</v>
      </c>
      <c r="B6" s="601">
        <v>89.8</v>
      </c>
      <c r="C6" s="612">
        <v>85.4</v>
      </c>
      <c r="D6" s="946">
        <v>87.6</v>
      </c>
      <c r="F6" s="44"/>
      <c r="G6" s="693">
        <f t="shared" ref="G6:G7" si="1">A6</f>
        <v>2021</v>
      </c>
      <c r="H6" s="670">
        <f t="shared" si="0"/>
        <v>89.8</v>
      </c>
      <c r="I6" s="619">
        <f t="shared" si="0"/>
        <v>85.4</v>
      </c>
    </row>
    <row r="7" spans="1:10" x14ac:dyDescent="0.25">
      <c r="A7" s="750">
        <v>2022</v>
      </c>
      <c r="B7" s="601">
        <v>92.8</v>
      </c>
      <c r="C7" s="612">
        <v>90.6</v>
      </c>
      <c r="D7" s="946">
        <v>91.6</v>
      </c>
      <c r="F7" s="44"/>
      <c r="G7" s="693">
        <f t="shared" si="1"/>
        <v>2022</v>
      </c>
      <c r="H7" s="671">
        <f t="shared" si="0"/>
        <v>92.8</v>
      </c>
      <c r="I7" s="620">
        <f t="shared" si="0"/>
        <v>90.6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80.2</v>
      </c>
      <c r="I13" s="618">
        <f>IF(ISBLANK(C5),"",C5)</f>
        <v>81.5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89.8</v>
      </c>
      <c r="I14" s="619">
        <f t="shared" si="3"/>
        <v>85.4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92.8</v>
      </c>
      <c r="I15" s="620">
        <f t="shared" si="4"/>
        <v>90.6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Prijepolje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827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80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32315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39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9.3000000000000007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14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-4.7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74.59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43.1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134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2.85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33767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31076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1126</v>
      </c>
      <c r="C63" s="548">
        <f>IF(ISBLANK('DEM2'!C7),"-",'DEM2'!C7)</f>
        <v>1152</v>
      </c>
      <c r="D63" s="548"/>
      <c r="E63" s="548">
        <f>IF(ISBLANK('DEM2'!D8),"-",'DEM2'!D8)</f>
        <v>1139</v>
      </c>
      <c r="F63" s="548">
        <f>IF(ISBLANK('DEM2'!C8),"-",'DEM2'!C8)</f>
        <v>1145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1413</v>
      </c>
      <c r="C64" s="317">
        <f>IF(ISBLANK('DEM2'!F7),"-",'DEM2'!F7)</f>
        <v>1548</v>
      </c>
      <c r="D64" s="789"/>
      <c r="E64" s="317">
        <f>IF(ISBLANK('DEM2'!G8),"-",'DEM2'!G8)</f>
        <v>1351</v>
      </c>
      <c r="F64" s="317">
        <f>IF(ISBLANK('DEM2'!F8),"-",'DEM2'!F8)</f>
        <v>1448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763</v>
      </c>
      <c r="C65" s="345">
        <f>IF(ISBLANK('DEM2'!I7),"-",'DEM2'!I7)</f>
        <v>812</v>
      </c>
      <c r="D65" s="393"/>
      <c r="E65" s="345">
        <f>IF(ISBLANK('DEM2'!J8),"-",'DEM2'!J8)</f>
        <v>689</v>
      </c>
      <c r="F65" s="345">
        <f>IF(ISBLANK('DEM2'!I8),"-",'DEM2'!I8)</f>
        <v>744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3116</v>
      </c>
      <c r="C66" s="317">
        <f>IF(ISBLANK('DEM2'!L7),"-",'DEM2'!L7)</f>
        <v>3298</v>
      </c>
      <c r="D66" s="395"/>
      <c r="E66" s="317">
        <f>IF(ISBLANK('DEM2'!M8),"-",'DEM2'!M8)</f>
        <v>3006</v>
      </c>
      <c r="F66" s="317">
        <f>IF(ISBLANK('DEM2'!L8),"-",'DEM2'!L8)</f>
        <v>3149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2794</v>
      </c>
      <c r="C67" s="317">
        <f>IF(ISBLANK('DEM2'!O7),"-",'DEM2'!O7)</f>
        <v>3098</v>
      </c>
      <c r="D67" s="395"/>
      <c r="E67" s="317">
        <f>IF(ISBLANK('DEM2'!P8),"-",'DEM2'!P8)</f>
        <v>2480</v>
      </c>
      <c r="F67" s="317">
        <f>IF(ISBLANK('DEM2'!O8),"-",'DEM2'!O8)</f>
        <v>2763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10422</v>
      </c>
      <c r="C68" s="414">
        <f>IF(ISBLANK('DEM2'!R7),"-",'DEM2'!R7)</f>
        <v>11200</v>
      </c>
      <c r="D68" s="420"/>
      <c r="E68" s="414">
        <f>IF(ISBLANK('DEM2'!S8),"-",'DEM2'!S8)</f>
        <v>9905</v>
      </c>
      <c r="F68" s="414">
        <f>IF(ISBLANK('DEM2'!R8),"-",'DEM2'!R8)</f>
        <v>10564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16753</v>
      </c>
      <c r="C69" s="463">
        <f>IF(ISBLANK('DEM2'!U7),"-",'DEM2'!U7)</f>
        <v>16859</v>
      </c>
      <c r="D69" s="799"/>
      <c r="E69" s="463">
        <f>IF(ISBLANK('DEM2'!V8),"-",'DEM2'!V8)</f>
        <v>16152</v>
      </c>
      <c r="F69" s="463">
        <f>IF(ISBLANK('DEM2'!U8),"-",'DEM2'!U8)</f>
        <v>16163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9.3000000000000007</v>
      </c>
      <c r="G115" s="800">
        <f>IF(ISBLANK('DEM2'!E23),"-",'DEM2'!E23)</f>
        <v>12.3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6.3</v>
      </c>
      <c r="G116" s="407">
        <f>IF(ISBLANK('DEM2'!E24),"-",'DEM2'!E24)</f>
        <v>3.2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6.6</v>
      </c>
      <c r="G117" s="801">
        <f>IF(ISBLANK('DEM2'!E25),"-",'DEM2'!E25)</f>
        <v>3.3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8162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8895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27.5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63492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3422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116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42.9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140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36.6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16.100000000000001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2032062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62883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828711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590663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25645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205974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6374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1194925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36977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1285158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39770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387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1634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326757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6345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4801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1285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9402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6272</v>
      </c>
      <c r="C300" s="808">
        <f>IF(ISBLANK(POLJ3!C4),"-",POLJ3!C4)</f>
        <v>1055</v>
      </c>
      <c r="D300" s="1160">
        <f>IF(ISBLANK(POLJ3!D4),"-",POLJ3!D4)</f>
        <v>5217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9210</v>
      </c>
      <c r="C301" s="789">
        <f>IF(ISBLANK(POLJ3!C5),"-",POLJ3!C5)</f>
        <v>5853</v>
      </c>
      <c r="D301" s="1161">
        <f>IF(ISBLANK(POLJ3!D5),"-",POLJ3!D5)</f>
        <v>3357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3</v>
      </c>
      <c r="C302" s="790">
        <f>IF(ISBLANK(POLJ3!C6),"-",POLJ3!C6)</f>
        <v>0</v>
      </c>
      <c r="D302" s="1162">
        <f>IF(ISBLANK(POLJ3!D6),"-",POLJ3!D6)</f>
        <v>3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74</v>
      </c>
      <c r="C303" s="791">
        <f>IF(ISBLANK(POLJ3!C7),"-",POLJ3!C7)</f>
        <v>37</v>
      </c>
      <c r="D303" s="1163">
        <f>IF(ISBLANK(POLJ3!D7),"-",POLJ3!D7)</f>
        <v>37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6345</v>
      </c>
      <c r="C304" s="807">
        <f>IF(ISBLANK(POLJ3!C8),"-",POLJ3!C8)</f>
        <v>1012</v>
      </c>
      <c r="D304" s="1164">
        <f>IF(ISBLANK(POLJ3!D8),"-",POLJ3!D8)</f>
        <v>5333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138.91999999999999</v>
      </c>
      <c r="C310" s="1165"/>
      <c r="D310" s="3"/>
      <c r="E310" s="5"/>
      <c r="F310" s="5"/>
      <c r="G310" s="815" t="s">
        <v>765</v>
      </c>
      <c r="H310" s="816">
        <f>IF(ISBLANK(POLJ2!H3),"-",POLJ2!H3)</f>
        <v>7165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3813.98</v>
      </c>
      <c r="C311" s="1154"/>
      <c r="D311" s="3"/>
      <c r="E311" s="5"/>
      <c r="F311" s="5"/>
      <c r="G311" s="810" t="s">
        <v>766</v>
      </c>
      <c r="H311" s="248">
        <f>IF(ISBLANK(POLJ2!H4),"-",POLJ2!H4)</f>
        <v>2742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2133.34</v>
      </c>
      <c r="C312" s="1154"/>
      <c r="D312" s="3"/>
      <c r="E312" s="5"/>
      <c r="F312" s="5"/>
      <c r="G312" s="810" t="s">
        <v>767</v>
      </c>
      <c r="H312" s="248">
        <f>IF(ISBLANK(POLJ2!H5),"-",POLJ2!H5)</f>
        <v>16366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0.43</v>
      </c>
      <c r="C313" s="1154"/>
      <c r="D313" s="3"/>
      <c r="E313" s="5"/>
      <c r="F313" s="5"/>
      <c r="G313" s="812" t="s">
        <v>768</v>
      </c>
      <c r="H313" s="249">
        <f>IF(ISBLANK(POLJ2!H6),"-",POLJ2!H6)</f>
        <v>34846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5.57</v>
      </c>
      <c r="C314" s="1154"/>
      <c r="D314" s="3"/>
      <c r="E314" s="5"/>
      <c r="F314" s="5"/>
      <c r="G314" s="814" t="s">
        <v>16</v>
      </c>
      <c r="H314" s="817">
        <f>IF(ISBLANK(POLJ2!H7),"-",POLJ2!H7)</f>
        <v>61119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21098.16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27190.400000000001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9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238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29.1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785</v>
      </c>
      <c r="I364" s="808">
        <f>IF(ISBLANK(OBRAZ2!I6),"-",OBRAZ2!I6)</f>
        <v>658</v>
      </c>
      <c r="J364" s="808">
        <f>IF(ISBLANK(OBRAZ2!J6),"-",OBRAZ2!J6)</f>
        <v>127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397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47.8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328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62.579013906447535</v>
      </c>
      <c r="I377" s="851">
        <f>IF(ISBLANK(OBRAZ2!C14),"-",OBRAZ2!C23)</f>
        <v>64.840764331210181</v>
      </c>
      <c r="J377" s="851">
        <f>IF(ISBLANK(OBRAZ2!D14),"-",OBRAZ2!D23)</f>
        <v>65.939771547248185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17.446270543615679</v>
      </c>
      <c r="I379" s="851">
        <f>IF(ISBLANK(OBRAZ2!C16),"-",OBRAZ2!C25)</f>
        <v>18.980891719745223</v>
      </c>
      <c r="J379" s="851">
        <f>IF(ISBLANK(OBRAZ2!D16),"-",OBRAZ2!D25)</f>
        <v>14.849428868120457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19.974715549936789</v>
      </c>
      <c r="I380" s="852">
        <f>IF(ISBLANK(OBRAZ2!C17),"-",OBRAZ2!C26)</f>
        <v>16.178343949044585</v>
      </c>
      <c r="J380" s="852">
        <f>IF(ISBLANK(OBRAZ2!D17),"-",OBRAZ2!D26)</f>
        <v>19.21079958463136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7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24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1031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1268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237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131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93.5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343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94.8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1047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277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1140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5550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14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4800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98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2.5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81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0.46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2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6.2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83.8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3561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11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9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396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3573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0.5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0.5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148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0.5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2223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36.4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269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3.9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135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239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0.7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4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51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32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7.6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60.2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31.7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92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446.37299999999999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0.4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19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85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5552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120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2918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46663.86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56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14.43141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136</v>
      </c>
      <c r="D696" s="315"/>
      <c r="E696" s="314"/>
      <c r="F696" s="5"/>
      <c r="G696" s="837">
        <v>2012</v>
      </c>
      <c r="H696" s="835">
        <f>IF(ISBLANK(INDEKSI2!B5),"-",INDEKSI2!B5)</f>
        <v>26.52</v>
      </c>
      <c r="I696" s="835">
        <f>IF(ISBLANK(INDEKSI2!C5),"-",INDEKSI2!C5)</f>
        <v>107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35.090000000000003</v>
      </c>
      <c r="D697" s="315"/>
      <c r="E697" s="314"/>
      <c r="F697" s="5"/>
      <c r="G697" s="838">
        <v>2013</v>
      </c>
      <c r="H697" s="559">
        <f>IF(ISBLANK(INDEKSI2!B6),"-",INDEKSI2!B6)</f>
        <v>27.7</v>
      </c>
      <c r="I697" s="559">
        <f>IF(ISBLANK(INDEKSI2!C6),"-",INDEKSI2!C6)</f>
        <v>103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29.33</v>
      </c>
      <c r="I698" s="836">
        <f>IF(ISBLANK(INDEKSI2!C7),"-",INDEKSI2!C7)</f>
        <v>98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2520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705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6058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1163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8</v>
      </c>
      <c r="D6" s="612">
        <v>4</v>
      </c>
      <c r="E6" s="612">
        <v>4</v>
      </c>
      <c r="F6" s="1033">
        <v>147</v>
      </c>
      <c r="G6" s="612">
        <v>78</v>
      </c>
      <c r="H6" s="980">
        <v>69</v>
      </c>
      <c r="I6" s="1034">
        <v>17.8</v>
      </c>
      <c r="J6" s="612">
        <v>19</v>
      </c>
      <c r="K6" s="1035">
        <v>16.7</v>
      </c>
      <c r="L6" s="1033">
        <v>348</v>
      </c>
      <c r="M6" s="612">
        <v>193</v>
      </c>
      <c r="N6" s="1028">
        <v>155</v>
      </c>
      <c r="O6" s="1034">
        <v>42.8</v>
      </c>
      <c r="P6" s="612">
        <v>45.4</v>
      </c>
      <c r="Q6" s="1028">
        <v>39.9</v>
      </c>
      <c r="R6" s="1033">
        <v>296</v>
      </c>
      <c r="S6" s="612">
        <v>150</v>
      </c>
      <c r="T6" s="1035">
        <v>146</v>
      </c>
    </row>
    <row r="7" spans="1:20" x14ac:dyDescent="0.25">
      <c r="A7" s="286">
        <v>2021</v>
      </c>
      <c r="B7" s="602">
        <v>1</v>
      </c>
      <c r="C7" s="601">
        <v>9</v>
      </c>
      <c r="D7" s="612">
        <v>4</v>
      </c>
      <c r="E7" s="612">
        <v>5</v>
      </c>
      <c r="F7" s="1033">
        <v>165</v>
      </c>
      <c r="G7" s="612">
        <v>83</v>
      </c>
      <c r="H7" s="980">
        <v>82</v>
      </c>
      <c r="I7" s="1034">
        <v>20.399999999999999</v>
      </c>
      <c r="J7" s="612">
        <v>20.9</v>
      </c>
      <c r="K7" s="1035">
        <v>19.8</v>
      </c>
      <c r="L7" s="1033">
        <v>344</v>
      </c>
      <c r="M7" s="612">
        <v>185</v>
      </c>
      <c r="N7" s="1028">
        <v>159</v>
      </c>
      <c r="O7" s="1034">
        <v>42.3</v>
      </c>
      <c r="P7" s="612">
        <v>44</v>
      </c>
      <c r="Q7" s="1028">
        <v>40.6</v>
      </c>
      <c r="R7" s="1033">
        <v>276</v>
      </c>
      <c r="S7" s="612">
        <v>135</v>
      </c>
      <c r="T7" s="1035">
        <v>141</v>
      </c>
    </row>
    <row r="8" spans="1:20" x14ac:dyDescent="0.25">
      <c r="A8" s="219">
        <v>2022</v>
      </c>
      <c r="B8" s="617">
        <v>1</v>
      </c>
      <c r="C8" s="947">
        <v>9</v>
      </c>
      <c r="D8" s="981">
        <v>5</v>
      </c>
      <c r="E8" s="981">
        <v>4</v>
      </c>
      <c r="F8" s="1036">
        <v>238</v>
      </c>
      <c r="G8" s="981">
        <v>101</v>
      </c>
      <c r="H8" s="979">
        <v>137</v>
      </c>
      <c r="I8" s="754">
        <v>29.1</v>
      </c>
      <c r="J8" s="981">
        <v>25.5</v>
      </c>
      <c r="K8" s="1037">
        <v>32.5</v>
      </c>
      <c r="L8" s="1036">
        <v>397</v>
      </c>
      <c r="M8" s="981">
        <v>191</v>
      </c>
      <c r="N8" s="691">
        <v>206</v>
      </c>
      <c r="O8" s="754">
        <v>47.8</v>
      </c>
      <c r="P8" s="981">
        <v>45.6</v>
      </c>
      <c r="Q8" s="691">
        <v>49.9</v>
      </c>
      <c r="R8" s="1036">
        <v>328</v>
      </c>
      <c r="S8" s="981">
        <v>173</v>
      </c>
      <c r="T8" s="1037">
        <v>155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7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1031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1268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237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131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93.5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343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94.8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81.309148264984231</v>
      </c>
      <c r="C21" s="739">
        <f>B10/(B7+B10)*100</f>
        <v>18.690851735015773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90.636168691922805</v>
      </c>
      <c r="C22" s="739">
        <f>B11/(B8+B11)*100</f>
        <v>9.3638313080771969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81.309148264984231</v>
      </c>
      <c r="C26" s="739">
        <f>C21</f>
        <v>18.690851735015773</v>
      </c>
    </row>
    <row r="27" spans="1:10" ht="24.75" x14ac:dyDescent="0.25">
      <c r="A27" s="742" t="s">
        <v>1407</v>
      </c>
      <c r="B27" s="739">
        <f>B22</f>
        <v>90.636168691922805</v>
      </c>
      <c r="C27" s="739">
        <f>C22</f>
        <v>9.3638313080771969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3</v>
      </c>
      <c r="C5" s="1095">
        <v>4</v>
      </c>
      <c r="D5" s="914" t="s">
        <v>5</v>
      </c>
      <c r="E5" s="211"/>
      <c r="F5" s="125">
        <v>2021</v>
      </c>
      <c r="G5" s="70">
        <v>7</v>
      </c>
      <c r="H5" s="55">
        <v>3</v>
      </c>
      <c r="I5" s="110">
        <v>4</v>
      </c>
      <c r="J5" s="70">
        <v>27</v>
      </c>
      <c r="K5" s="55">
        <v>0</v>
      </c>
      <c r="L5" s="110">
        <v>27</v>
      </c>
      <c r="M5" s="70">
        <v>1062</v>
      </c>
      <c r="N5" s="55">
        <v>1299</v>
      </c>
      <c r="O5" s="70">
        <v>245</v>
      </c>
      <c r="P5" s="110">
        <v>151</v>
      </c>
    </row>
    <row r="6" spans="1:16" x14ac:dyDescent="0.25">
      <c r="A6" s="923" t="s">
        <v>259</v>
      </c>
      <c r="B6" s="1096">
        <v>0</v>
      </c>
      <c r="C6" s="1097">
        <v>24</v>
      </c>
      <c r="D6" s="915" t="s">
        <v>5</v>
      </c>
      <c r="E6" s="254"/>
      <c r="F6" s="125">
        <v>2022</v>
      </c>
      <c r="G6" s="212">
        <v>7</v>
      </c>
      <c r="H6" s="58">
        <v>3</v>
      </c>
      <c r="I6" s="160">
        <v>4</v>
      </c>
      <c r="J6" s="212">
        <v>24</v>
      </c>
      <c r="K6" s="58">
        <v>0</v>
      </c>
      <c r="L6" s="160">
        <v>24</v>
      </c>
      <c r="M6" s="212">
        <v>1031</v>
      </c>
      <c r="N6" s="58">
        <v>1268</v>
      </c>
      <c r="O6" s="212">
        <v>237</v>
      </c>
      <c r="P6" s="160">
        <v>131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7</v>
      </c>
      <c r="H7" s="94">
        <v>3</v>
      </c>
      <c r="I7" s="169">
        <v>4</v>
      </c>
      <c r="J7" s="167"/>
      <c r="K7" s="94"/>
      <c r="L7" s="169"/>
      <c r="M7" s="167">
        <v>1229</v>
      </c>
      <c r="N7" s="94">
        <v>1350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3</v>
      </c>
      <c r="C11" s="918">
        <f>IF(ISBLANK(C5),"",C5)</f>
        <v>4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91.3</v>
      </c>
      <c r="C5" s="611">
        <v>92.9</v>
      </c>
      <c r="D5" s="945">
        <v>89.6</v>
      </c>
      <c r="E5" s="610"/>
      <c r="F5" s="611"/>
      <c r="G5" s="945"/>
      <c r="H5" s="610"/>
      <c r="I5" s="611"/>
      <c r="J5" s="945"/>
      <c r="K5" s="610">
        <v>362</v>
      </c>
      <c r="L5" s="611">
        <v>185</v>
      </c>
      <c r="M5" s="945">
        <v>177</v>
      </c>
      <c r="N5" s="610">
        <v>97.1</v>
      </c>
      <c r="O5" s="611">
        <v>98.4</v>
      </c>
      <c r="P5" s="945">
        <v>95.7</v>
      </c>
      <c r="Q5" s="610">
        <v>0.1</v>
      </c>
      <c r="R5" s="611">
        <v>0.1</v>
      </c>
      <c r="S5" s="945">
        <v>0.1</v>
      </c>
    </row>
    <row r="6" spans="1:19" x14ac:dyDescent="0.25">
      <c r="A6" s="286">
        <v>2021</v>
      </c>
      <c r="B6" s="457">
        <v>91.7</v>
      </c>
      <c r="C6" s="458">
        <v>91.2</v>
      </c>
      <c r="D6" s="976">
        <v>92.2</v>
      </c>
      <c r="E6" s="457">
        <v>2</v>
      </c>
      <c r="F6" s="458">
        <v>1</v>
      </c>
      <c r="G6" s="976">
        <v>1</v>
      </c>
      <c r="H6" s="457">
        <v>0</v>
      </c>
      <c r="I6" s="458">
        <v>0</v>
      </c>
      <c r="J6" s="976">
        <v>0</v>
      </c>
      <c r="K6" s="457">
        <v>347</v>
      </c>
      <c r="L6" s="458">
        <v>183</v>
      </c>
      <c r="M6" s="976">
        <v>164</v>
      </c>
      <c r="N6" s="457">
        <v>96.9</v>
      </c>
      <c r="O6" s="458">
        <v>92.9</v>
      </c>
      <c r="P6" s="976">
        <v>101.9</v>
      </c>
      <c r="Q6" s="457">
        <v>0</v>
      </c>
      <c r="R6" s="458">
        <v>0</v>
      </c>
      <c r="S6" s="976">
        <v>0</v>
      </c>
    </row>
    <row r="7" spans="1:19" x14ac:dyDescent="0.25">
      <c r="A7" s="286">
        <v>2022</v>
      </c>
      <c r="B7" s="601">
        <v>93.5</v>
      </c>
      <c r="C7" s="612">
        <v>93.7</v>
      </c>
      <c r="D7" s="980">
        <v>93.4</v>
      </c>
      <c r="E7" s="601">
        <v>1</v>
      </c>
      <c r="F7" s="612">
        <v>0</v>
      </c>
      <c r="G7" s="980">
        <v>1</v>
      </c>
      <c r="H7" s="601">
        <v>0</v>
      </c>
      <c r="I7" s="612">
        <v>0</v>
      </c>
      <c r="J7" s="980">
        <v>0</v>
      </c>
      <c r="K7" s="601">
        <v>343</v>
      </c>
      <c r="L7" s="612">
        <v>189</v>
      </c>
      <c r="M7" s="980">
        <v>154</v>
      </c>
      <c r="N7" s="601">
        <v>94.8</v>
      </c>
      <c r="O7" s="612">
        <v>94.1</v>
      </c>
      <c r="P7" s="980">
        <v>95.7</v>
      </c>
      <c r="Q7" s="601">
        <v>0.4</v>
      </c>
      <c r="R7" s="612">
        <v>-0.4</v>
      </c>
      <c r="S7" s="980">
        <v>1.2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1.2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828711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25645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176</v>
      </c>
      <c r="C5" s="616">
        <v>132</v>
      </c>
      <c r="D5" s="616">
        <v>44</v>
      </c>
      <c r="E5" s="599">
        <v>534</v>
      </c>
      <c r="F5" s="616">
        <v>281</v>
      </c>
      <c r="G5" s="945">
        <v>253</v>
      </c>
      <c r="H5" s="616">
        <v>356</v>
      </c>
      <c r="I5" s="616">
        <v>154</v>
      </c>
      <c r="J5" s="616">
        <v>202</v>
      </c>
      <c r="K5" s="217">
        <f>SUM(B5,E5,H5)</f>
        <v>1066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160</v>
      </c>
      <c r="C6" s="612">
        <v>125</v>
      </c>
      <c r="D6" s="946">
        <v>35</v>
      </c>
      <c r="E6" s="601">
        <v>512</v>
      </c>
      <c r="F6" s="612">
        <v>281</v>
      </c>
      <c r="G6" s="946">
        <v>231</v>
      </c>
      <c r="H6" s="601">
        <v>358</v>
      </c>
      <c r="I6" s="612">
        <v>160</v>
      </c>
      <c r="J6" s="612">
        <v>198</v>
      </c>
      <c r="K6" s="218">
        <f>SUM(B6,E6,H6)</f>
        <v>1030</v>
      </c>
      <c r="M6" s="105" t="s">
        <v>284</v>
      </c>
      <c r="N6" s="171">
        <f>IF(ISBLANK(J7),"",J7)</f>
        <v>200</v>
      </c>
      <c r="O6" s="80">
        <f>IF(ISBLANK(I7),"",I7)</f>
        <v>152</v>
      </c>
      <c r="P6" s="211"/>
    </row>
    <row r="7" spans="1:17" ht="24.75" x14ac:dyDescent="0.25">
      <c r="A7" s="218">
        <v>2023</v>
      </c>
      <c r="B7" s="601">
        <v>166</v>
      </c>
      <c r="C7" s="612">
        <v>135</v>
      </c>
      <c r="D7" s="946">
        <v>31</v>
      </c>
      <c r="E7" s="601">
        <v>529</v>
      </c>
      <c r="F7" s="612">
        <v>288</v>
      </c>
      <c r="G7" s="946">
        <v>241</v>
      </c>
      <c r="H7" s="601">
        <v>352</v>
      </c>
      <c r="I7" s="612">
        <v>152</v>
      </c>
      <c r="J7" s="612">
        <v>200</v>
      </c>
      <c r="K7" s="218">
        <f>SUM(B7,E7,H7)</f>
        <v>1047</v>
      </c>
      <c r="M7" s="106" t="s">
        <v>285</v>
      </c>
      <c r="N7" s="220">
        <f>IF(ISBLANK(G7),"",G7)</f>
        <v>241</v>
      </c>
      <c r="O7" s="107">
        <f>IF(ISBLANK(F7),"",F7)</f>
        <v>288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31</v>
      </c>
      <c r="O8" s="83">
        <f>IF(ISBLANK(C7),"",C7)</f>
        <v>135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200</v>
      </c>
      <c r="O13" s="80">
        <f>IF(ISBLANK(I7),"",I7)</f>
        <v>152</v>
      </c>
      <c r="P13" s="211"/>
    </row>
    <row r="14" spans="1:17" ht="27.75" customHeight="1" x14ac:dyDescent="0.25">
      <c r="M14" s="106" t="s">
        <v>515</v>
      </c>
      <c r="N14" s="220">
        <f>IF(ISBLANK(G7),"",G7)</f>
        <v>241</v>
      </c>
      <c r="O14" s="107">
        <f>IF(ISBLANK(F7),"",F7)</f>
        <v>288</v>
      </c>
      <c r="P14" s="211"/>
    </row>
    <row r="15" spans="1:17" ht="26.25" customHeight="1" x14ac:dyDescent="0.25">
      <c r="M15" s="108" t="s">
        <v>516</v>
      </c>
      <c r="N15" s="170">
        <f>IF(ISBLANK(D7),"",D7)</f>
        <v>31</v>
      </c>
      <c r="O15" s="83">
        <f>IF(ISBLANK(C7),"",C7)</f>
        <v>135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60</v>
      </c>
      <c r="C21" s="616">
        <v>40</v>
      </c>
      <c r="D21" s="616">
        <v>20</v>
      </c>
      <c r="E21" s="599">
        <v>124</v>
      </c>
      <c r="F21" s="616">
        <v>61</v>
      </c>
      <c r="G21" s="945">
        <v>63</v>
      </c>
      <c r="H21" s="616">
        <v>76</v>
      </c>
      <c r="I21" s="616">
        <v>39</v>
      </c>
      <c r="J21" s="616">
        <v>37</v>
      </c>
      <c r="K21" s="217">
        <f>SUM(B21,E21,H21)</f>
        <v>260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73</v>
      </c>
      <c r="C22" s="1028">
        <v>49</v>
      </c>
      <c r="D22" s="980">
        <v>24</v>
      </c>
      <c r="E22" s="1034">
        <v>137</v>
      </c>
      <c r="F22" s="1028">
        <v>74</v>
      </c>
      <c r="G22" s="980">
        <v>63</v>
      </c>
      <c r="H22" s="1034">
        <v>84</v>
      </c>
      <c r="I22" s="1028">
        <v>37</v>
      </c>
      <c r="J22" s="1028">
        <v>47</v>
      </c>
      <c r="K22" s="218">
        <f>SUM(B22,E22,H22)</f>
        <v>294</v>
      </c>
      <c r="M22" s="105" t="s">
        <v>284</v>
      </c>
      <c r="N22" s="171">
        <f>IF(ISBLANK(J23),"",J23)</f>
        <v>45</v>
      </c>
      <c r="O22" s="80">
        <f>IF(ISBLANK(I23),"",I23)</f>
        <v>30</v>
      </c>
      <c r="P22" s="211"/>
    </row>
    <row r="23" spans="1:17" ht="24.75" x14ac:dyDescent="0.25">
      <c r="A23" s="218">
        <v>2022</v>
      </c>
      <c r="B23" s="1034">
        <v>64</v>
      </c>
      <c r="C23" s="1028">
        <v>50</v>
      </c>
      <c r="D23" s="980">
        <v>14</v>
      </c>
      <c r="E23" s="1034">
        <v>138</v>
      </c>
      <c r="F23" s="1028">
        <v>76</v>
      </c>
      <c r="G23" s="980">
        <v>62</v>
      </c>
      <c r="H23" s="1034">
        <v>75</v>
      </c>
      <c r="I23" s="1028">
        <v>30</v>
      </c>
      <c r="J23" s="1028">
        <v>45</v>
      </c>
      <c r="K23" s="218">
        <f>SUM(B23,E23,H23)</f>
        <v>277</v>
      </c>
      <c r="M23" s="106" t="s">
        <v>285</v>
      </c>
      <c r="N23" s="220">
        <f>IF(ISBLANK(G23),"",G23)</f>
        <v>62</v>
      </c>
      <c r="O23" s="107">
        <f>IF(ISBLANK(F23),"",F23)</f>
        <v>76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14</v>
      </c>
      <c r="O24" s="109">
        <f>IF(ISBLANK(C23),"",C23)</f>
        <v>50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45</v>
      </c>
      <c r="O29" s="80">
        <f>IF(ISBLANK(I23),"",I23)</f>
        <v>30</v>
      </c>
      <c r="P29" s="211"/>
    </row>
    <row r="30" spans="1:17" ht="27.75" customHeight="1" x14ac:dyDescent="0.25">
      <c r="M30" s="106" t="s">
        <v>515</v>
      </c>
      <c r="N30" s="220">
        <f>IF(ISBLANK(G23),"",G23)</f>
        <v>62</v>
      </c>
      <c r="O30" s="107">
        <f>IF(ISBLANK(F23),"",F23)</f>
        <v>76</v>
      </c>
      <c r="P30" s="211"/>
    </row>
    <row r="31" spans="1:17" ht="27.75" customHeight="1" x14ac:dyDescent="0.25">
      <c r="M31" s="108" t="s">
        <v>516</v>
      </c>
      <c r="N31" s="221">
        <f>IF(ISBLANK(D23),"",D23)</f>
        <v>14</v>
      </c>
      <c r="O31" s="109">
        <f>IF(ISBLANK(C23),"",C23)</f>
        <v>50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590663</v>
      </c>
      <c r="D5" s="253"/>
    </row>
    <row r="6" spans="1:4" ht="30" x14ac:dyDescent="0.25">
      <c r="A6" s="686" t="s">
        <v>474</v>
      </c>
      <c r="B6" s="617">
        <v>238048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0.1</v>
      </c>
      <c r="J5" s="611">
        <v>0.2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0.4</v>
      </c>
      <c r="J6" s="458">
        <v>0.5</v>
      </c>
      <c r="K6" s="976">
        <v>0.2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1.2</v>
      </c>
      <c r="J7" s="612">
        <v>0.9</v>
      </c>
      <c r="K7" s="980">
        <v>1.6</v>
      </c>
      <c r="L7" s="601"/>
      <c r="M7" s="612"/>
      <c r="N7" s="980"/>
    </row>
    <row r="8" spans="1:14" x14ac:dyDescent="0.25">
      <c r="A8" s="219">
        <v>2023</v>
      </c>
      <c r="B8" s="947">
        <v>3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70</v>
      </c>
      <c r="C5" s="207">
        <v>50</v>
      </c>
      <c r="G5" s="113"/>
      <c r="H5" s="174" t="s">
        <v>586</v>
      </c>
      <c r="I5" s="207">
        <v>57</v>
      </c>
      <c r="J5" s="207">
        <v>41</v>
      </c>
    </row>
    <row r="6" spans="1:13" ht="15" customHeight="1" x14ac:dyDescent="0.25">
      <c r="A6" s="175" t="s">
        <v>587</v>
      </c>
      <c r="B6" s="208">
        <v>933</v>
      </c>
      <c r="C6" s="208">
        <v>224</v>
      </c>
      <c r="G6" s="113"/>
      <c r="H6" s="175" t="s">
        <v>587</v>
      </c>
      <c r="I6" s="208">
        <v>234</v>
      </c>
      <c r="J6" s="208">
        <v>89</v>
      </c>
    </row>
    <row r="7" spans="1:13" ht="15" customHeight="1" x14ac:dyDescent="0.25">
      <c r="A7" s="175" t="s">
        <v>588</v>
      </c>
      <c r="B7" s="208">
        <v>2295</v>
      </c>
      <c r="C7" s="208">
        <v>1146</v>
      </c>
      <c r="G7" s="113"/>
      <c r="H7" s="175" t="s">
        <v>588</v>
      </c>
      <c r="I7" s="208">
        <v>1247</v>
      </c>
      <c r="J7" s="208">
        <v>398</v>
      </c>
    </row>
    <row r="8" spans="1:13" ht="15" customHeight="1" x14ac:dyDescent="0.25">
      <c r="A8" s="175" t="s">
        <v>589</v>
      </c>
      <c r="B8" s="208">
        <v>4225</v>
      </c>
      <c r="C8" s="208">
        <v>3912</v>
      </c>
      <c r="G8" s="113"/>
      <c r="H8" s="175" t="s">
        <v>589</v>
      </c>
      <c r="I8" s="208">
        <v>3222</v>
      </c>
      <c r="J8" s="208">
        <v>2678</v>
      </c>
    </row>
    <row r="9" spans="1:13" ht="15" customHeight="1" x14ac:dyDescent="0.25">
      <c r="A9" s="175" t="s">
        <v>590</v>
      </c>
      <c r="B9" s="208">
        <v>6746</v>
      </c>
      <c r="C9" s="208">
        <v>8498</v>
      </c>
      <c r="G9" s="113"/>
      <c r="H9" s="175" t="s">
        <v>590</v>
      </c>
      <c r="I9" s="208">
        <v>6852</v>
      </c>
      <c r="J9" s="208">
        <v>8515</v>
      </c>
    </row>
    <row r="10" spans="1:13" ht="15" customHeight="1" x14ac:dyDescent="0.25">
      <c r="A10" s="175" t="s">
        <v>591</v>
      </c>
      <c r="B10" s="208">
        <v>545</v>
      </c>
      <c r="C10" s="208">
        <v>666</v>
      </c>
      <c r="G10" s="113"/>
      <c r="H10" s="175" t="s">
        <v>591</v>
      </c>
      <c r="I10" s="208">
        <v>607</v>
      </c>
      <c r="J10" s="208">
        <v>653</v>
      </c>
    </row>
    <row r="11" spans="1:13" ht="15" customHeight="1" x14ac:dyDescent="0.25">
      <c r="A11" s="176" t="s">
        <v>592</v>
      </c>
      <c r="B11" s="209">
        <v>814</v>
      </c>
      <c r="C11" s="209">
        <v>865</v>
      </c>
      <c r="G11" s="113"/>
      <c r="H11" s="176" t="s">
        <v>592</v>
      </c>
      <c r="I11" s="209">
        <v>1405</v>
      </c>
      <c r="J11" s="209">
        <v>1151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70</v>
      </c>
      <c r="C17" s="178">
        <f>IF(ISBLANK(C5),"0",C5)</f>
        <v>50</v>
      </c>
      <c r="G17" s="113"/>
      <c r="H17" s="174" t="s">
        <v>586</v>
      </c>
      <c r="I17" s="177">
        <f>IF(ISBLANK(I5),"0",I5)</f>
        <v>57</v>
      </c>
      <c r="J17" s="178">
        <f>IF(ISBLANK(J5),"0",J5)</f>
        <v>41</v>
      </c>
    </row>
    <row r="18" spans="1:13" ht="15" customHeight="1" x14ac:dyDescent="0.25">
      <c r="A18" s="175" t="s">
        <v>587</v>
      </c>
      <c r="B18" s="179">
        <f t="shared" ref="B18:C18" si="0">IF(ISBLANK(B6),"0",B6)</f>
        <v>933</v>
      </c>
      <c r="C18" s="180">
        <f t="shared" si="0"/>
        <v>224</v>
      </c>
      <c r="G18" s="113"/>
      <c r="H18" s="175" t="s">
        <v>587</v>
      </c>
      <c r="I18" s="179">
        <f t="shared" ref="I18:J18" si="1">IF(ISBLANK(I6),"0",I6)</f>
        <v>234</v>
      </c>
      <c r="J18" s="180">
        <f t="shared" si="1"/>
        <v>89</v>
      </c>
    </row>
    <row r="19" spans="1:13" ht="15" customHeight="1" x14ac:dyDescent="0.25">
      <c r="A19" s="175" t="s">
        <v>588</v>
      </c>
      <c r="B19" s="179">
        <f t="shared" ref="B19:C19" si="2">IF(ISBLANK(B7),"0",B7)</f>
        <v>2295</v>
      </c>
      <c r="C19" s="180">
        <f t="shared" si="2"/>
        <v>1146</v>
      </c>
      <c r="G19" s="113"/>
      <c r="H19" s="175" t="s">
        <v>588</v>
      </c>
      <c r="I19" s="179">
        <f t="shared" ref="I19:J19" si="3">IF(ISBLANK(I7),"0",I7)</f>
        <v>1247</v>
      </c>
      <c r="J19" s="180">
        <f t="shared" si="3"/>
        <v>398</v>
      </c>
    </row>
    <row r="20" spans="1:13" ht="15" customHeight="1" x14ac:dyDescent="0.25">
      <c r="A20" s="175" t="s">
        <v>589</v>
      </c>
      <c r="B20" s="179">
        <f t="shared" ref="B20:C20" si="4">IF(ISBLANK(B8),"0",B8)</f>
        <v>4225</v>
      </c>
      <c r="C20" s="180">
        <f t="shared" si="4"/>
        <v>3912</v>
      </c>
      <c r="G20" s="113"/>
      <c r="H20" s="175" t="s">
        <v>589</v>
      </c>
      <c r="I20" s="179">
        <f t="shared" ref="I20:J20" si="5">IF(ISBLANK(I8),"0",I8)</f>
        <v>3222</v>
      </c>
      <c r="J20" s="180">
        <f t="shared" si="5"/>
        <v>2678</v>
      </c>
    </row>
    <row r="21" spans="1:13" ht="15" customHeight="1" x14ac:dyDescent="0.25">
      <c r="A21" s="175" t="s">
        <v>590</v>
      </c>
      <c r="B21" s="179">
        <f t="shared" ref="B21:C21" si="6">IF(ISBLANK(B9),"0",B9)</f>
        <v>6746</v>
      </c>
      <c r="C21" s="180">
        <f t="shared" si="6"/>
        <v>8498</v>
      </c>
      <c r="G21" s="113"/>
      <c r="H21" s="175" t="s">
        <v>590</v>
      </c>
      <c r="I21" s="179">
        <f t="shared" ref="I21:J21" si="7">IF(ISBLANK(I9),"0",I9)</f>
        <v>6852</v>
      </c>
      <c r="J21" s="180">
        <f t="shared" si="7"/>
        <v>8515</v>
      </c>
    </row>
    <row r="22" spans="1:13" ht="15" customHeight="1" x14ac:dyDescent="0.25">
      <c r="A22" s="175" t="s">
        <v>591</v>
      </c>
      <c r="B22" s="179">
        <f t="shared" ref="B22:C22" si="8">IF(ISBLANK(B10),"0",B10)</f>
        <v>545</v>
      </c>
      <c r="C22" s="180">
        <f t="shared" si="8"/>
        <v>666</v>
      </c>
      <c r="G22" s="113"/>
      <c r="H22" s="175" t="s">
        <v>591</v>
      </c>
      <c r="I22" s="179">
        <f t="shared" ref="I22:J22" si="9">IF(ISBLANK(I10),"0",I10)</f>
        <v>607</v>
      </c>
      <c r="J22" s="180">
        <f t="shared" si="9"/>
        <v>653</v>
      </c>
    </row>
    <row r="23" spans="1:13" ht="15" customHeight="1" x14ac:dyDescent="0.25">
      <c r="A23" s="176" t="s">
        <v>592</v>
      </c>
      <c r="B23" s="181">
        <f t="shared" ref="B23:C23" si="10">IF(ISBLANK(B11),"0",B11)</f>
        <v>814</v>
      </c>
      <c r="C23" s="182">
        <f t="shared" si="10"/>
        <v>865</v>
      </c>
      <c r="G23" s="113"/>
      <c r="H23" s="176" t="s">
        <v>592</v>
      </c>
      <c r="I23" s="181">
        <f t="shared" ref="I23:J23" si="11">IF(ISBLANK(I11),"0",I11)</f>
        <v>1405</v>
      </c>
      <c r="J23" s="182">
        <f t="shared" si="11"/>
        <v>1151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0.44791400051190178</v>
      </c>
      <c r="C29" s="184">
        <f>C17/SUM(C17:C23)*100</f>
        <v>0.32549964195039388</v>
      </c>
      <c r="D29" s="253"/>
      <c r="E29" s="253"/>
      <c r="G29" s="113"/>
      <c r="H29" s="174" t="s">
        <v>593</v>
      </c>
      <c r="I29" s="184">
        <f>I17/SUM(I17:I23)*100</f>
        <v>0.41837933059307103</v>
      </c>
      <c r="J29" s="184">
        <f>J17/SUM(J17:J23)*100</f>
        <v>0.30314232902033272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5.9700537496800612</v>
      </c>
      <c r="C30" s="185">
        <f>C18/SUM(C17:C23)*100</f>
        <v>1.4582383959377645</v>
      </c>
      <c r="D30" s="253"/>
      <c r="E30" s="253"/>
      <c r="G30" s="113"/>
      <c r="H30" s="175" t="s">
        <v>594</v>
      </c>
      <c r="I30" s="185">
        <f>I18/SUM(I17:I23)*100</f>
        <v>1.717557251908397</v>
      </c>
      <c r="J30" s="185">
        <f>J18/SUM(J17:J23)*100</f>
        <v>0.65804066543438078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14.685180445354492</v>
      </c>
      <c r="C31" s="185">
        <f>C19/SUM(C17:C23)*100</f>
        <v>7.4604517935030268</v>
      </c>
      <c r="D31" s="253"/>
      <c r="E31" s="253"/>
      <c r="G31" s="113"/>
      <c r="H31" s="175" t="s">
        <v>595</v>
      </c>
      <c r="I31" s="185">
        <f>I19/SUM(I17:I23)*100</f>
        <v>9.1529653552554304</v>
      </c>
      <c r="J31" s="185">
        <f>J19/SUM(J17:J23)*100</f>
        <v>2.9426987060998151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27.034809316611209</v>
      </c>
      <c r="C32" s="185">
        <f>C20/SUM(C17:C23)*100</f>
        <v>25.467091986198813</v>
      </c>
      <c r="D32" s="253"/>
      <c r="E32" s="253"/>
      <c r="G32" s="113"/>
      <c r="H32" s="175" t="s">
        <v>596</v>
      </c>
      <c r="I32" s="185">
        <f>I20/SUM(I17:I23)*100</f>
        <v>23.649442160892541</v>
      </c>
      <c r="J32" s="185">
        <f>J20/SUM(J17:J23)*100</f>
        <v>19.800369685767098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43.166112106475559</v>
      </c>
      <c r="C33" s="185">
        <f>C21/SUM(C17:C23)*100</f>
        <v>55.321919145888941</v>
      </c>
      <c r="D33" s="253"/>
      <c r="E33" s="253"/>
      <c r="G33" s="113"/>
      <c r="H33" s="175" t="s">
        <v>597</v>
      </c>
      <c r="I33" s="185">
        <f>I21/SUM(I17:I23)*100</f>
        <v>50.293599530240755</v>
      </c>
      <c r="J33" s="185">
        <f>J21/SUM(J17:J23)*100</f>
        <v>62.957486136783736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3.487330432556949</v>
      </c>
      <c r="C34" s="185">
        <f>C22/SUM(C17:C23)*100</f>
        <v>4.3356552307792464</v>
      </c>
      <c r="D34" s="253"/>
      <c r="E34" s="253"/>
      <c r="G34" s="113"/>
      <c r="H34" s="175" t="s">
        <v>598</v>
      </c>
      <c r="I34" s="185">
        <f>I22/SUM(I17:I23)*100</f>
        <v>4.4553728714034051</v>
      </c>
      <c r="J34" s="185">
        <f>J22/SUM(J17:J23)*100</f>
        <v>4.8280961182994453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5.2085999488098285</v>
      </c>
      <c r="C35" s="186">
        <f>C23/SUM(C17:C23)*100</f>
        <v>5.6311438057418135</v>
      </c>
      <c r="D35" s="253"/>
      <c r="E35" s="253"/>
      <c r="G35" s="113"/>
      <c r="H35" s="176" t="s">
        <v>599</v>
      </c>
      <c r="I35" s="186">
        <f>I23/SUM(I17:I23)*100</f>
        <v>10.312683499706401</v>
      </c>
      <c r="J35" s="186">
        <f>J23/SUM(J17:J23)*100</f>
        <v>8.5101663585951943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0.44791400051190178</v>
      </c>
      <c r="C41" s="184">
        <f t="shared" si="12"/>
        <v>0.32549964195039388</v>
      </c>
      <c r="G41" s="113"/>
      <c r="H41" s="174" t="s">
        <v>601</v>
      </c>
      <c r="I41" s="184">
        <f t="shared" ref="I41:J41" si="13">I29</f>
        <v>0.41837933059307103</v>
      </c>
      <c r="J41" s="184">
        <f t="shared" si="13"/>
        <v>0.30314232902033272</v>
      </c>
    </row>
    <row r="42" spans="1:12" x14ac:dyDescent="0.25">
      <c r="A42" s="175" t="s">
        <v>602</v>
      </c>
      <c r="B42" s="185">
        <f t="shared" si="12"/>
        <v>5.9700537496800612</v>
      </c>
      <c r="C42" s="185">
        <f t="shared" si="12"/>
        <v>1.4582383959377645</v>
      </c>
      <c r="G42" s="113"/>
      <c r="H42" s="175" t="s">
        <v>602</v>
      </c>
      <c r="I42" s="185">
        <f t="shared" ref="I42:J42" si="14">I30</f>
        <v>1.717557251908397</v>
      </c>
      <c r="J42" s="185">
        <f t="shared" si="14"/>
        <v>0.65804066543438078</v>
      </c>
    </row>
    <row r="43" spans="1:12" x14ac:dyDescent="0.25">
      <c r="A43" s="175" t="s">
        <v>603</v>
      </c>
      <c r="B43" s="185">
        <f t="shared" si="12"/>
        <v>14.685180445354492</v>
      </c>
      <c r="C43" s="185">
        <f t="shared" si="12"/>
        <v>7.4604517935030268</v>
      </c>
      <c r="G43" s="113"/>
      <c r="H43" s="175" t="s">
        <v>603</v>
      </c>
      <c r="I43" s="185">
        <f t="shared" ref="I43:J43" si="15">I31</f>
        <v>9.1529653552554304</v>
      </c>
      <c r="J43" s="185">
        <f t="shared" si="15"/>
        <v>2.9426987060998151</v>
      </c>
    </row>
    <row r="44" spans="1:12" x14ac:dyDescent="0.25">
      <c r="A44" s="175" t="s">
        <v>604</v>
      </c>
      <c r="B44" s="185">
        <f t="shared" si="12"/>
        <v>27.034809316611209</v>
      </c>
      <c r="C44" s="185">
        <f t="shared" si="12"/>
        <v>25.467091986198813</v>
      </c>
      <c r="G44" s="113"/>
      <c r="H44" s="175" t="s">
        <v>604</v>
      </c>
      <c r="I44" s="185">
        <f t="shared" ref="I44:J44" si="16">I32</f>
        <v>23.649442160892541</v>
      </c>
      <c r="J44" s="185">
        <f t="shared" si="16"/>
        <v>19.800369685767098</v>
      </c>
    </row>
    <row r="45" spans="1:12" x14ac:dyDescent="0.25">
      <c r="A45" s="175" t="s">
        <v>605</v>
      </c>
      <c r="B45" s="185">
        <f t="shared" si="12"/>
        <v>43.166112106475559</v>
      </c>
      <c r="C45" s="185">
        <f t="shared" si="12"/>
        <v>55.321919145888941</v>
      </c>
      <c r="G45" s="113"/>
      <c r="H45" s="175" t="s">
        <v>605</v>
      </c>
      <c r="I45" s="185">
        <f t="shared" ref="I45:J45" si="17">I33</f>
        <v>50.293599530240755</v>
      </c>
      <c r="J45" s="185">
        <f t="shared" si="17"/>
        <v>62.957486136783736</v>
      </c>
    </row>
    <row r="46" spans="1:12" x14ac:dyDescent="0.25">
      <c r="A46" s="175" t="s">
        <v>606</v>
      </c>
      <c r="B46" s="185">
        <f t="shared" si="12"/>
        <v>3.487330432556949</v>
      </c>
      <c r="C46" s="185">
        <f t="shared" si="12"/>
        <v>4.3356552307792464</v>
      </c>
      <c r="G46" s="113"/>
      <c r="H46" s="175" t="s">
        <v>606</v>
      </c>
      <c r="I46" s="185">
        <f t="shared" ref="I46:J46" si="18">I34</f>
        <v>4.4553728714034051</v>
      </c>
      <c r="J46" s="185">
        <f t="shared" si="18"/>
        <v>4.8280961182994453</v>
      </c>
    </row>
    <row r="47" spans="1:12" x14ac:dyDescent="0.25">
      <c r="A47" s="176" t="s">
        <v>607</v>
      </c>
      <c r="B47" s="186">
        <f t="shared" si="12"/>
        <v>5.2085999488098285</v>
      </c>
      <c r="C47" s="186">
        <f t="shared" si="12"/>
        <v>5.6311438057418135</v>
      </c>
      <c r="G47" s="113"/>
      <c r="H47" s="176" t="s">
        <v>607</v>
      </c>
      <c r="I47" s="186">
        <f t="shared" ref="I47:J47" si="19">I35</f>
        <v>10.312683499706401</v>
      </c>
      <c r="J47" s="186">
        <f t="shared" si="19"/>
        <v>8.5101663585951943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9371</v>
      </c>
      <c r="C5" s="207">
        <v>8424</v>
      </c>
      <c r="D5" s="253"/>
      <c r="E5" s="253"/>
      <c r="F5" s="1003"/>
      <c r="H5" s="174" t="s">
        <v>624</v>
      </c>
      <c r="I5" s="207">
        <v>4026</v>
      </c>
      <c r="J5" s="207">
        <v>3180</v>
      </c>
    </row>
    <row r="6" spans="1:10" ht="15" customHeight="1" x14ac:dyDescent="0.25">
      <c r="A6" s="175" t="s">
        <v>625</v>
      </c>
      <c r="B6" s="208">
        <v>2229</v>
      </c>
      <c r="C6" s="208">
        <v>2510</v>
      </c>
      <c r="D6" s="253"/>
      <c r="E6" s="253"/>
      <c r="F6" s="1003"/>
      <c r="H6" s="175" t="s">
        <v>625</v>
      </c>
      <c r="I6" s="208">
        <v>4324</v>
      </c>
      <c r="J6" s="208">
        <v>5371</v>
      </c>
    </row>
    <row r="7" spans="1:10" ht="15" customHeight="1" x14ac:dyDescent="0.25">
      <c r="A7" s="176" t="s">
        <v>626</v>
      </c>
      <c r="B7" s="209">
        <v>4028</v>
      </c>
      <c r="C7" s="209">
        <v>4427</v>
      </c>
      <c r="D7" s="253"/>
      <c r="E7" s="253"/>
      <c r="F7" s="1003"/>
      <c r="H7" s="175" t="s">
        <v>626</v>
      </c>
      <c r="I7" s="208">
        <v>5232</v>
      </c>
      <c r="J7" s="208">
        <v>4936</v>
      </c>
    </row>
    <row r="8" spans="1:10" x14ac:dyDescent="0.25">
      <c r="D8" s="253"/>
      <c r="E8" s="253"/>
      <c r="F8" s="1003"/>
      <c r="H8" s="176" t="s">
        <v>2351</v>
      </c>
      <c r="I8" s="209">
        <v>42</v>
      </c>
      <c r="J8" s="209">
        <v>38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9371</v>
      </c>
      <c r="C13" s="178">
        <f>IF(ISBLANK(C5),"0",C5)</f>
        <v>8424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2229</v>
      </c>
      <c r="C14" s="180">
        <f t="shared" si="0"/>
        <v>2510</v>
      </c>
      <c r="D14" s="253"/>
      <c r="E14" s="253"/>
      <c r="F14" s="1003"/>
      <c r="H14" s="174" t="s">
        <v>624</v>
      </c>
      <c r="I14" s="177">
        <f>IF(ISBLANK(I5),"0",I5)</f>
        <v>4026</v>
      </c>
      <c r="J14" s="178">
        <f>IF(ISBLANK(J5),"0",J5)</f>
        <v>3180</v>
      </c>
    </row>
    <row r="15" spans="1:10" ht="15" customHeight="1" x14ac:dyDescent="0.25">
      <c r="A15" s="176" t="s">
        <v>626</v>
      </c>
      <c r="B15" s="181">
        <f t="shared" si="0"/>
        <v>4028</v>
      </c>
      <c r="C15" s="182">
        <f t="shared" si="0"/>
        <v>4427</v>
      </c>
      <c r="D15" s="253"/>
      <c r="E15" s="253"/>
      <c r="F15" s="1003"/>
      <c r="H15" s="175" t="s">
        <v>625</v>
      </c>
      <c r="I15" s="179">
        <f t="shared" ref="I15:J15" si="1">IF(ISBLANK(I6),"0",I6)</f>
        <v>4324</v>
      </c>
      <c r="J15" s="180">
        <f t="shared" si="1"/>
        <v>5371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5232</v>
      </c>
      <c r="J16" s="180">
        <f t="shared" si="2"/>
        <v>4936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42</v>
      </c>
      <c r="J17" s="182">
        <f t="shared" si="3"/>
        <v>38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59.96288712567187</v>
      </c>
      <c r="C21" s="184">
        <f>C13/SUM(C13:C15)*100</f>
        <v>54.840179675802361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14.262861530586127</v>
      </c>
      <c r="C22" s="185">
        <f>C14/SUM(C13:C15)*100</f>
        <v>16.340082025909773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25.774251343741998</v>
      </c>
      <c r="C23" s="186">
        <f>C15/SUM(C13:C15)*100</f>
        <v>28.819738298287874</v>
      </c>
      <c r="D23" s="253"/>
      <c r="E23" s="253"/>
      <c r="F23" s="1003"/>
      <c r="H23" s="174" t="s">
        <v>629</v>
      </c>
      <c r="I23" s="184">
        <f>I14/SUM(I14:I17)*100</f>
        <v>29.55079271873165</v>
      </c>
      <c r="J23" s="184">
        <f>J14/SUM(J14:J17)*100</f>
        <v>23.512014787430687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31.738109219025251</v>
      </c>
      <c r="J24" s="185">
        <f>J15/SUM(J14:J17)*100</f>
        <v>39.711645101663585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38.402818555490306</v>
      </c>
      <c r="J25" s="185">
        <f>J16/SUM(J14:J17)*100</f>
        <v>36.495378927911275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0.3082795067527892</v>
      </c>
      <c r="J26" s="186">
        <f>J17/SUM(J14:J17)*100</f>
        <v>0.28096118299445472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59.96288712567187</v>
      </c>
      <c r="C29" s="189">
        <f t="shared" si="4"/>
        <v>54.840179675802361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14.262861530586127</v>
      </c>
      <c r="C30" s="192">
        <f t="shared" si="4"/>
        <v>16.340082025909773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25.774251343741998</v>
      </c>
      <c r="C31" s="195">
        <f t="shared" si="4"/>
        <v>28.819738298287874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29.55079271873165</v>
      </c>
      <c r="J32" s="189">
        <f>J23</f>
        <v>23.512014787430687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31.738109219025251</v>
      </c>
      <c r="J33" s="192">
        <f t="shared" si="5"/>
        <v>39.711645101663585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38.402818555490306</v>
      </c>
      <c r="J34" s="192">
        <f t="shared" si="6"/>
        <v>36.495378927911275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0.3082795067527892</v>
      </c>
      <c r="J35" s="195">
        <f t="shared" si="7"/>
        <v>0.28096118299445472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827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80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32315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39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9.3000000000000007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14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-4.7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74.59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43.1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134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3</v>
      </c>
      <c r="C5" s="655">
        <v>3</v>
      </c>
      <c r="E5" s="28"/>
      <c r="J5" s="654" t="s">
        <v>542</v>
      </c>
      <c r="K5" s="669">
        <f>IF(ISBLANK(B5),"",B5)</f>
        <v>3</v>
      </c>
      <c r="L5" s="618">
        <f>IF(ISBLANK(C5),"",C5)</f>
        <v>3</v>
      </c>
      <c r="N5" s="28"/>
    </row>
    <row r="6" spans="1:15" x14ac:dyDescent="0.25">
      <c r="A6" s="656" t="s">
        <v>543</v>
      </c>
      <c r="B6" s="657">
        <v>4</v>
      </c>
      <c r="C6" s="657">
        <v>3</v>
      </c>
      <c r="E6" s="44"/>
      <c r="J6" s="656" t="s">
        <v>543</v>
      </c>
      <c r="K6" s="670">
        <f t="shared" ref="K6:K10" si="0">IF(ISBLANK(B6),"",B6)</f>
        <v>4</v>
      </c>
      <c r="L6" s="619">
        <f t="shared" ref="L6:L10" si="1">IF(ISBLANK(C6),"",C6)</f>
        <v>3</v>
      </c>
      <c r="N6" s="44"/>
    </row>
    <row r="7" spans="1:15" x14ac:dyDescent="0.25">
      <c r="A7" s="656" t="s">
        <v>641</v>
      </c>
      <c r="B7" s="657">
        <v>13</v>
      </c>
      <c r="C7" s="657">
        <v>15</v>
      </c>
      <c r="E7" s="44"/>
      <c r="J7" s="656" t="s">
        <v>641</v>
      </c>
      <c r="K7" s="670">
        <f t="shared" si="0"/>
        <v>13</v>
      </c>
      <c r="L7" s="619">
        <f t="shared" si="1"/>
        <v>15</v>
      </c>
      <c r="N7" s="44"/>
    </row>
    <row r="8" spans="1:15" x14ac:dyDescent="0.25">
      <c r="A8" s="650" t="s">
        <v>642</v>
      </c>
      <c r="B8" s="651">
        <v>18</v>
      </c>
      <c r="C8" s="651">
        <v>21</v>
      </c>
      <c r="E8" s="21"/>
      <c r="J8" s="650" t="s">
        <v>642</v>
      </c>
      <c r="K8" s="670">
        <f t="shared" si="0"/>
        <v>18</v>
      </c>
      <c r="L8" s="619">
        <f t="shared" si="1"/>
        <v>21</v>
      </c>
      <c r="N8" s="21"/>
    </row>
    <row r="9" spans="1:15" x14ac:dyDescent="0.25">
      <c r="A9" s="650" t="s">
        <v>643</v>
      </c>
      <c r="B9" s="651">
        <v>56</v>
      </c>
      <c r="C9" s="651">
        <v>15</v>
      </c>
      <c r="E9" s="21"/>
      <c r="J9" s="650" t="s">
        <v>643</v>
      </c>
      <c r="K9" s="670">
        <f t="shared" si="0"/>
        <v>56</v>
      </c>
      <c r="L9" s="619">
        <f t="shared" si="1"/>
        <v>15</v>
      </c>
      <c r="N9" s="21"/>
    </row>
    <row r="10" spans="1:15" x14ac:dyDescent="0.25">
      <c r="A10" s="652" t="s">
        <v>365</v>
      </c>
      <c r="B10" s="653">
        <v>603</v>
      </c>
      <c r="C10" s="653">
        <v>65</v>
      </c>
      <c r="J10" s="652" t="s">
        <v>365</v>
      </c>
      <c r="K10" s="671">
        <f t="shared" si="0"/>
        <v>603</v>
      </c>
      <c r="L10" s="620">
        <f t="shared" si="1"/>
        <v>65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4.2</v>
      </c>
      <c r="C15" s="197"/>
      <c r="D15" s="253"/>
      <c r="E15" s="211"/>
      <c r="F15" s="253"/>
      <c r="G15" s="253"/>
      <c r="J15" s="673" t="s">
        <v>488</v>
      </c>
      <c r="K15" s="674">
        <f>B15</f>
        <v>4.2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0.74</v>
      </c>
      <c r="C16" s="197"/>
      <c r="D16" s="253"/>
      <c r="E16" s="254"/>
      <c r="F16" s="253"/>
      <c r="G16" s="253"/>
      <c r="J16" s="675" t="s">
        <v>489</v>
      </c>
      <c r="K16" s="676">
        <f>B16</f>
        <v>0.74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1.1599999999999999</v>
      </c>
      <c r="C18" s="197"/>
      <c r="D18" s="255"/>
      <c r="E18" s="256"/>
      <c r="F18" s="253"/>
      <c r="G18" s="253"/>
      <c r="J18" s="678" t="s">
        <v>501</v>
      </c>
      <c r="K18" s="674">
        <f>B18</f>
        <v>1.1599999999999999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3.22</v>
      </c>
      <c r="C19" s="198"/>
      <c r="D19" s="255"/>
      <c r="E19" s="256"/>
      <c r="F19" s="253"/>
      <c r="G19" s="253"/>
      <c r="J19" s="672" t="s">
        <v>502</v>
      </c>
      <c r="K19" s="676">
        <f>B19</f>
        <v>3.22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2.48</v>
      </c>
      <c r="C21" s="253"/>
      <c r="D21" s="253"/>
      <c r="E21" s="253"/>
      <c r="F21" s="253"/>
      <c r="G21" s="253"/>
      <c r="J21" s="661" t="s">
        <v>498</v>
      </c>
      <c r="K21" s="679">
        <f>B21</f>
        <v>2.48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0</v>
      </c>
      <c r="E32" s="28"/>
      <c r="J32" s="654" t="s">
        <v>542</v>
      </c>
      <c r="K32" s="669">
        <f>IF(ISBLANK(B32),"",B32)</f>
        <v>1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2</v>
      </c>
      <c r="C33" s="657">
        <v>0</v>
      </c>
      <c r="E33" s="44"/>
      <c r="J33" s="656" t="s">
        <v>543</v>
      </c>
      <c r="K33" s="670">
        <f t="shared" ref="K33:K37" si="2">IF(ISBLANK(B33),"",B33)</f>
        <v>2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6</v>
      </c>
      <c r="C34" s="657">
        <v>9</v>
      </c>
      <c r="E34" s="44"/>
      <c r="J34" s="656" t="s">
        <v>641</v>
      </c>
      <c r="K34" s="670">
        <f t="shared" si="2"/>
        <v>6</v>
      </c>
      <c r="L34" s="619">
        <f t="shared" si="3"/>
        <v>9</v>
      </c>
      <c r="N34" s="44"/>
    </row>
    <row r="35" spans="1:15" x14ac:dyDescent="0.25">
      <c r="A35" s="650" t="s">
        <v>642</v>
      </c>
      <c r="B35" s="651">
        <v>11</v>
      </c>
      <c r="C35" s="651">
        <v>10</v>
      </c>
      <c r="E35" s="21"/>
      <c r="J35" s="650" t="s">
        <v>642</v>
      </c>
      <c r="K35" s="670">
        <f t="shared" si="2"/>
        <v>11</v>
      </c>
      <c r="L35" s="619">
        <f t="shared" si="3"/>
        <v>10</v>
      </c>
      <c r="N35" s="21"/>
    </row>
    <row r="36" spans="1:15" x14ac:dyDescent="0.25">
      <c r="A36" s="650" t="s">
        <v>643</v>
      </c>
      <c r="B36" s="651">
        <v>9</v>
      </c>
      <c r="C36" s="651">
        <v>13</v>
      </c>
      <c r="E36" s="21"/>
      <c r="J36" s="650" t="s">
        <v>643</v>
      </c>
      <c r="K36" s="670">
        <f t="shared" si="2"/>
        <v>9</v>
      </c>
      <c r="L36" s="619">
        <f t="shared" si="3"/>
        <v>13</v>
      </c>
      <c r="N36" s="21"/>
    </row>
    <row r="37" spans="1:15" x14ac:dyDescent="0.25">
      <c r="A37" s="652" t="s">
        <v>365</v>
      </c>
      <c r="B37" s="653">
        <v>128</v>
      </c>
      <c r="C37" s="653">
        <v>24</v>
      </c>
      <c r="J37" s="652" t="s">
        <v>365</v>
      </c>
      <c r="K37" s="671">
        <f t="shared" si="2"/>
        <v>128</v>
      </c>
      <c r="L37" s="620">
        <f t="shared" si="3"/>
        <v>24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1.08</v>
      </c>
      <c r="C42" s="197"/>
      <c r="D42" s="253"/>
      <c r="E42" s="211"/>
      <c r="F42" s="253"/>
      <c r="G42" s="253"/>
      <c r="J42" s="673" t="s">
        <v>488</v>
      </c>
      <c r="K42" s="674">
        <f>B42</f>
        <v>1.08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0.39</v>
      </c>
      <c r="C43" s="197"/>
      <c r="D43" s="253"/>
      <c r="E43" s="254"/>
      <c r="F43" s="253"/>
      <c r="G43" s="253"/>
      <c r="J43" s="675" t="s">
        <v>489</v>
      </c>
      <c r="K43" s="676">
        <f>B43</f>
        <v>0.39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0.56999999999999995</v>
      </c>
      <c r="C45" s="197"/>
      <c r="D45" s="255"/>
      <c r="E45" s="256"/>
      <c r="F45" s="253"/>
      <c r="G45" s="253"/>
      <c r="J45" s="678" t="s">
        <v>501</v>
      </c>
      <c r="K45" s="674">
        <f>B45</f>
        <v>0.56999999999999995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0.83</v>
      </c>
      <c r="C46" s="198"/>
      <c r="D46" s="255"/>
      <c r="E46" s="256"/>
      <c r="F46" s="253"/>
      <c r="G46" s="253"/>
      <c r="J46" s="672" t="s">
        <v>502</v>
      </c>
      <c r="K46" s="676">
        <f>B46</f>
        <v>0.83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0.74</v>
      </c>
      <c r="C48" s="253"/>
      <c r="D48" s="253"/>
      <c r="E48" s="253"/>
      <c r="F48" s="253"/>
      <c r="G48" s="253"/>
      <c r="J48" s="661" t="s">
        <v>498</v>
      </c>
      <c r="K48" s="679">
        <f>B48</f>
        <v>0.74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1140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5550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14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4800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557</v>
      </c>
      <c r="D4" s="643">
        <v>1</v>
      </c>
      <c r="E4" s="643">
        <v>500</v>
      </c>
      <c r="F4" s="643">
        <v>1</v>
      </c>
      <c r="G4" s="643">
        <v>14</v>
      </c>
      <c r="H4" s="643">
        <v>4800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2423</v>
      </c>
      <c r="D5" s="602">
        <v>1</v>
      </c>
      <c r="E5" s="602">
        <v>2513</v>
      </c>
      <c r="F5" s="602">
        <v>1</v>
      </c>
      <c r="G5" s="602">
        <v>14</v>
      </c>
      <c r="H5" s="602">
        <v>4800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1140</v>
      </c>
      <c r="D6" s="617">
        <v>1</v>
      </c>
      <c r="E6" s="617">
        <v>5550</v>
      </c>
      <c r="F6" s="617">
        <v>1</v>
      </c>
      <c r="G6" s="617">
        <v>14</v>
      </c>
      <c r="H6" s="617">
        <v>4800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98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2.5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81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0.46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2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6.2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83.8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3</v>
      </c>
      <c r="C4" s="600">
        <v>9.3000000000000007</v>
      </c>
      <c r="D4" s="600">
        <v>63</v>
      </c>
      <c r="E4" s="600">
        <v>0.52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</v>
      </c>
      <c r="C5" s="602">
        <v>6.4</v>
      </c>
      <c r="D5" s="751">
        <v>43.9</v>
      </c>
      <c r="E5" s="751">
        <v>0.6</v>
      </c>
      <c r="G5" s="647" t="s">
        <v>446</v>
      </c>
      <c r="H5" s="648">
        <f>IF(ISBLANK(B4),"",B4)</f>
        <v>3</v>
      </c>
      <c r="I5" s="648">
        <f>IF(ISBLANK(B5),"",B5)</f>
        <v>2</v>
      </c>
      <c r="J5" s="649">
        <f>IF(ISBLANK(B6),"",B6)</f>
        <v>2</v>
      </c>
      <c r="K5" s="569"/>
    </row>
    <row r="6" spans="1:11" x14ac:dyDescent="0.25">
      <c r="A6" s="218">
        <v>2022</v>
      </c>
      <c r="B6" s="601">
        <v>2</v>
      </c>
      <c r="C6" s="602">
        <v>6.5</v>
      </c>
      <c r="D6" s="959">
        <v>81</v>
      </c>
      <c r="E6" s="959">
        <v>0.46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9.3000000000000007</v>
      </c>
      <c r="I9" s="648">
        <f>IF(ISBLANK(C5),"",C5)</f>
        <v>6.4</v>
      </c>
      <c r="J9" s="649">
        <f>IF(ISBLANK(C6),"",C6)</f>
        <v>6.5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98</v>
      </c>
      <c r="C4" s="643">
        <v>2.9</v>
      </c>
      <c r="D4" s="643">
        <v>1.1000000000000001</v>
      </c>
      <c r="E4" s="643">
        <v>0.14000000000000001</v>
      </c>
      <c r="F4" s="643">
        <v>0.9</v>
      </c>
      <c r="G4" s="643">
        <v>2.1</v>
      </c>
      <c r="H4" s="1066"/>
      <c r="I4" s="253"/>
      <c r="J4" s="253"/>
      <c r="K4" s="253"/>
    </row>
    <row r="5" spans="1:11" x14ac:dyDescent="0.25">
      <c r="A5" s="480">
        <v>2021</v>
      </c>
      <c r="B5" s="602">
        <v>95</v>
      </c>
      <c r="C5" s="602">
        <v>2.8</v>
      </c>
      <c r="D5" s="602">
        <v>1.1000000000000001</v>
      </c>
      <c r="E5" s="602">
        <v>0.14000000000000001</v>
      </c>
      <c r="F5" s="602">
        <v>0.8</v>
      </c>
      <c r="G5" s="602">
        <v>2.1</v>
      </c>
      <c r="H5" s="1066"/>
      <c r="I5" s="253"/>
      <c r="J5" s="253"/>
      <c r="K5" s="253"/>
    </row>
    <row r="6" spans="1:11" x14ac:dyDescent="0.25">
      <c r="A6" s="360">
        <v>2022</v>
      </c>
      <c r="B6" s="602">
        <v>98</v>
      </c>
      <c r="C6" s="602">
        <v>3</v>
      </c>
      <c r="D6" s="602">
        <v>1</v>
      </c>
      <c r="E6" s="602">
        <v>0.22</v>
      </c>
      <c r="F6" s="602">
        <v>0.8</v>
      </c>
      <c r="G6" s="602">
        <v>2.5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94.4</v>
      </c>
      <c r="C5" s="602">
        <v>100</v>
      </c>
      <c r="D5" s="602">
        <v>2</v>
      </c>
      <c r="E5" s="602">
        <v>5.9</v>
      </c>
      <c r="F5" s="253"/>
      <c r="G5" s="253"/>
      <c r="H5" s="253"/>
    </row>
    <row r="6" spans="1:8" x14ac:dyDescent="0.25">
      <c r="A6" s="360">
        <v>2021</v>
      </c>
      <c r="B6" s="602">
        <v>98.4</v>
      </c>
      <c r="C6" s="602">
        <v>99.4</v>
      </c>
      <c r="D6" s="602">
        <v>3</v>
      </c>
      <c r="E6" s="602">
        <v>8.9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83.8</v>
      </c>
      <c r="D7" s="1067">
        <v>2</v>
      </c>
      <c r="E7" s="1067">
        <v>6.2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5.9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8.9</v>
      </c>
    </row>
    <row r="17" spans="1:2" x14ac:dyDescent="0.25">
      <c r="A17" s="633">
        <f t="shared" si="0"/>
        <v>2022</v>
      </c>
      <c r="B17" s="627">
        <f t="shared" si="1"/>
        <v>6.2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3561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11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9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396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3573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205974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6374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4009</v>
      </c>
      <c r="C5" s="1034">
        <v>1986</v>
      </c>
      <c r="D5" s="600">
        <v>2023</v>
      </c>
      <c r="G5" s="871" t="s">
        <v>126</v>
      </c>
      <c r="H5" s="637">
        <f>IF(ISBLANK(D7),"",D7)</f>
        <v>1567</v>
      </c>
    </row>
    <row r="6" spans="1:17" x14ac:dyDescent="0.25">
      <c r="A6" s="641">
        <v>2021</v>
      </c>
      <c r="B6" s="1034">
        <v>4034</v>
      </c>
      <c r="C6" s="1034">
        <v>2260</v>
      </c>
      <c r="D6" s="602">
        <v>1774</v>
      </c>
      <c r="G6" s="635" t="s">
        <v>127</v>
      </c>
      <c r="H6" s="623">
        <f>IF(ISBLANK(C7),"",C7)</f>
        <v>1994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3561</v>
      </c>
      <c r="C7" s="1034">
        <v>1994</v>
      </c>
      <c r="D7" s="617">
        <v>1567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1567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1994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0.5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0.5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3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2315</v>
      </c>
      <c r="C6" s="55">
        <v>1172</v>
      </c>
      <c r="D6" s="55">
        <v>1143</v>
      </c>
      <c r="E6" s="70">
        <v>2999</v>
      </c>
      <c r="F6" s="55">
        <v>1570</v>
      </c>
      <c r="G6" s="110">
        <v>1429</v>
      </c>
      <c r="H6" s="55">
        <v>1593</v>
      </c>
      <c r="I6" s="55">
        <v>829</v>
      </c>
      <c r="J6" s="55">
        <v>764</v>
      </c>
      <c r="K6" s="70">
        <v>6525</v>
      </c>
      <c r="L6" s="55">
        <v>3371</v>
      </c>
      <c r="M6" s="110">
        <v>3154</v>
      </c>
      <c r="N6" s="70">
        <v>6076</v>
      </c>
      <c r="O6" s="55">
        <v>3192</v>
      </c>
      <c r="P6" s="110">
        <v>2884</v>
      </c>
      <c r="Q6" s="70">
        <v>21973</v>
      </c>
      <c r="R6" s="55">
        <v>11373</v>
      </c>
      <c r="S6" s="110">
        <v>10600</v>
      </c>
      <c r="T6" s="70">
        <v>34077</v>
      </c>
      <c r="U6" s="55">
        <v>17109</v>
      </c>
      <c r="V6" s="160">
        <v>16968</v>
      </c>
    </row>
    <row r="7" spans="1:22" x14ac:dyDescent="0.25">
      <c r="A7" s="286">
        <v>2021</v>
      </c>
      <c r="B7" s="167">
        <v>2278</v>
      </c>
      <c r="C7" s="94">
        <v>1152</v>
      </c>
      <c r="D7" s="94">
        <v>1126</v>
      </c>
      <c r="E7" s="167">
        <v>2961</v>
      </c>
      <c r="F7" s="94">
        <v>1548</v>
      </c>
      <c r="G7" s="169">
        <v>1413</v>
      </c>
      <c r="H7" s="94">
        <v>1575</v>
      </c>
      <c r="I7" s="94">
        <v>812</v>
      </c>
      <c r="J7" s="94">
        <v>763</v>
      </c>
      <c r="K7" s="167">
        <v>6414</v>
      </c>
      <c r="L7" s="94">
        <v>3298</v>
      </c>
      <c r="M7" s="169">
        <v>3116</v>
      </c>
      <c r="N7" s="167">
        <v>5892</v>
      </c>
      <c r="O7" s="94">
        <v>3098</v>
      </c>
      <c r="P7" s="169">
        <v>2794</v>
      </c>
      <c r="Q7" s="167">
        <v>21622</v>
      </c>
      <c r="R7" s="94">
        <v>11200</v>
      </c>
      <c r="S7" s="169">
        <v>10422</v>
      </c>
      <c r="T7" s="212">
        <v>33612</v>
      </c>
      <c r="U7" s="58">
        <v>16859</v>
      </c>
      <c r="V7" s="160">
        <v>16753</v>
      </c>
    </row>
    <row r="8" spans="1:22" x14ac:dyDescent="0.25">
      <c r="A8" s="219">
        <v>2022</v>
      </c>
      <c r="B8" s="72">
        <v>2284</v>
      </c>
      <c r="C8" s="61">
        <v>1145</v>
      </c>
      <c r="D8" s="61">
        <v>1139</v>
      </c>
      <c r="E8" s="72">
        <v>2799</v>
      </c>
      <c r="F8" s="61">
        <v>1448</v>
      </c>
      <c r="G8" s="111">
        <v>1351</v>
      </c>
      <c r="H8" s="61">
        <v>1433</v>
      </c>
      <c r="I8" s="61">
        <v>744</v>
      </c>
      <c r="J8" s="61">
        <v>689</v>
      </c>
      <c r="K8" s="72">
        <v>6155</v>
      </c>
      <c r="L8" s="61">
        <v>3149</v>
      </c>
      <c r="M8" s="111">
        <v>3006</v>
      </c>
      <c r="N8" s="72">
        <v>5243</v>
      </c>
      <c r="O8" s="61">
        <v>2763</v>
      </c>
      <c r="P8" s="111">
        <v>2480</v>
      </c>
      <c r="Q8" s="72">
        <v>20469</v>
      </c>
      <c r="R8" s="61">
        <v>10564</v>
      </c>
      <c r="S8" s="111">
        <v>9905</v>
      </c>
      <c r="T8" s="72">
        <v>32315</v>
      </c>
      <c r="U8" s="61">
        <v>16163</v>
      </c>
      <c r="V8" s="111">
        <v>16152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2284</v>
      </c>
      <c r="C15" s="172">
        <f>E8</f>
        <v>2799</v>
      </c>
      <c r="D15" s="172">
        <f>H8</f>
        <v>1433</v>
      </c>
      <c r="E15" s="172">
        <f>K8</f>
        <v>6155</v>
      </c>
      <c r="F15" s="172">
        <f>N8</f>
        <v>5243</v>
      </c>
      <c r="G15" s="172">
        <f>Q8</f>
        <v>20469</v>
      </c>
      <c r="H15" s="334">
        <f>T8</f>
        <v>32315</v>
      </c>
      <c r="M15" s="172">
        <f>K8</f>
        <v>6155</v>
      </c>
      <c r="N15" s="172">
        <f>H15-E15-O15</f>
        <v>19397</v>
      </c>
      <c r="O15" s="172">
        <f>H15-(B15+C15+G15)</f>
        <v>6763</v>
      </c>
      <c r="P15" s="29"/>
      <c r="Q15" s="100">
        <f>M15/H15*100</f>
        <v>19.046882252823767</v>
      </c>
      <c r="R15" s="100">
        <f>N15/H15*100</f>
        <v>60.024756305121464</v>
      </c>
      <c r="S15" s="100">
        <f>O15/H15*100</f>
        <v>20.928361442054776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19.046882252823767</v>
      </c>
      <c r="R18" s="100">
        <f>N15/H15*100</f>
        <v>60.024756305121464</v>
      </c>
      <c r="S18" s="100">
        <f>O15/H15*100</f>
        <v>20.928361442054776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9.3000000000000007</v>
      </c>
      <c r="C23" s="361"/>
      <c r="D23" s="361"/>
      <c r="E23" s="167">
        <v>12.3</v>
      </c>
      <c r="F23" s="361"/>
      <c r="G23" s="362"/>
      <c r="H23" s="167">
        <v>9.32</v>
      </c>
      <c r="I23" s="94">
        <v>6.62</v>
      </c>
      <c r="J23" s="169">
        <v>11.7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6.3</v>
      </c>
      <c r="C24" s="361"/>
      <c r="D24" s="361"/>
      <c r="E24" s="167">
        <v>3.2</v>
      </c>
      <c r="F24" s="361"/>
      <c r="G24" s="362"/>
      <c r="H24" s="167">
        <v>3.17</v>
      </c>
      <c r="I24" s="94">
        <v>6.02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6.6</v>
      </c>
      <c r="C25" s="357"/>
      <c r="D25" s="357"/>
      <c r="E25" s="72">
        <v>3.3</v>
      </c>
      <c r="F25" s="357"/>
      <c r="G25" s="461"/>
      <c r="H25" s="72">
        <v>3.31</v>
      </c>
      <c r="I25" s="61">
        <v>7.09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11.7</v>
      </c>
      <c r="C32" s="674">
        <f>IF(ISBLANK(I23),"",I23)</f>
        <v>6.62</v>
      </c>
      <c r="F32" s="700">
        <f>A23</f>
        <v>2020</v>
      </c>
      <c r="G32" s="674">
        <f>IF(ISBLANK(J23),"",J23)</f>
        <v>11.7</v>
      </c>
      <c r="H32" s="674">
        <f>IF(ISBLANK(I23),"",I23)</f>
        <v>6.62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6.02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6.02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7.09</v>
      </c>
      <c r="F34" s="702">
        <f t="shared" si="3"/>
        <v>2022</v>
      </c>
      <c r="G34" s="676">
        <f t="shared" si="4"/>
        <v>0</v>
      </c>
      <c r="H34" s="676">
        <f t="shared" si="5"/>
        <v>7.09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3</v>
      </c>
      <c r="C4" s="600">
        <v>0</v>
      </c>
      <c r="D4" s="600">
        <v>0</v>
      </c>
      <c r="E4" s="599">
        <v>0</v>
      </c>
      <c r="F4" s="600">
        <v>0.5</v>
      </c>
      <c r="G4" s="600">
        <v>0</v>
      </c>
    </row>
    <row r="5" spans="1:10" x14ac:dyDescent="0.25">
      <c r="A5" s="286">
        <v>2022</v>
      </c>
      <c r="B5" s="751">
        <v>3</v>
      </c>
      <c r="C5" s="751">
        <v>0</v>
      </c>
      <c r="D5" s="751">
        <v>0</v>
      </c>
      <c r="E5" s="753">
        <v>0</v>
      </c>
      <c r="F5" s="751">
        <v>0.5</v>
      </c>
      <c r="G5" s="751">
        <v>0</v>
      </c>
    </row>
    <row r="6" spans="1:10" x14ac:dyDescent="0.25">
      <c r="A6" s="218">
        <v>2023</v>
      </c>
      <c r="B6" s="752">
        <v>3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3</v>
      </c>
      <c r="C11" s="80">
        <f>IF(ISBLANK(D4),"",D4)</f>
        <v>0</v>
      </c>
      <c r="E11" s="103">
        <f>A4</f>
        <v>2021</v>
      </c>
      <c r="F11" s="80">
        <f>IF(ISBLANK(B4),"",B4)</f>
        <v>3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3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3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3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3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148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0.5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2223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36.4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269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3.9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239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0.7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2528</v>
      </c>
    </row>
    <row r="17" spans="2:3" x14ac:dyDescent="0.25">
      <c r="B17" s="253">
        <v>2022</v>
      </c>
      <c r="C17" s="1100">
        <v>2227</v>
      </c>
    </row>
    <row r="18" spans="2:3" x14ac:dyDescent="0.25">
      <c r="B18" s="253">
        <v>2023</v>
      </c>
      <c r="C18" s="1100">
        <v>2223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2528</v>
      </c>
    </row>
    <row r="22" spans="2:3" x14ac:dyDescent="0.25">
      <c r="B22" s="636">
        <f>B17</f>
        <v>2022</v>
      </c>
      <c r="C22" s="636">
        <f t="shared" ref="C22:C23" si="0">IF(ISBLANK(C17),"",C17)</f>
        <v>2227</v>
      </c>
    </row>
    <row r="23" spans="2:3" x14ac:dyDescent="0.25">
      <c r="B23" s="636">
        <f>B18</f>
        <v>2023</v>
      </c>
      <c r="C23" s="636">
        <f t="shared" si="0"/>
        <v>2223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31</v>
      </c>
      <c r="C5" s="55">
        <v>47</v>
      </c>
      <c r="D5" s="55">
        <v>54</v>
      </c>
      <c r="E5" s="269">
        <f>SUM(B5:D5)</f>
        <v>132</v>
      </c>
      <c r="F5" s="71">
        <v>153</v>
      </c>
      <c r="G5" s="70">
        <v>0.5</v>
      </c>
      <c r="H5" s="55">
        <v>0.2</v>
      </c>
      <c r="I5" s="110">
        <v>0.8</v>
      </c>
      <c r="J5" s="71">
        <v>0.5</v>
      </c>
    </row>
    <row r="6" spans="1:10" x14ac:dyDescent="0.25">
      <c r="A6" s="286">
        <v>2022</v>
      </c>
      <c r="B6" s="757">
        <v>35</v>
      </c>
      <c r="C6" s="758">
        <v>46</v>
      </c>
      <c r="D6" s="758">
        <v>56</v>
      </c>
      <c r="E6" s="270">
        <f>SUM(B6:D6)</f>
        <v>137</v>
      </c>
      <c r="F6" s="214">
        <v>164</v>
      </c>
      <c r="G6" s="457">
        <v>0.6</v>
      </c>
      <c r="H6" s="458">
        <v>0.2</v>
      </c>
      <c r="I6" s="763">
        <v>0.8</v>
      </c>
      <c r="J6" s="214">
        <v>0.5</v>
      </c>
    </row>
    <row r="7" spans="1:10" x14ac:dyDescent="0.25">
      <c r="A7" s="218">
        <v>2023</v>
      </c>
      <c r="B7" s="167">
        <v>42</v>
      </c>
      <c r="C7" s="94">
        <v>40</v>
      </c>
      <c r="D7" s="94">
        <v>53</v>
      </c>
      <c r="E7" s="447">
        <f>SUM(B7:D7)</f>
        <v>135</v>
      </c>
      <c r="F7" s="168">
        <v>148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153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164</v>
      </c>
      <c r="C14" s="28"/>
      <c r="D14" s="28"/>
      <c r="F14" s="625" t="s">
        <v>1526</v>
      </c>
      <c r="G14" s="621">
        <f>IF(ISBLANK(B7),"",B7)</f>
        <v>42</v>
      </c>
      <c r="I14" s="625" t="s">
        <v>1529</v>
      </c>
      <c r="J14" s="621">
        <f>IF(ISBLANK(B7),"",B7)</f>
        <v>42</v>
      </c>
    </row>
    <row r="15" spans="1:10" x14ac:dyDescent="0.25">
      <c r="A15" s="624">
        <f t="shared" ref="A15" si="1">A7</f>
        <v>2023</v>
      </c>
      <c r="B15" s="623">
        <f t="shared" si="0"/>
        <v>148</v>
      </c>
      <c r="C15" s="28"/>
      <c r="D15" s="28"/>
      <c r="F15" s="626" t="s">
        <v>1527</v>
      </c>
      <c r="G15" s="622">
        <f>IF(ISBLANK(C7),"",C7)</f>
        <v>40</v>
      </c>
      <c r="I15" s="626" t="s">
        <v>1538</v>
      </c>
      <c r="J15" s="622">
        <f>IF(ISBLANK(C7),"",C7)</f>
        <v>40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53</v>
      </c>
      <c r="I16" s="627" t="s">
        <v>1539</v>
      </c>
      <c r="J16" s="623">
        <f>IF(ISBLANK(D7),"",D7)</f>
        <v>53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0.8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32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7.6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40</v>
      </c>
      <c r="C6" s="759"/>
      <c r="D6" s="759"/>
      <c r="E6" s="457">
        <v>8.8000000000000007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19</v>
      </c>
      <c r="C7" s="759"/>
      <c r="D7" s="759"/>
      <c r="E7" s="457">
        <v>4.2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32</v>
      </c>
      <c r="C8" s="760"/>
      <c r="D8" s="760"/>
      <c r="E8" s="601">
        <v>7.6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40</v>
      </c>
      <c r="C16" s="755"/>
      <c r="I16" s="700">
        <f>A6</f>
        <v>2020</v>
      </c>
      <c r="J16" s="674">
        <f>IF(ISBLANK(E6),"",E6)</f>
        <v>8.8000000000000007</v>
      </c>
      <c r="K16" s="756"/>
    </row>
    <row r="17" spans="1:10" x14ac:dyDescent="0.25">
      <c r="A17" s="701">
        <f>A7</f>
        <v>2021</v>
      </c>
      <c r="B17" s="853">
        <f>IF(ISBLANK(B7),"",B7)</f>
        <v>19</v>
      </c>
      <c r="C17" s="755"/>
      <c r="I17" s="701">
        <f>A7</f>
        <v>2021</v>
      </c>
      <c r="J17" s="853">
        <f>IF(ISBLANK(E7),"",E7)</f>
        <v>4.2</v>
      </c>
    </row>
    <row r="18" spans="1:10" x14ac:dyDescent="0.25">
      <c r="A18" s="702">
        <f>A8</f>
        <v>2022</v>
      </c>
      <c r="B18" s="676">
        <f>IF(ISBLANK(B8),"",B8)</f>
        <v>32</v>
      </c>
      <c r="C18" s="755"/>
      <c r="I18" s="702">
        <f>A8</f>
        <v>2022</v>
      </c>
      <c r="J18" s="676">
        <f>IF(ISBLANK(E8),"",E8)</f>
        <v>7.6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6</v>
      </c>
      <c r="D5" s="449">
        <f>IF(ISBLANK(B5),"",A5)</f>
        <v>2021</v>
      </c>
      <c r="E5" s="618">
        <f>IF(ISBLANK(B5),"",B5)</f>
        <v>6</v>
      </c>
      <c r="K5" s="217">
        <v>2020</v>
      </c>
      <c r="L5" s="655">
        <v>0.6</v>
      </c>
    </row>
    <row r="6" spans="1:12" x14ac:dyDescent="0.25">
      <c r="A6" s="229">
        <v>2022</v>
      </c>
      <c r="B6" s="602">
        <v>6</v>
      </c>
      <c r="D6" s="450">
        <f>IF(ISBLANK(B6),"",A6)</f>
        <v>2022</v>
      </c>
      <c r="E6" s="619">
        <f>IF(ISBLANK(B6),"",B6)</f>
        <v>6</v>
      </c>
      <c r="K6" s="286">
        <v>2021</v>
      </c>
      <c r="L6" s="657">
        <v>0.5</v>
      </c>
    </row>
    <row r="7" spans="1:12" x14ac:dyDescent="0.25">
      <c r="A7" s="123">
        <v>2023</v>
      </c>
      <c r="B7" s="617">
        <v>6</v>
      </c>
      <c r="D7" s="379">
        <f>IF(ISBLANK(B7),"",A7)</f>
        <v>2023</v>
      </c>
      <c r="E7" s="620">
        <f>IF(ISBLANK(B7),"",B7)</f>
        <v>6</v>
      </c>
      <c r="K7" s="219">
        <v>2022</v>
      </c>
      <c r="L7" s="617">
        <v>0.5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5</v>
      </c>
      <c r="C4" s="643">
        <v>81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8</v>
      </c>
      <c r="C5" s="602">
        <v>52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</v>
      </c>
      <c r="C6" s="602">
        <v>51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8</v>
      </c>
      <c r="C5" s="643">
        <v>4233</v>
      </c>
      <c r="D5" s="643">
        <v>501</v>
      </c>
      <c r="E5" s="869">
        <v>11.8</v>
      </c>
      <c r="F5" s="1039">
        <v>11.6</v>
      </c>
      <c r="G5" s="1039">
        <v>11.9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9</v>
      </c>
      <c r="C6" s="657">
        <v>3707</v>
      </c>
      <c r="D6" s="657">
        <v>448</v>
      </c>
      <c r="E6" s="657">
        <v>12</v>
      </c>
      <c r="F6" s="657">
        <v>13.4</v>
      </c>
      <c r="G6" s="657">
        <v>10.6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9</v>
      </c>
      <c r="C7" s="617">
        <v>3573</v>
      </c>
      <c r="D7" s="617">
        <v>396</v>
      </c>
      <c r="E7" s="617">
        <v>11</v>
      </c>
      <c r="F7" s="617">
        <v>12.3</v>
      </c>
      <c r="G7" s="617">
        <v>9.6999999999999993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39.799999999999997</v>
      </c>
      <c r="C4" s="655">
        <v>184</v>
      </c>
      <c r="D4" s="655">
        <v>2.9</v>
      </c>
      <c r="E4" s="655">
        <v>190</v>
      </c>
      <c r="F4" s="655">
        <v>0.6</v>
      </c>
      <c r="G4" s="655">
        <v>3</v>
      </c>
      <c r="H4" s="655">
        <v>0</v>
      </c>
      <c r="I4" s="655">
        <v>5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36.4</v>
      </c>
      <c r="C5" s="602">
        <v>239</v>
      </c>
      <c r="D5" s="602">
        <v>3.9</v>
      </c>
      <c r="E5" s="602">
        <v>236</v>
      </c>
      <c r="F5" s="602">
        <v>0.7</v>
      </c>
      <c r="G5" s="602">
        <v>3</v>
      </c>
      <c r="H5" s="602">
        <v>0</v>
      </c>
      <c r="I5" s="602">
        <v>10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269</v>
      </c>
      <c r="D6" s="617"/>
      <c r="E6" s="617">
        <v>239</v>
      </c>
      <c r="F6" s="617"/>
      <c r="G6" s="617">
        <v>3</v>
      </c>
      <c r="H6" s="617">
        <v>0</v>
      </c>
      <c r="I6" s="617">
        <v>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92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322</v>
      </c>
      <c r="C4" s="1006">
        <v>151</v>
      </c>
      <c r="D4" s="1006">
        <v>171</v>
      </c>
      <c r="E4" s="1005">
        <v>576</v>
      </c>
      <c r="F4" s="1006">
        <v>328</v>
      </c>
      <c r="G4" s="1006">
        <v>248</v>
      </c>
      <c r="H4" s="1007">
        <v>9.4</v>
      </c>
      <c r="I4" s="1007">
        <v>16.899999999999999</v>
      </c>
      <c r="J4" s="1007">
        <v>-7.5</v>
      </c>
      <c r="K4" s="70">
        <v>385</v>
      </c>
      <c r="L4" s="55">
        <v>178</v>
      </c>
      <c r="M4" s="110">
        <v>207</v>
      </c>
      <c r="N4" s="55">
        <v>562</v>
      </c>
      <c r="O4" s="55">
        <v>262</v>
      </c>
      <c r="P4" s="110">
        <v>300</v>
      </c>
    </row>
    <row r="5" spans="1:17" x14ac:dyDescent="0.25">
      <c r="A5" s="286">
        <v>2021</v>
      </c>
      <c r="B5" s="1008">
        <v>315</v>
      </c>
      <c r="C5" s="1009">
        <v>166</v>
      </c>
      <c r="D5" s="1009">
        <v>149</v>
      </c>
      <c r="E5" s="1008">
        <v>627</v>
      </c>
      <c r="F5" s="1009">
        <v>328</v>
      </c>
      <c r="G5" s="1009">
        <v>299</v>
      </c>
      <c r="H5" s="1010">
        <v>9.4</v>
      </c>
      <c r="I5" s="1010">
        <v>18.7</v>
      </c>
      <c r="J5" s="1010">
        <v>-9.3000000000000007</v>
      </c>
      <c r="K5" s="212">
        <v>460</v>
      </c>
      <c r="L5" s="58">
        <v>197</v>
      </c>
      <c r="M5" s="160">
        <v>263</v>
      </c>
      <c r="N5" s="58">
        <v>648</v>
      </c>
      <c r="O5" s="58">
        <v>275</v>
      </c>
      <c r="P5" s="160">
        <v>373</v>
      </c>
    </row>
    <row r="6" spans="1:17" x14ac:dyDescent="0.25">
      <c r="A6" s="219">
        <v>2022</v>
      </c>
      <c r="B6" s="1011">
        <v>302</v>
      </c>
      <c r="C6" s="1012">
        <v>141</v>
      </c>
      <c r="D6" s="1012">
        <v>161</v>
      </c>
      <c r="E6" s="1011">
        <v>454</v>
      </c>
      <c r="F6" s="1012">
        <v>238</v>
      </c>
      <c r="G6" s="1012">
        <v>216</v>
      </c>
      <c r="H6" s="1013">
        <v>9.3000000000000007</v>
      </c>
      <c r="I6" s="1013">
        <v>14</v>
      </c>
      <c r="J6" s="1013">
        <v>-4.7</v>
      </c>
      <c r="K6" s="1014">
        <v>495</v>
      </c>
      <c r="L6" s="1015">
        <v>210</v>
      </c>
      <c r="M6" s="1016">
        <v>285</v>
      </c>
      <c r="N6" s="1015">
        <v>655</v>
      </c>
      <c r="O6" s="1015">
        <v>291</v>
      </c>
      <c r="P6" s="1016">
        <v>364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171</v>
      </c>
      <c r="C13" s="319">
        <f>IF(ISBLANK(C4),"",C4)</f>
        <v>151</v>
      </c>
      <c r="D13" s="364"/>
      <c r="E13" s="322">
        <f>A4</f>
        <v>2020</v>
      </c>
      <c r="F13" s="319">
        <f>IF(ISBLANK(G4),"",G4)</f>
        <v>248</v>
      </c>
      <c r="G13" s="319">
        <f>IF(ISBLANK(F4),"",F4)</f>
        <v>328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149</v>
      </c>
      <c r="C14" s="320">
        <f t="shared" ref="C14:C15" si="2">IF(ISBLANK(C5),"",C5)</f>
        <v>166</v>
      </c>
      <c r="D14" s="364"/>
      <c r="E14" s="323">
        <f t="shared" ref="E14:E15" si="3">A5</f>
        <v>2021</v>
      </c>
      <c r="F14" s="320">
        <f t="shared" ref="F14:F15" si="4">IF(ISBLANK(G5),"",G5)</f>
        <v>299</v>
      </c>
      <c r="G14" s="320">
        <f t="shared" ref="G14:G15" si="5">IF(ISBLANK(F5),"",F5)</f>
        <v>328</v>
      </c>
      <c r="H14" s="389"/>
      <c r="I14" s="389"/>
      <c r="J14" s="48"/>
      <c r="K14" s="325" t="s">
        <v>536</v>
      </c>
      <c r="L14" s="328">
        <f>IF(ISBLANK(K4),"",K4)</f>
        <v>385</v>
      </c>
      <c r="M14" s="328">
        <f>IF(ISBLANK(K5),"",K5)</f>
        <v>460</v>
      </c>
      <c r="N14" s="328">
        <f>IF(ISBLANK(K6),"",K6)</f>
        <v>495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161</v>
      </c>
      <c r="C15" s="321">
        <f t="shared" si="2"/>
        <v>141</v>
      </c>
      <c r="E15" s="324">
        <f t="shared" si="3"/>
        <v>2022</v>
      </c>
      <c r="F15" s="321">
        <f t="shared" si="4"/>
        <v>216</v>
      </c>
      <c r="G15" s="321">
        <f t="shared" si="5"/>
        <v>238</v>
      </c>
      <c r="H15" s="211"/>
      <c r="I15" s="211"/>
      <c r="J15" s="28"/>
      <c r="K15" s="326" t="s">
        <v>535</v>
      </c>
      <c r="L15" s="329">
        <f>IF(ISBLANK(N4),"",N4)</f>
        <v>562</v>
      </c>
      <c r="M15" s="329">
        <f>IF(ISBLANK(N5),"",N5)</f>
        <v>648</v>
      </c>
      <c r="N15" s="329">
        <f>IF(ISBLANK(N6),"",N6)</f>
        <v>655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385</v>
      </c>
      <c r="M19" s="328">
        <f>IF(ISBLANK(K5),"",K5)</f>
        <v>460</v>
      </c>
      <c r="N19" s="328">
        <f>IF(ISBLANK(K6),"",K6)</f>
        <v>495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562</v>
      </c>
      <c r="M20" s="329">
        <f>IF(ISBLANK(N5),"",N5)</f>
        <v>648</v>
      </c>
      <c r="N20" s="329">
        <f>IF(ISBLANK(N6),"",N6)</f>
        <v>655</v>
      </c>
      <c r="O20" s="364"/>
    </row>
    <row r="21" spans="1:15" x14ac:dyDescent="0.25">
      <c r="A21" s="322">
        <f>A4</f>
        <v>2020</v>
      </c>
      <c r="B21" s="319">
        <f>IF(ISBLANK(D4),"",D4)</f>
        <v>171</v>
      </c>
      <c r="C21" s="319">
        <f>IF(ISBLANK(C4),"",C4)</f>
        <v>151</v>
      </c>
      <c r="E21" s="322">
        <f>A4</f>
        <v>2020</v>
      </c>
      <c r="F21" s="319">
        <f>IF(ISBLANK(G4),"",G4)</f>
        <v>248</v>
      </c>
      <c r="G21" s="319">
        <f>IF(ISBLANK(F4),"",F4)</f>
        <v>328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149</v>
      </c>
      <c r="C22" s="320">
        <f t="shared" ref="C22:C23" si="8">IF(ISBLANK(C5),"",C5)</f>
        <v>166</v>
      </c>
      <c r="E22" s="323">
        <f t="shared" ref="E22:E23" si="9">A5</f>
        <v>2021</v>
      </c>
      <c r="F22" s="320">
        <f t="shared" ref="F22:F23" si="10">IF(ISBLANK(G5),"",G5)</f>
        <v>299</v>
      </c>
      <c r="G22" s="320">
        <f t="shared" ref="G22:G23" si="11">IF(ISBLANK(F5),"",F5)</f>
        <v>328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161</v>
      </c>
      <c r="C23" s="321">
        <f t="shared" si="8"/>
        <v>141</v>
      </c>
      <c r="E23" s="324">
        <f t="shared" si="9"/>
        <v>2022</v>
      </c>
      <c r="F23" s="321">
        <f t="shared" si="10"/>
        <v>216</v>
      </c>
      <c r="G23" s="321">
        <f t="shared" si="11"/>
        <v>238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8</v>
      </c>
      <c r="C5" s="611"/>
      <c r="D5" s="611"/>
      <c r="E5" s="599">
        <v>5</v>
      </c>
      <c r="F5" s="616"/>
      <c r="G5" s="945"/>
      <c r="H5" s="599">
        <v>125</v>
      </c>
      <c r="I5" s="616">
        <v>42</v>
      </c>
      <c r="J5" s="616">
        <v>83</v>
      </c>
      <c r="K5" s="616"/>
      <c r="L5" s="945"/>
    </row>
    <row r="6" spans="1:12" x14ac:dyDescent="0.25">
      <c r="A6" s="286">
        <v>2021</v>
      </c>
      <c r="B6" s="601">
        <v>8</v>
      </c>
      <c r="C6" s="612"/>
      <c r="D6" s="612"/>
      <c r="E6" s="1034">
        <v>4</v>
      </c>
      <c r="F6" s="1028"/>
      <c r="G6" s="980"/>
      <c r="H6" s="1034">
        <v>111</v>
      </c>
      <c r="I6" s="1028">
        <v>32</v>
      </c>
      <c r="J6" s="1028">
        <v>79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3</v>
      </c>
      <c r="F7" s="1028"/>
      <c r="G7" s="980"/>
      <c r="H7" s="1034">
        <v>92</v>
      </c>
      <c r="I7" s="1028">
        <v>23</v>
      </c>
      <c r="J7" s="1028">
        <v>69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23</v>
      </c>
    </row>
    <row r="15" spans="1:12" ht="30" x14ac:dyDescent="0.25">
      <c r="A15" s="833" t="s">
        <v>1543</v>
      </c>
      <c r="B15" s="623">
        <f>IF(ISBLANK(J7),"",J7)</f>
        <v>69</v>
      </c>
    </row>
    <row r="17" spans="1:2" x14ac:dyDescent="0.25">
      <c r="A17" s="625" t="s">
        <v>1540</v>
      </c>
      <c r="B17" s="621">
        <f>IF(ISBLANK(I7),"",I7)</f>
        <v>23</v>
      </c>
    </row>
    <row r="18" spans="1:2" x14ac:dyDescent="0.25">
      <c r="A18" s="627" t="s">
        <v>1541</v>
      </c>
      <c r="B18" s="623">
        <f>IF(ISBLANK(J7),"",J7)</f>
        <v>69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60.2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31.7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62.8</v>
      </c>
      <c r="C6" s="614">
        <v>29.5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58</v>
      </c>
      <c r="C10" s="614">
        <v>29.3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60.2</v>
      </c>
      <c r="C14" s="73">
        <v>31.7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446.37299999999999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85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5552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120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2918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46663.86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56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0.4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19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446.37299999999999</v>
      </c>
      <c r="C5" s="611">
        <v>248.12100000000001</v>
      </c>
      <c r="D5" s="751">
        <v>7061</v>
      </c>
      <c r="E5" s="751">
        <v>21</v>
      </c>
      <c r="G5" s="358">
        <v>2014</v>
      </c>
      <c r="H5" s="70">
        <v>40664.47</v>
      </c>
      <c r="I5" s="55">
        <v>18464.080000000002</v>
      </c>
      <c r="J5" s="55">
        <v>22200.39</v>
      </c>
      <c r="K5" s="71">
        <v>49</v>
      </c>
    </row>
    <row r="6" spans="1:12" x14ac:dyDescent="0.25">
      <c r="A6" s="286">
        <v>2021</v>
      </c>
      <c r="B6" s="601">
        <v>446.37299999999999</v>
      </c>
      <c r="C6" s="612">
        <v>249.06100000000001</v>
      </c>
      <c r="D6" s="959">
        <v>6522</v>
      </c>
      <c r="E6" s="959">
        <v>20</v>
      </c>
      <c r="G6" s="480">
        <v>2017</v>
      </c>
      <c r="H6" s="212">
        <v>41285.74</v>
      </c>
      <c r="I6" s="58">
        <v>19084.52</v>
      </c>
      <c r="J6" s="58">
        <v>22201.22</v>
      </c>
      <c r="K6" s="214">
        <v>50</v>
      </c>
    </row>
    <row r="7" spans="1:12" x14ac:dyDescent="0.25">
      <c r="A7" s="218">
        <v>2022</v>
      </c>
      <c r="B7" s="601">
        <v>446.37299999999999</v>
      </c>
      <c r="C7" s="612">
        <v>253.06299999999999</v>
      </c>
      <c r="D7" s="959">
        <v>6144</v>
      </c>
      <c r="E7" s="959">
        <v>19</v>
      </c>
      <c r="G7" s="482">
        <v>2020</v>
      </c>
      <c r="H7" s="72">
        <v>46663.86</v>
      </c>
      <c r="I7" s="61">
        <v>19096.580000000002</v>
      </c>
      <c r="J7" s="61">
        <v>27567.279999999999</v>
      </c>
      <c r="K7" s="73">
        <v>56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253.06299999999999</v>
      </c>
      <c r="D14" s="631">
        <f>A5</f>
        <v>2020</v>
      </c>
      <c r="E14" s="625">
        <f>IF(ISBLANK(D5),"",D5)</f>
        <v>7061</v>
      </c>
      <c r="F14" s="211"/>
      <c r="G14" s="634" t="s">
        <v>925</v>
      </c>
      <c r="H14" s="621">
        <f>IF(ISBLANK(J7),"",J7)</f>
        <v>27567.279999999999</v>
      </c>
      <c r="I14" s="211"/>
      <c r="J14" s="211"/>
    </row>
    <row r="15" spans="1:12" x14ac:dyDescent="0.25">
      <c r="A15" s="870" t="s">
        <v>16</v>
      </c>
      <c r="B15" s="630">
        <f>IF(ISBLANK(B7),"",B7)</f>
        <v>446.37299999999999</v>
      </c>
      <c r="D15" s="632">
        <f t="shared" ref="D15:D16" si="0">A6</f>
        <v>2021</v>
      </c>
      <c r="E15" s="626">
        <f>IF(ISBLANK(D6),"",D6)</f>
        <v>6522</v>
      </c>
      <c r="F15" s="211"/>
      <c r="G15" s="635" t="s">
        <v>926</v>
      </c>
      <c r="H15" s="623">
        <f>IF(ISBLANK(I7),"",I7)</f>
        <v>19096.580000000002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6144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253.06299999999999</v>
      </c>
      <c r="F19" s="253"/>
      <c r="G19" s="634" t="s">
        <v>529</v>
      </c>
      <c r="H19" s="621">
        <f>IF(ISBLANK(J7),"",J7)</f>
        <v>27567.279999999999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446.37299999999999</v>
      </c>
      <c r="F20" s="253"/>
      <c r="G20" s="635" t="s">
        <v>528</v>
      </c>
      <c r="H20" s="623">
        <f>IF(ISBLANK(I7),"",I7)</f>
        <v>19096.580000000002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1.1000000000000001</v>
      </c>
      <c r="C5" s="1092">
        <v>5511</v>
      </c>
      <c r="D5" s="1093">
        <v>82</v>
      </c>
      <c r="E5" s="1092">
        <v>2915</v>
      </c>
      <c r="F5" s="1093">
        <v>120</v>
      </c>
    </row>
    <row r="6" spans="1:9" x14ac:dyDescent="0.25">
      <c r="A6" s="218">
        <v>2021</v>
      </c>
      <c r="B6" s="1092">
        <v>1.2</v>
      </c>
      <c r="C6" s="1092">
        <v>5527</v>
      </c>
      <c r="D6" s="1093">
        <v>85</v>
      </c>
      <c r="E6" s="1092">
        <v>2918</v>
      </c>
      <c r="F6" s="1093">
        <v>120</v>
      </c>
    </row>
    <row r="7" spans="1:9" x14ac:dyDescent="0.25">
      <c r="A7" s="219">
        <v>2022</v>
      </c>
      <c r="B7" s="73">
        <v>0.4</v>
      </c>
      <c r="C7" s="73">
        <v>5552</v>
      </c>
      <c r="D7" s="73">
        <v>85</v>
      </c>
      <c r="E7" s="73">
        <v>2918</v>
      </c>
      <c r="F7" s="73">
        <v>120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3225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2520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705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7221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6058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1163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1224</v>
      </c>
      <c r="C5" s="458">
        <v>1055</v>
      </c>
      <c r="D5" s="458">
        <v>169</v>
      </c>
      <c r="E5" s="457">
        <v>2106</v>
      </c>
      <c r="F5" s="458">
        <v>1866</v>
      </c>
      <c r="G5" s="458">
        <v>240</v>
      </c>
      <c r="H5" s="457">
        <v>1.8</v>
      </c>
      <c r="I5" s="763">
        <v>1.4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1474</v>
      </c>
      <c r="C6" s="458">
        <v>1349</v>
      </c>
      <c r="D6" s="458">
        <v>125</v>
      </c>
      <c r="E6" s="457">
        <v>3304</v>
      </c>
      <c r="F6" s="458">
        <v>3101</v>
      </c>
      <c r="G6" s="458">
        <v>203</v>
      </c>
      <c r="H6" s="457">
        <v>2.2999999999999998</v>
      </c>
      <c r="I6" s="763">
        <v>1.6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3225</v>
      </c>
      <c r="C7" s="612">
        <v>2520</v>
      </c>
      <c r="D7" s="612">
        <v>705</v>
      </c>
      <c r="E7" s="601">
        <v>7221</v>
      </c>
      <c r="F7" s="612">
        <v>6058</v>
      </c>
      <c r="G7" s="612">
        <v>1163</v>
      </c>
      <c r="H7" s="947">
        <v>2.4</v>
      </c>
      <c r="I7" s="948">
        <v>1.6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1224</v>
      </c>
      <c r="C14" s="674">
        <f t="shared" ref="C14:D14" si="0">IF(ISBLANK(C5),"",C5)</f>
        <v>1055</v>
      </c>
      <c r="D14" s="669">
        <f t="shared" si="0"/>
        <v>169</v>
      </c>
      <c r="F14" s="884">
        <f>A5</f>
        <v>2020</v>
      </c>
      <c r="G14" s="674">
        <f>IF(ISBLANK(E5),"",E5)</f>
        <v>2106</v>
      </c>
      <c r="H14" s="674">
        <f t="shared" ref="H14:I16" si="1">IF(ISBLANK(F5),"",F5)</f>
        <v>1866</v>
      </c>
      <c r="I14" s="669">
        <f t="shared" si="1"/>
        <v>240</v>
      </c>
      <c r="J14" s="756"/>
      <c r="K14" s="884">
        <f>A5</f>
        <v>2020</v>
      </c>
      <c r="L14" s="674">
        <f>IF(ISBLANK(H5),"",H5)</f>
        <v>1.8</v>
      </c>
      <c r="M14" s="669">
        <f>IF(ISBLANK(I5),"",I5)</f>
        <v>1.4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1474</v>
      </c>
      <c r="C15" s="879">
        <f t="shared" si="3"/>
        <v>1349</v>
      </c>
      <c r="D15" s="886">
        <f t="shared" si="3"/>
        <v>125</v>
      </c>
      <c r="F15" s="890">
        <f t="shared" ref="F15:F16" si="4">A6</f>
        <v>2021</v>
      </c>
      <c r="G15" s="853">
        <f t="shared" ref="G15:G16" si="5">IF(ISBLANK(E6),"",E6)</f>
        <v>3304</v>
      </c>
      <c r="H15" s="853">
        <f t="shared" si="1"/>
        <v>3101</v>
      </c>
      <c r="I15" s="670">
        <f t="shared" si="1"/>
        <v>203</v>
      </c>
      <c r="J15" s="211"/>
      <c r="K15" s="890">
        <f t="shared" ref="K15:K16" si="6">A6</f>
        <v>2021</v>
      </c>
      <c r="L15" s="853">
        <f t="shared" ref="L15:M16" si="7">IF(ISBLANK(H6),"",H6)</f>
        <v>2.2999999999999998</v>
      </c>
      <c r="M15" s="670">
        <f t="shared" si="7"/>
        <v>1.6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3225</v>
      </c>
      <c r="C16" s="888">
        <f t="shared" si="3"/>
        <v>2520</v>
      </c>
      <c r="D16" s="889">
        <f t="shared" si="3"/>
        <v>705</v>
      </c>
      <c r="F16" s="891">
        <f t="shared" si="4"/>
        <v>2022</v>
      </c>
      <c r="G16" s="676">
        <f t="shared" si="5"/>
        <v>7221</v>
      </c>
      <c r="H16" s="676">
        <f t="shared" si="1"/>
        <v>6058</v>
      </c>
      <c r="I16" s="671">
        <f t="shared" si="1"/>
        <v>1163</v>
      </c>
      <c r="J16" s="211"/>
      <c r="K16" s="891">
        <f t="shared" si="6"/>
        <v>2022</v>
      </c>
      <c r="L16" s="676">
        <f t="shared" si="7"/>
        <v>2.4</v>
      </c>
      <c r="M16" s="671">
        <f t="shared" si="7"/>
        <v>1.6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1224</v>
      </c>
      <c r="C22" s="674">
        <f t="shared" ref="C22:D22" si="8">IF(ISBLANK(C5),"",C5)</f>
        <v>1055</v>
      </c>
      <c r="D22" s="669">
        <f t="shared" si="8"/>
        <v>169</v>
      </c>
      <c r="F22" s="884">
        <f>A5</f>
        <v>2020</v>
      </c>
      <c r="G22" s="674">
        <f>IF(ISBLANK(E5),"",E5)</f>
        <v>2106</v>
      </c>
      <c r="H22" s="674">
        <f t="shared" ref="H22:I24" si="9">IF(ISBLANK(F5),"",F5)</f>
        <v>1866</v>
      </c>
      <c r="I22" s="669">
        <f t="shared" si="9"/>
        <v>240</v>
      </c>
      <c r="J22" s="756"/>
      <c r="K22" s="884">
        <f>A5</f>
        <v>2020</v>
      </c>
      <c r="L22" s="674">
        <f>IF(ISBLANK(H5),"",H5)</f>
        <v>1.8</v>
      </c>
      <c r="M22" s="669">
        <f>IF(ISBLANK(I5),"",I5)</f>
        <v>1.4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1474</v>
      </c>
      <c r="C23" s="853">
        <f t="shared" si="11"/>
        <v>1349</v>
      </c>
      <c r="D23" s="670">
        <f t="shared" si="11"/>
        <v>125</v>
      </c>
      <c r="F23" s="890">
        <f t="shared" ref="F23:F24" si="12">A6</f>
        <v>2021</v>
      </c>
      <c r="G23" s="853">
        <f t="shared" ref="G23:G24" si="13">IF(ISBLANK(E6),"",E6)</f>
        <v>3304</v>
      </c>
      <c r="H23" s="853">
        <f t="shared" si="9"/>
        <v>3101</v>
      </c>
      <c r="I23" s="670">
        <f t="shared" si="9"/>
        <v>203</v>
      </c>
      <c r="J23" s="211"/>
      <c r="K23" s="890">
        <f t="shared" ref="K23:K24" si="14">A6</f>
        <v>2021</v>
      </c>
      <c r="L23" s="853">
        <f t="shared" ref="L23:M24" si="15">IF(ISBLANK(H6),"",H6)</f>
        <v>2.2999999999999998</v>
      </c>
      <c r="M23" s="670">
        <f t="shared" si="15"/>
        <v>1.6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3225</v>
      </c>
      <c r="C24" s="676">
        <f t="shared" si="11"/>
        <v>2520</v>
      </c>
      <c r="D24" s="671">
        <f t="shared" si="11"/>
        <v>705</v>
      </c>
      <c r="F24" s="891">
        <f t="shared" si="12"/>
        <v>2022</v>
      </c>
      <c r="G24" s="676">
        <f t="shared" si="13"/>
        <v>7221</v>
      </c>
      <c r="H24" s="676">
        <f t="shared" si="9"/>
        <v>6058</v>
      </c>
      <c r="I24" s="671">
        <f t="shared" si="9"/>
        <v>1163</v>
      </c>
      <c r="J24" s="211"/>
      <c r="K24" s="891">
        <f t="shared" si="14"/>
        <v>2022</v>
      </c>
      <c r="L24" s="676">
        <f t="shared" si="15"/>
        <v>2.4</v>
      </c>
      <c r="M24" s="671">
        <f t="shared" si="15"/>
        <v>1.6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133</v>
      </c>
      <c r="C3" s="71">
        <v>27</v>
      </c>
      <c r="D3" s="71">
        <v>9.9</v>
      </c>
      <c r="F3" s="105" t="s">
        <v>537</v>
      </c>
      <c r="G3" s="97">
        <f>IF(ISBLANK(B3),"",B3)</f>
        <v>133</v>
      </c>
      <c r="H3" s="97">
        <f>IF(ISBLANK(B4),"",B4)</f>
        <v>209</v>
      </c>
      <c r="I3" s="97">
        <f>IF(ISBLANK(B5),"",B5)</f>
        <v>180</v>
      </c>
      <c r="J3" s="365"/>
    </row>
    <row r="4" spans="1:12" x14ac:dyDescent="0.25">
      <c r="A4" s="286">
        <v>2021</v>
      </c>
      <c r="B4" s="214">
        <v>209</v>
      </c>
      <c r="C4" s="214">
        <v>57</v>
      </c>
      <c r="D4" s="214">
        <v>13.4</v>
      </c>
      <c r="F4" s="130" t="s">
        <v>538</v>
      </c>
      <c r="G4" s="98">
        <f>IF(ISBLANK(C3),"",C3)</f>
        <v>27</v>
      </c>
      <c r="H4" s="98">
        <f>IF(ISBLANK(C4),"",C4)</f>
        <v>57</v>
      </c>
      <c r="I4" s="98">
        <f>IF(ISBLANK(C5),"",C5)</f>
        <v>36</v>
      </c>
      <c r="J4" s="365"/>
    </row>
    <row r="5" spans="1:12" x14ac:dyDescent="0.25">
      <c r="A5" s="218">
        <v>2022</v>
      </c>
      <c r="B5" s="168">
        <v>180</v>
      </c>
      <c r="C5" s="168">
        <v>36</v>
      </c>
      <c r="D5" s="168">
        <v>15.1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133</v>
      </c>
      <c r="H8" s="97">
        <f>IF(ISBLANK(B4),"",B4)</f>
        <v>209</v>
      </c>
      <c r="I8" s="97">
        <f>IF(ISBLANK(B5),"",B5)</f>
        <v>180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27</v>
      </c>
      <c r="H9" s="98">
        <f>IF(ISBLANK(C4),"",C4)</f>
        <v>57</v>
      </c>
      <c r="I9" s="98">
        <f>IF(ISBLANK(C5),"",C5)</f>
        <v>36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9.9</v>
      </c>
      <c r="H13" s="132">
        <f>IF(ISBLANK(D4),"",D4)</f>
        <v>13.4</v>
      </c>
      <c r="I13" s="132">
        <f>IF(ISBLANK(D5),"",D5)</f>
        <v>15.1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837</v>
      </c>
      <c r="C4" s="110">
        <v>806</v>
      </c>
      <c r="E4" s="29" t="s">
        <v>540</v>
      </c>
      <c r="F4" s="163">
        <f>B4/($B$22+$C$22)*100</f>
        <v>2.5901284233328177</v>
      </c>
      <c r="G4" s="163">
        <f>C4/($B$22+$C$22)*100</f>
        <v>2.4941977409871576</v>
      </c>
      <c r="J4" s="29" t="s">
        <v>540</v>
      </c>
      <c r="K4" s="163">
        <f>G4</f>
        <v>2.4941977409871576</v>
      </c>
    </row>
    <row r="5" spans="1:11" x14ac:dyDescent="0.25">
      <c r="A5" s="202" t="s">
        <v>541</v>
      </c>
      <c r="B5" s="212">
        <v>788</v>
      </c>
      <c r="C5" s="160">
        <v>846</v>
      </c>
      <c r="E5" s="29" t="s">
        <v>541</v>
      </c>
      <c r="F5" s="163">
        <f t="shared" ref="F5:G21" si="0">B5/($B$22+$C$22)*100</f>
        <v>2.4384960544638714</v>
      </c>
      <c r="G5" s="163">
        <f t="shared" si="0"/>
        <v>2.6179792665944608</v>
      </c>
      <c r="J5" s="29" t="s">
        <v>541</v>
      </c>
      <c r="K5" s="163">
        <f t="shared" ref="K5:K21" si="1">G5</f>
        <v>2.6179792665944608</v>
      </c>
    </row>
    <row r="6" spans="1:11" x14ac:dyDescent="0.25">
      <c r="A6" s="202" t="s">
        <v>542</v>
      </c>
      <c r="B6" s="212">
        <v>865</v>
      </c>
      <c r="C6" s="160">
        <v>941</v>
      </c>
      <c r="E6" s="29" t="s">
        <v>542</v>
      </c>
      <c r="F6" s="163">
        <f t="shared" si="0"/>
        <v>2.67677549125793</v>
      </c>
      <c r="G6" s="163">
        <f t="shared" si="0"/>
        <v>2.9119603899118056</v>
      </c>
      <c r="J6" s="29" t="s">
        <v>542</v>
      </c>
      <c r="K6" s="163">
        <f t="shared" si="1"/>
        <v>2.9119603899118056</v>
      </c>
    </row>
    <row r="7" spans="1:11" x14ac:dyDescent="0.25">
      <c r="A7" s="202" t="s">
        <v>543</v>
      </c>
      <c r="B7" s="212">
        <v>857</v>
      </c>
      <c r="C7" s="160">
        <v>937</v>
      </c>
      <c r="E7" s="29" t="s">
        <v>543</v>
      </c>
      <c r="F7" s="163">
        <f t="shared" si="0"/>
        <v>2.652019186136469</v>
      </c>
      <c r="G7" s="163">
        <f t="shared" si="0"/>
        <v>2.8995822373510753</v>
      </c>
      <c r="J7" s="29" t="s">
        <v>543</v>
      </c>
      <c r="K7" s="163">
        <f t="shared" si="1"/>
        <v>2.8995822373510753</v>
      </c>
    </row>
    <row r="8" spans="1:11" x14ac:dyDescent="0.25">
      <c r="A8" s="202" t="s">
        <v>544</v>
      </c>
      <c r="B8" s="212">
        <v>782</v>
      </c>
      <c r="C8" s="160">
        <v>903</v>
      </c>
      <c r="E8" s="29" t="s">
        <v>544</v>
      </c>
      <c r="F8" s="163">
        <f t="shared" si="0"/>
        <v>2.4199288256227756</v>
      </c>
      <c r="G8" s="163">
        <f t="shared" si="0"/>
        <v>2.7943679405848676</v>
      </c>
      <c r="J8" s="29" t="s">
        <v>544</v>
      </c>
      <c r="K8" s="163">
        <f t="shared" si="1"/>
        <v>2.7943679405848676</v>
      </c>
    </row>
    <row r="9" spans="1:11" x14ac:dyDescent="0.25">
      <c r="A9" s="202" t="s">
        <v>545</v>
      </c>
      <c r="B9" s="212">
        <v>841</v>
      </c>
      <c r="C9" s="160">
        <v>923</v>
      </c>
      <c r="E9" s="29" t="s">
        <v>545</v>
      </c>
      <c r="F9" s="163">
        <f t="shared" si="0"/>
        <v>2.6025065758935479</v>
      </c>
      <c r="G9" s="163">
        <f t="shared" si="0"/>
        <v>2.8562587033885194</v>
      </c>
      <c r="J9" s="29" t="s">
        <v>545</v>
      </c>
      <c r="K9" s="163">
        <f t="shared" si="1"/>
        <v>2.8562587033885194</v>
      </c>
    </row>
    <row r="10" spans="1:11" x14ac:dyDescent="0.25">
      <c r="A10" s="202" t="s">
        <v>546</v>
      </c>
      <c r="B10" s="212">
        <v>967</v>
      </c>
      <c r="C10" s="160">
        <v>1000</v>
      </c>
      <c r="E10" s="29" t="s">
        <v>546</v>
      </c>
      <c r="F10" s="163">
        <f t="shared" si="0"/>
        <v>2.9924183815565528</v>
      </c>
      <c r="G10" s="163">
        <f t="shared" si="0"/>
        <v>3.094538140182578</v>
      </c>
      <c r="J10" s="29" t="s">
        <v>546</v>
      </c>
      <c r="K10" s="163">
        <f t="shared" si="1"/>
        <v>3.094538140182578</v>
      </c>
    </row>
    <row r="11" spans="1:11" x14ac:dyDescent="0.25">
      <c r="A11" s="202" t="s">
        <v>547</v>
      </c>
      <c r="B11" s="212">
        <v>923</v>
      </c>
      <c r="C11" s="160">
        <v>1091</v>
      </c>
      <c r="E11" s="29" t="s">
        <v>547</v>
      </c>
      <c r="F11" s="163">
        <f t="shared" si="0"/>
        <v>2.8562587033885194</v>
      </c>
      <c r="G11" s="163">
        <f t="shared" si="0"/>
        <v>3.3761411109391926</v>
      </c>
      <c r="J11" s="29" t="s">
        <v>547</v>
      </c>
      <c r="K11" s="163">
        <f t="shared" si="1"/>
        <v>3.3761411109391926</v>
      </c>
    </row>
    <row r="12" spans="1:11" x14ac:dyDescent="0.25">
      <c r="A12" s="202" t="s">
        <v>548</v>
      </c>
      <c r="B12" s="212">
        <v>926</v>
      </c>
      <c r="C12" s="160">
        <v>1005</v>
      </c>
      <c r="E12" s="29" t="s">
        <v>548</v>
      </c>
      <c r="F12" s="163">
        <f t="shared" si="0"/>
        <v>2.8655423178090671</v>
      </c>
      <c r="G12" s="163">
        <f t="shared" si="0"/>
        <v>3.1100108308834908</v>
      </c>
      <c r="J12" s="29" t="s">
        <v>548</v>
      </c>
      <c r="K12" s="163">
        <f t="shared" si="1"/>
        <v>3.1100108308834908</v>
      </c>
    </row>
    <row r="13" spans="1:11" x14ac:dyDescent="0.25">
      <c r="A13" s="202" t="s">
        <v>549</v>
      </c>
      <c r="B13" s="212">
        <v>1045</v>
      </c>
      <c r="C13" s="160">
        <v>1066</v>
      </c>
      <c r="E13" s="29" t="s">
        <v>549</v>
      </c>
      <c r="F13" s="163">
        <f t="shared" si="0"/>
        <v>3.2337923564907936</v>
      </c>
      <c r="G13" s="163">
        <f t="shared" si="0"/>
        <v>3.2987776574346284</v>
      </c>
      <c r="J13" s="29" t="s">
        <v>549</v>
      </c>
      <c r="K13" s="163">
        <f t="shared" si="1"/>
        <v>3.2987776574346284</v>
      </c>
    </row>
    <row r="14" spans="1:11" x14ac:dyDescent="0.25">
      <c r="A14" s="202" t="s">
        <v>550</v>
      </c>
      <c r="B14" s="212">
        <v>1126</v>
      </c>
      <c r="C14" s="160">
        <v>1176</v>
      </c>
      <c r="E14" s="29" t="s">
        <v>550</v>
      </c>
      <c r="F14" s="163">
        <f t="shared" si="0"/>
        <v>3.4844499458455824</v>
      </c>
      <c r="G14" s="163">
        <f t="shared" si="0"/>
        <v>3.6391768528547113</v>
      </c>
      <c r="J14" s="29" t="s">
        <v>550</v>
      </c>
      <c r="K14" s="163">
        <f t="shared" si="1"/>
        <v>3.6391768528547113</v>
      </c>
    </row>
    <row r="15" spans="1:11" x14ac:dyDescent="0.25">
      <c r="A15" s="202" t="s">
        <v>551</v>
      </c>
      <c r="B15" s="212">
        <v>1224</v>
      </c>
      <c r="C15" s="160">
        <v>1227</v>
      </c>
      <c r="E15" s="29" t="s">
        <v>551</v>
      </c>
      <c r="F15" s="163">
        <f t="shared" si="0"/>
        <v>3.787714683583475</v>
      </c>
      <c r="G15" s="163">
        <f t="shared" si="0"/>
        <v>3.7969982980040227</v>
      </c>
      <c r="J15" s="29" t="s">
        <v>551</v>
      </c>
      <c r="K15" s="163">
        <f t="shared" si="1"/>
        <v>3.7969982980040227</v>
      </c>
    </row>
    <row r="16" spans="1:11" x14ac:dyDescent="0.25">
      <c r="A16" s="202" t="s">
        <v>552</v>
      </c>
      <c r="B16" s="212">
        <v>1214</v>
      </c>
      <c r="C16" s="160">
        <v>1236</v>
      </c>
      <c r="E16" s="29" t="s">
        <v>552</v>
      </c>
      <c r="F16" s="163">
        <f t="shared" si="0"/>
        <v>3.7567693021816493</v>
      </c>
      <c r="G16" s="163">
        <f t="shared" si="0"/>
        <v>3.8248491412656662</v>
      </c>
      <c r="J16" s="29" t="s">
        <v>552</v>
      </c>
      <c r="K16" s="163">
        <f t="shared" si="1"/>
        <v>3.8248491412656662</v>
      </c>
    </row>
    <row r="17" spans="1:11" x14ac:dyDescent="0.25">
      <c r="A17" s="202" t="s">
        <v>553</v>
      </c>
      <c r="B17" s="212">
        <v>1241</v>
      </c>
      <c r="C17" s="160">
        <v>1069</v>
      </c>
      <c r="E17" s="29" t="s">
        <v>553</v>
      </c>
      <c r="F17" s="163">
        <f t="shared" si="0"/>
        <v>3.8403218319665791</v>
      </c>
      <c r="G17" s="163">
        <f t="shared" si="0"/>
        <v>3.3080612718551756</v>
      </c>
      <c r="J17" s="29" t="s">
        <v>553</v>
      </c>
      <c r="K17" s="163">
        <f t="shared" si="1"/>
        <v>3.3080612718551756</v>
      </c>
    </row>
    <row r="18" spans="1:11" x14ac:dyDescent="0.25">
      <c r="A18" s="202" t="s">
        <v>554</v>
      </c>
      <c r="B18" s="212">
        <v>1102</v>
      </c>
      <c r="C18" s="160">
        <v>909</v>
      </c>
      <c r="E18" s="29" t="s">
        <v>554</v>
      </c>
      <c r="F18" s="163">
        <f t="shared" si="0"/>
        <v>3.4101810304812004</v>
      </c>
      <c r="G18" s="163">
        <f t="shared" si="0"/>
        <v>2.8129351694259634</v>
      </c>
      <c r="J18" s="29" t="s">
        <v>554</v>
      </c>
      <c r="K18" s="163">
        <f t="shared" si="1"/>
        <v>2.8129351694259634</v>
      </c>
    </row>
    <row r="19" spans="1:11" x14ac:dyDescent="0.25">
      <c r="A19" s="202" t="s">
        <v>555</v>
      </c>
      <c r="B19" s="212">
        <v>712</v>
      </c>
      <c r="C19" s="160">
        <v>520</v>
      </c>
      <c r="E19" s="29" t="s">
        <v>555</v>
      </c>
      <c r="F19" s="163">
        <f t="shared" si="0"/>
        <v>2.2033111558099954</v>
      </c>
      <c r="G19" s="163">
        <f t="shared" si="0"/>
        <v>1.6091598328949404</v>
      </c>
      <c r="J19" s="29" t="s">
        <v>555</v>
      </c>
      <c r="K19" s="163">
        <f t="shared" si="1"/>
        <v>1.6091598328949404</v>
      </c>
    </row>
    <row r="20" spans="1:11" x14ac:dyDescent="0.25">
      <c r="A20" s="202" t="s">
        <v>556</v>
      </c>
      <c r="B20" s="212">
        <v>480</v>
      </c>
      <c r="C20" s="160">
        <v>373</v>
      </c>
      <c r="E20" s="29" t="s">
        <v>556</v>
      </c>
      <c r="F20" s="163">
        <f t="shared" si="0"/>
        <v>1.4853783072876374</v>
      </c>
      <c r="G20" s="163">
        <f t="shared" si="0"/>
        <v>1.1542627262881016</v>
      </c>
      <c r="J20" s="29" t="s">
        <v>556</v>
      </c>
      <c r="K20" s="163">
        <f t="shared" si="1"/>
        <v>1.1542627262881016</v>
      </c>
    </row>
    <row r="21" spans="1:11" x14ac:dyDescent="0.25">
      <c r="A21" s="203" t="s">
        <v>557</v>
      </c>
      <c r="B21" s="72">
        <v>222</v>
      </c>
      <c r="C21" s="111">
        <v>135</v>
      </c>
      <c r="E21" s="31" t="s">
        <v>557</v>
      </c>
      <c r="F21" s="163">
        <f t="shared" si="0"/>
        <v>0.68698746712053227</v>
      </c>
      <c r="G21" s="163">
        <f t="shared" si="0"/>
        <v>0.41776264892464804</v>
      </c>
      <c r="J21" s="31" t="s">
        <v>557</v>
      </c>
      <c r="K21" s="210">
        <f t="shared" si="1"/>
        <v>0.41776264892464804</v>
      </c>
    </row>
    <row r="22" spans="1:11" x14ac:dyDescent="0.25">
      <c r="A22" s="309" t="s">
        <v>16</v>
      </c>
      <c r="B22" s="121">
        <f>SUM(B4:B21)</f>
        <v>16152</v>
      </c>
      <c r="C22" s="124">
        <f>SUM(C4:C21)</f>
        <v>16163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697</v>
      </c>
      <c r="C3" s="110">
        <v>1349</v>
      </c>
      <c r="E3" s="297" t="s">
        <v>709</v>
      </c>
      <c r="F3" s="71">
        <v>41.2</v>
      </c>
      <c r="G3" s="71">
        <v>43.95</v>
      </c>
      <c r="K3" s="122" t="s">
        <v>16</v>
      </c>
      <c r="L3" s="71">
        <v>3.23</v>
      </c>
      <c r="M3" s="71">
        <v>2.85</v>
      </c>
    </row>
    <row r="4" spans="1:16" x14ac:dyDescent="0.25">
      <c r="A4" s="202" t="s">
        <v>704</v>
      </c>
      <c r="B4" s="212">
        <v>1021</v>
      </c>
      <c r="C4" s="160">
        <v>1627</v>
      </c>
      <c r="E4" s="298" t="s">
        <v>710</v>
      </c>
      <c r="F4" s="214">
        <v>41.03</v>
      </c>
      <c r="G4" s="214">
        <v>38.79</v>
      </c>
      <c r="K4" s="215" t="s">
        <v>212</v>
      </c>
      <c r="L4" s="214">
        <v>3.12</v>
      </c>
      <c r="M4" s="214">
        <v>2.83</v>
      </c>
      <c r="N4" s="211"/>
    </row>
    <row r="5" spans="1:16" x14ac:dyDescent="0.25">
      <c r="A5" s="202" t="s">
        <v>705</v>
      </c>
      <c r="B5" s="212">
        <v>805</v>
      </c>
      <c r="C5" s="160">
        <v>1110</v>
      </c>
      <c r="E5" s="298" t="s">
        <v>711</v>
      </c>
      <c r="F5" s="214">
        <v>14.7</v>
      </c>
      <c r="G5" s="214">
        <v>14.13</v>
      </c>
      <c r="K5" s="123" t="s">
        <v>213</v>
      </c>
      <c r="L5" s="73">
        <v>3.29</v>
      </c>
      <c r="M5" s="73">
        <v>2.86</v>
      </c>
      <c r="N5" s="211"/>
    </row>
    <row r="6" spans="1:16" x14ac:dyDescent="0.25">
      <c r="A6" s="202" t="s">
        <v>706</v>
      </c>
      <c r="B6" s="212">
        <v>992</v>
      </c>
      <c r="C6" s="160">
        <v>1350</v>
      </c>
      <c r="E6" s="298" t="s">
        <v>712</v>
      </c>
      <c r="F6" s="214">
        <v>2.63</v>
      </c>
      <c r="G6" s="214">
        <v>2.59</v>
      </c>
      <c r="K6" s="226"/>
      <c r="L6" s="164"/>
      <c r="M6" s="211"/>
    </row>
    <row r="7" spans="1:16" x14ac:dyDescent="0.25">
      <c r="A7" s="202" t="s">
        <v>707</v>
      </c>
      <c r="B7" s="212">
        <v>463</v>
      </c>
      <c r="C7" s="160">
        <v>877</v>
      </c>
      <c r="E7" s="299" t="s">
        <v>713</v>
      </c>
      <c r="F7" s="73">
        <v>0.44</v>
      </c>
      <c r="G7" s="73">
        <v>0.54</v>
      </c>
      <c r="K7" s="227"/>
      <c r="L7" s="211"/>
      <c r="M7" s="211"/>
    </row>
    <row r="8" spans="1:16" x14ac:dyDescent="0.25">
      <c r="A8" s="203" t="s">
        <v>708</v>
      </c>
      <c r="B8" s="72">
        <v>288</v>
      </c>
      <c r="C8" s="111">
        <v>888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18.733509234828496</v>
      </c>
      <c r="C13" s="301">
        <f>B3/SUM(B3:B8)*100</f>
        <v>16.338490389123301</v>
      </c>
      <c r="E13" s="217" t="s">
        <v>836</v>
      </c>
      <c r="F13" s="289">
        <f>IF(ISBLANK(F3),"",F3)</f>
        <v>41.2</v>
      </c>
      <c r="G13" s="289">
        <f>IF(ISBLANK(G3),"",G3)</f>
        <v>43.95</v>
      </c>
    </row>
    <row r="14" spans="1:16" x14ac:dyDescent="0.25">
      <c r="A14" s="220" t="s">
        <v>825</v>
      </c>
      <c r="B14" s="305">
        <f>C4/SUM(C3:C8)*100</f>
        <v>22.594084154978475</v>
      </c>
      <c r="C14" s="302">
        <f>B4/SUM(B3:B8)*100</f>
        <v>23.933427097984062</v>
      </c>
      <c r="E14" s="286" t="s">
        <v>837</v>
      </c>
      <c r="F14" s="290">
        <f t="shared" ref="F14:G17" si="0">IF(ISBLANK(F4),"",F4)</f>
        <v>41.03</v>
      </c>
      <c r="G14" s="290">
        <f t="shared" si="0"/>
        <v>38.79</v>
      </c>
    </row>
    <row r="15" spans="1:16" x14ac:dyDescent="0.25">
      <c r="A15" s="220" t="s">
        <v>826</v>
      </c>
      <c r="B15" s="305">
        <f>C5/SUM(C3:C8)*100</f>
        <v>15.414525760311069</v>
      </c>
      <c r="C15" s="302">
        <f>B5/SUM(B3:B8)*100</f>
        <v>18.870135958743553</v>
      </c>
      <c r="E15" s="286" t="s">
        <v>838</v>
      </c>
      <c r="F15" s="290">
        <f t="shared" si="0"/>
        <v>14.7</v>
      </c>
      <c r="G15" s="290">
        <f t="shared" si="0"/>
        <v>14.13</v>
      </c>
    </row>
    <row r="16" spans="1:16" x14ac:dyDescent="0.25">
      <c r="A16" s="220" t="s">
        <v>827</v>
      </c>
      <c r="B16" s="305">
        <f>C6/SUM(C3:C8)*100</f>
        <v>18.747396194972922</v>
      </c>
      <c r="C16" s="302">
        <f>B6/SUM(B3:B8)*100</f>
        <v>23.253633380215657</v>
      </c>
      <c r="E16" s="286" t="s">
        <v>839</v>
      </c>
      <c r="F16" s="290">
        <f t="shared" si="0"/>
        <v>2.63</v>
      </c>
      <c r="G16" s="290">
        <f t="shared" si="0"/>
        <v>2.59</v>
      </c>
    </row>
    <row r="17" spans="1:18" x14ac:dyDescent="0.25">
      <c r="A17" s="220" t="s">
        <v>828</v>
      </c>
      <c r="B17" s="305">
        <f>C7/SUM(C3:C8)*100</f>
        <v>12.178864046660186</v>
      </c>
      <c r="C17" s="302">
        <f>B7/SUM(B3:B8)*100</f>
        <v>10.853258321612753</v>
      </c>
      <c r="E17" s="219" t="s">
        <v>840</v>
      </c>
      <c r="F17" s="291">
        <f t="shared" si="0"/>
        <v>0.44</v>
      </c>
      <c r="G17" s="291">
        <f t="shared" si="0"/>
        <v>0.54</v>
      </c>
    </row>
    <row r="18" spans="1:18" x14ac:dyDescent="0.25">
      <c r="A18" s="221" t="s">
        <v>829</v>
      </c>
      <c r="B18" s="306">
        <f>C8/SUM(C3:C8)*100</f>
        <v>12.331620608248855</v>
      </c>
      <c r="C18" s="303">
        <f>B8/SUM(B3:B8)*100</f>
        <v>6.7510548523206744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18.733509234828496</v>
      </c>
      <c r="C22" s="301">
        <f>C13</f>
        <v>16.338490389123301</v>
      </c>
    </row>
    <row r="23" spans="1:18" x14ac:dyDescent="0.25">
      <c r="A23" s="220" t="s">
        <v>831</v>
      </c>
      <c r="B23" s="305">
        <f t="shared" ref="B23:C27" si="1">B14</f>
        <v>22.594084154978475</v>
      </c>
      <c r="C23" s="302">
        <f t="shared" si="1"/>
        <v>23.933427097984062</v>
      </c>
    </row>
    <row r="24" spans="1:18" x14ac:dyDescent="0.25">
      <c r="A24" s="307" t="s">
        <v>832</v>
      </c>
      <c r="B24" s="305">
        <f t="shared" si="1"/>
        <v>15.414525760311069</v>
      </c>
      <c r="C24" s="302">
        <f t="shared" si="1"/>
        <v>18.870135958743553</v>
      </c>
    </row>
    <row r="25" spans="1:18" x14ac:dyDescent="0.25">
      <c r="A25" s="220" t="s">
        <v>833</v>
      </c>
      <c r="B25" s="305">
        <f t="shared" si="1"/>
        <v>18.747396194972922</v>
      </c>
      <c r="C25" s="302">
        <f t="shared" si="1"/>
        <v>23.253633380215657</v>
      </c>
    </row>
    <row r="26" spans="1:18" x14ac:dyDescent="0.25">
      <c r="A26" s="220" t="s">
        <v>834</v>
      </c>
      <c r="B26" s="305">
        <f t="shared" si="1"/>
        <v>12.178864046660186</v>
      </c>
      <c r="C26" s="302">
        <f t="shared" si="1"/>
        <v>10.853258321612753</v>
      </c>
    </row>
    <row r="27" spans="1:18" x14ac:dyDescent="0.25">
      <c r="A27" s="308" t="s">
        <v>835</v>
      </c>
      <c r="B27" s="306">
        <f t="shared" si="1"/>
        <v>12.331620608248855</v>
      </c>
      <c r="C27" s="303">
        <f t="shared" si="1"/>
        <v>6.7510548523206744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981</v>
      </c>
      <c r="C34" s="110">
        <v>1687</v>
      </c>
      <c r="E34" s="297" t="s">
        <v>709</v>
      </c>
      <c r="F34" s="71">
        <v>43.95</v>
      </c>
      <c r="G34" s="211"/>
      <c r="K34" s="122" t="s">
        <v>16</v>
      </c>
      <c r="L34" s="71">
        <v>2.85</v>
      </c>
      <c r="M34" s="211"/>
    </row>
    <row r="35" spans="1:16" x14ac:dyDescent="0.25">
      <c r="A35" s="202" t="s">
        <v>704</v>
      </c>
      <c r="B35" s="212">
        <v>1129</v>
      </c>
      <c r="C35" s="160">
        <v>1925</v>
      </c>
      <c r="E35" s="298" t="s">
        <v>710</v>
      </c>
      <c r="F35" s="214">
        <v>38.79</v>
      </c>
      <c r="G35" s="211"/>
      <c r="K35" s="215" t="s">
        <v>212</v>
      </c>
      <c r="L35" s="214">
        <v>2.83</v>
      </c>
      <c r="M35" s="211"/>
      <c r="N35" s="29" t="s">
        <v>876</v>
      </c>
    </row>
    <row r="36" spans="1:16" x14ac:dyDescent="0.25">
      <c r="A36" s="202" t="s">
        <v>705</v>
      </c>
      <c r="B36" s="212">
        <v>725</v>
      </c>
      <c r="C36" s="160">
        <v>1164</v>
      </c>
      <c r="E36" s="298" t="s">
        <v>711</v>
      </c>
      <c r="F36" s="214">
        <v>14.13</v>
      </c>
      <c r="G36" s="211"/>
      <c r="K36" s="123" t="s">
        <v>213</v>
      </c>
      <c r="L36" s="73">
        <v>2.86</v>
      </c>
      <c r="M36" s="211"/>
      <c r="N36" s="288">
        <v>2022</v>
      </c>
    </row>
    <row r="37" spans="1:16" x14ac:dyDescent="0.25">
      <c r="A37" s="202" t="s">
        <v>706</v>
      </c>
      <c r="B37" s="212">
        <v>755</v>
      </c>
      <c r="C37" s="160">
        <v>1132</v>
      </c>
      <c r="E37" s="298" t="s">
        <v>712</v>
      </c>
      <c r="F37" s="214">
        <v>2.59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372</v>
      </c>
      <c r="C38" s="160">
        <v>704</v>
      </c>
      <c r="E38" s="299" t="s">
        <v>713</v>
      </c>
      <c r="F38" s="73">
        <v>0.54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247</v>
      </c>
      <c r="C39" s="111">
        <v>484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23.773957158962798</v>
      </c>
      <c r="C44" s="301">
        <f>B34/SUM(B34:B39)*100</f>
        <v>23.307198859586599</v>
      </c>
      <c r="E44" s="217" t="s">
        <v>836</v>
      </c>
      <c r="F44" s="289">
        <f>IF(ISBLANK(F34),"",F34)</f>
        <v>43.95</v>
      </c>
    </row>
    <row r="45" spans="1:16" x14ac:dyDescent="0.25">
      <c r="A45" s="220" t="s">
        <v>825</v>
      </c>
      <c r="B45" s="305">
        <f>C35/SUM(C34:C39)*100</f>
        <v>27.127959413754226</v>
      </c>
      <c r="C45" s="302">
        <f>B35/SUM(B34:B39)*100</f>
        <v>26.823473509147068</v>
      </c>
      <c r="E45" s="286" t="s">
        <v>837</v>
      </c>
      <c r="F45" s="290">
        <f t="shared" ref="F45:F48" si="2">IF(ISBLANK(F35),"",F35)</f>
        <v>38.79</v>
      </c>
    </row>
    <row r="46" spans="1:16" x14ac:dyDescent="0.25">
      <c r="A46" s="220" t="s">
        <v>826</v>
      </c>
      <c r="B46" s="305">
        <f>C36/SUM(C34:C39)*100</f>
        <v>16.403607666290867</v>
      </c>
      <c r="C46" s="302">
        <f>B36/SUM(B34:B39)*100</f>
        <v>17.224994060346877</v>
      </c>
      <c r="E46" s="286" t="s">
        <v>838</v>
      </c>
      <c r="F46" s="290">
        <f t="shared" si="2"/>
        <v>14.13</v>
      </c>
    </row>
    <row r="47" spans="1:16" x14ac:dyDescent="0.25">
      <c r="A47" s="220" t="s">
        <v>827</v>
      </c>
      <c r="B47" s="305">
        <f>C37/SUM(C34:C39)*100</f>
        <v>15.952649379932357</v>
      </c>
      <c r="C47" s="302">
        <f>B37/SUM(B34:B39)*100</f>
        <v>17.937752435257782</v>
      </c>
      <c r="E47" s="286" t="s">
        <v>839</v>
      </c>
      <c r="F47" s="290">
        <f t="shared" si="2"/>
        <v>2.59</v>
      </c>
    </row>
    <row r="48" spans="1:16" x14ac:dyDescent="0.25">
      <c r="A48" s="220" t="s">
        <v>828</v>
      </c>
      <c r="B48" s="305">
        <f>C38/SUM(C34:C39)*100</f>
        <v>9.9210822998872601</v>
      </c>
      <c r="C48" s="302">
        <f>B38/SUM(B34:B39)*100</f>
        <v>8.8382038488952244</v>
      </c>
      <c r="E48" s="219" t="s">
        <v>840</v>
      </c>
      <c r="F48" s="291">
        <f t="shared" si="2"/>
        <v>0.54</v>
      </c>
    </row>
    <row r="49" spans="1:3" x14ac:dyDescent="0.25">
      <c r="A49" s="221" t="s">
        <v>829</v>
      </c>
      <c r="B49" s="306">
        <f>C39/SUM(C34:C39)*100</f>
        <v>6.8207440811724922</v>
      </c>
      <c r="C49" s="303">
        <f>B39/SUM(B34:B39)*100</f>
        <v>5.868377286766453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23.773957158962798</v>
      </c>
      <c r="C53" s="301">
        <f>C44</f>
        <v>23.307198859586599</v>
      </c>
    </row>
    <row r="54" spans="1:3" x14ac:dyDescent="0.25">
      <c r="A54" s="220" t="s">
        <v>831</v>
      </c>
      <c r="B54" s="305">
        <f t="shared" ref="B54:C54" si="3">B45</f>
        <v>27.127959413754226</v>
      </c>
      <c r="C54" s="302">
        <f t="shared" si="3"/>
        <v>26.823473509147068</v>
      </c>
    </row>
    <row r="55" spans="1:3" x14ac:dyDescent="0.25">
      <c r="A55" s="307" t="s">
        <v>832</v>
      </c>
      <c r="B55" s="305">
        <f t="shared" ref="B55:C55" si="4">B46</f>
        <v>16.403607666290867</v>
      </c>
      <c r="C55" s="302">
        <f t="shared" si="4"/>
        <v>17.224994060346877</v>
      </c>
    </row>
    <row r="56" spans="1:3" x14ac:dyDescent="0.25">
      <c r="A56" s="220" t="s">
        <v>833</v>
      </c>
      <c r="B56" s="305">
        <f t="shared" ref="B56:C56" si="5">B47</f>
        <v>15.952649379932357</v>
      </c>
      <c r="C56" s="302">
        <f t="shared" si="5"/>
        <v>17.937752435257782</v>
      </c>
    </row>
    <row r="57" spans="1:3" x14ac:dyDescent="0.25">
      <c r="A57" s="220" t="s">
        <v>834</v>
      </c>
      <c r="B57" s="305">
        <f t="shared" ref="B57:C57" si="6">B48</f>
        <v>9.9210822998872601</v>
      </c>
      <c r="C57" s="302">
        <f t="shared" si="6"/>
        <v>8.8382038488952244</v>
      </c>
    </row>
    <row r="58" spans="1:3" x14ac:dyDescent="0.25">
      <c r="A58" s="308" t="s">
        <v>835</v>
      </c>
      <c r="B58" s="306">
        <f t="shared" ref="B58:C58" si="7">B49</f>
        <v>6.8207440811724922</v>
      </c>
      <c r="C58" s="303">
        <f t="shared" si="7"/>
        <v>5.868377286766453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2024-04-26T07:40:01Z</dcterms:modified>
</cp:coreProperties>
</file>