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<sst xmlns="http://schemas.openxmlformats.org/spreadsheetml/2006/main" count="6316" uniqueCount="2914">
  <si>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</si>
  <si>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</si>
  <si>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</si>
  <si>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</si>
  <si>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</si>
  <si>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</si>
  <si>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</si>
  <si>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</si>
  <si>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</si>
  <si>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</si>
  <si>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</si>
  <si>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</si>
  <si>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</si>
  <si>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</si>
  <si>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</si>
  <si>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</si>
  <si>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</si>
  <si>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</si>
  <si>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</si>
  <si>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</si>
  <si>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</si>
  <si>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</si>
  <si>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</si>
  <si>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</si>
  <si>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</si>
  <si>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</si>
  <si>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</si>
  <si>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</si>
  <si>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</si>
  <si>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</si>
  <si>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</si>
  <si>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</si>
  <si>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</si>
  <si>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</si>
  <si>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</si>
  <si>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</si>
  <si>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</si>
  <si>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</si>
  <si>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</si>
  <si>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</si>
  <si>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</si>
  <si>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</si>
  <si>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</si>
  <si>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</si>
  <si>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</si>
  <si>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</si>
  <si>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</si>
  <si>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</si>
  <si>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</si>
  <si>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</si>
  <si>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</si>
  <si>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</si>
  <si>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</si>
  <si>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</si>
  <si>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</si>
  <si>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</si>
  <si>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</si>
  <si>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</si>
  <si>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</si>
  <si>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</si>
  <si>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</si>
  <si>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</si>
  <si>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</si>
  <si>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</si>
  <si>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</si>
  <si>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</si>
  <si>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</si>
  <si>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</si>
  <si>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</si>
  <si>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</si>
  <si>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</si>
  <si>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</si>
  <si>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</si>
  <si>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</si>
  <si>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</si>
  <si>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</si>
  <si>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</si>
  <si>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</si>
  <si>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</si>
  <si>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</si>
  <si>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</si>
  <si>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</si>
  <si>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</si>
  <si>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</si>
  <si>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</si>
  <si>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</si>
  <si>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</si>
  <si>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</si>
  <si>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</si>
  <si>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</si>
  <si>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</si>
  <si>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</si>
  <si>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</si>
  <si>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</si>
  <si>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</si>
  <si>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</si>
  <si>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</si>
  <si>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</si>
  <si>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</si>
  <si>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</si>
  <si>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</si>
  <si>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</si>
  <si>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</si>
  <si>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</si>
  <si>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</si>
  <si>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</si>
  <si>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</si>
  <si>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</si>
  <si>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</si>
  <si>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</si>
  <si>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</si>
  <si>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</si>
  <si>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</si>
  <si>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</si>
  <si>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</si>
  <si>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</si>
  <si>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</si>
  <si>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</si>
  <si>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</si>
  <si>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</si>
  <si>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</si>
  <si>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</si>
  <si>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</si>
  <si>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</si>
  <si>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</si>
  <si>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</si>
  <si>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</si>
  <si>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</si>
  <si>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</si>
  <si>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</si>
  <si>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</si>
  <si>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</si>
  <si>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</si>
  <si>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</si>
  <si>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</si>
  <si>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</si>
  <si>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</si>
  <si>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</si>
  <si>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</si>
  <si>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</si>
  <si>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</si>
  <si>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</si>
  <si>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</si>
  <si>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</si>
  <si>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</si>
  <si>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</si>
  <si>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</si>
  <si>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</si>
  <si>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</si>
  <si>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</si>
  <si>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</si>
  <si>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</si>
  <si>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</si>
  <si>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</si>
  <si>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</si>
  <si>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</si>
  <si>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</si>
  <si>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</si>
  <si>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</si>
  <si>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</si>
  <si>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</si>
  <si>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</si>
  <si>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</si>
  <si>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</si>
  <si>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</si>
  <si>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</si>
  <si>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</si>
  <si>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</si>
  <si>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</si>
  <si>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</si>
  <si>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</si>
  <si>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</si>
  <si>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</si>
  <si>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</si>
  <si>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</si>
  <si>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</si>
  <si>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</si>
  <si>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</si>
  <si>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</si>
  <si>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</si>
  <si>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</si>
  <si>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</si>
  <si>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</si>
  <si>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</si>
  <si>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</si>
  <si>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</si>
  <si>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</si>
  <si>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</si>
  <si>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</si>
  <si>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</si>
  <si>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</si>
  <si>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</si>
  <si>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</si>
  <si>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</si>
  <si>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</si>
  <si>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</si>
  <si>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</si>
  <si>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</si>
  <si>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</si>
  <si>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</si>
  <si>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</si>
  <si>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</si>
  <si>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</si>
  <si>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</si>
  <si>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</si>
  <si>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</si>
  <si>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</si>
  <si>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</si>
  <si>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</si>
  <si>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</si>
  <si>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</si>
  <si>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</si>
  <si>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</si>
  <si>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</si>
  <si>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</si>
  <si>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</si>
  <si>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</si>
  <si>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</si>
  <si>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</si>
  <si>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</si>
  <si>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</si>
  <si>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</si>
  <si>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</si>
  <si>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</si>
  <si>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</si>
  <si>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</si>
  <si>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</si>
  <si>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</si>
  <si>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</si>
  <si>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</si>
  <si>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</si>
  <si>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</si>
  <si>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</si>
  <si>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</si>
  <si>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</si>
  <si>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</si>
  <si>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</si>
  <si>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</si>
  <si>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</si>
  <si>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</si>
  <si>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</si>
  <si>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</si>
  <si>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</si>
  <si>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</si>
  <si>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</si>
  <si>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</si>
  <si>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</si>
  <si>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</si>
  <si>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</si>
  <si>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</si>
  <si>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</si>
  <si>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</si>
  <si>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</si>
  <si>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</si>
  <si>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</si>
  <si>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</si>
  <si>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</si>
  <si>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</si>
  <si>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</si>
  <si>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</si>
  <si>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</si>
  <si>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</si>
  <si>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</si>
  <si>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</si>
  <si>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</si>
  <si>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</si>
  <si>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</si>
  <si>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</si>
  <si>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</si>
  <si>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</si>
  <si>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</si>
  <si>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</si>
  <si>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</si>
  <si>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</si>
  <si>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</si>
  <si>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</si>
  <si>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</si>
  <si>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</si>
  <si>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</si>
  <si>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</si>
  <si>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</si>
  <si>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</si>
  <si>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</si>
  <si>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</si>
  <si>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</si>
  <si>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</si>
  <si>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</si>
  <si>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</si>
  <si>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</si>
  <si>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</si>
  <si>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</si>
  <si>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</si>
  <si>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</si>
  <si>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</si>
  <si>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</si>
  <si>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</si>
  <si>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</si>
  <si>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</si>
  <si>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</si>
  <si>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</si>
  <si>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</si>
  <si>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</si>
  <si>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</si>
  <si>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</si>
  <si>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</si>
  <si>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</si>
  <si>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</si>
  <si>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</si>
  <si>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</si>
  <si>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</si>
  <si>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</si>
  <si>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</si>
  <si>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</si>
  <si>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</si>
  <si>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</si>
  <si>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</si>
  <si>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</si>
  <si>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</si>
  <si>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</si>
  <si>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</si>
  <si>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</si>
  <si>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</si>
  <si>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</si>
  <si>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</si>
  <si>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</si>
  <si>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</si>
  <si>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</si>
  <si>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</si>
  <si>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</si>
  <si>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</si>
  <si>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</si>
  <si>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</si>
  <si>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</si>
  <si>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</si>
  <si>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</si>
  <si>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</si>
  <si>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</si>
  <si>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</si>
  <si>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</si>
  <si>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</si>
  <si>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</si>
  <si>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</si>
  <si>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</si>
  <si>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</si>
  <si>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</si>
  <si>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</si>
  <si>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</si>
  <si>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</si>
  <si>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</si>
  <si>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</si>
  <si>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</si>
  <si>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</si>
  <si>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</si>
  <si>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</si>
  <si>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</si>
  <si>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</si>
  <si>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</si>
  <si>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</si>
  <si>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</si>
  <si>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</si>
  <si>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</si>
  <si>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</si>
  <si>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</si>
  <si>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</si>
  <si>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</si>
  <si>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</si>
  <si>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</si>
  <si>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</si>
  <si>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</si>
  <si>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</si>
  <si>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</si>
  <si>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</si>
  <si>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</si>
  <si>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</si>
  <si>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</si>
  <si>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</si>
  <si>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</si>
  <si>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</si>
  <si>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</si>
  <si>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</si>
  <si>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</si>
  <si>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</si>
  <si>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</si>
  <si>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</si>
  <si>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</si>
  <si>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</si>
  <si>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</si>
  <si>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</si>
  <si>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</si>
  <si>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</si>
  <si>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</si>
  <si>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</si>
  <si>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</si>
  <si>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</si>
  <si>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</si>
  <si>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</si>
  <si>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</si>
  <si>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</si>
  <si>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</si>
  <si>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</si>
  <si>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</si>
  <si>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</si>
  <si>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</si>
  <si>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</si>
  <si>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</si>
  <si>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</si>
  <si>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</si>
  <si>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</si>
  <si>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</si>
  <si>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</si>
  <si>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</si>
  <si>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</si>
  <si>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</si>
  <si>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</si>
  <si>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</si>
  <si>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</si>
  <si>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</si>
  <si>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</si>
  <si>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</si>
  <si>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</si>
  <si>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</si>
  <si>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</si>
  <si>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</si>
  <si>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</si>
  <si>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</si>
  <si>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</si>
  <si>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</si>
  <si>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</si>
  <si>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</si>
  <si>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</si>
  <si>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</si>
  <si>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</si>
  <si>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</si>
  <si>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</si>
  <si>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</si>
  <si>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</si>
  <si>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</si>
  <si>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</si>
  <si>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</si>
  <si>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</si>
  <si>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</si>
  <si>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</si>
  <si>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</si>
  <si>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</si>
  <si>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</si>
  <si>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</si>
  <si>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</si>
  <si>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</si>
  <si>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</si>
  <si>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</si>
  <si>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</si>
  <si>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</si>
  <si>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</si>
  <si>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</si>
  <si>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</si>
  <si>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</si>
  <si>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</si>
  <si>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</si>
  <si>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</si>
  <si>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</si>
  <si>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</si>
  <si>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</si>
  <si>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</si>
  <si>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</si>
  <si>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</si>
  <si>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</si>
  <si>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</si>
  <si>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</si>
  <si>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</si>
  <si>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</si>
  <si>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</si>
  <si>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</si>
  <si>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</si>
  <si>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</si>
  <si>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</si>
  <si>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</si>
  <si>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</si>
  <si>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</si>
  <si>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</si>
  <si>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</si>
  <si>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</si>
  <si>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</si>
  <si>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</si>
  <si>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</si>
  <si>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</si>
  <si>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</si>
  <si>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</si>
  <si>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</si>
  <si>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</si>
  <si>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</si>
  <si>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</si>
  <si>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</si>
  <si>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</si>
  <si>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</si>
  <si>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</si>
  <si>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</si>
  <si>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</si>
  <si>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</si>
  <si>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</si>
  <si>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</si>
  <si>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</si>
  <si>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</si>
  <si>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</si>
  <si>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</si>
  <si>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</si>
  <si>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</si>
  <si>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</si>
  <si>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</si>
  <si>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</si>
  <si>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</si>
  <si>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</si>
  <si>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</si>
  <si>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</si>
  <si>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</si>
  <si>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</si>
  <si>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</si>
  <si>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</si>
  <si>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</si>
  <si>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</si>
  <si>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</si>
  <si>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</si>
  <si>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</si>
  <si>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</si>
  <si>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</si>
  <si>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</si>
  <si>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</si>
  <si>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</si>
  <si>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</si>
  <si>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</si>
  <si>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</si>
  <si>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</si>
  <si>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</si>
  <si>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</si>
  <si>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</si>
  <si>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</si>
  <si>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</si>
  <si>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</si>
  <si>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</si>
  <si>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</si>
  <si>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</si>
  <si>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</si>
  <si>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</si>
  <si>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</si>
  <si>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</si>
  <si>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</si>
  <si>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</si>
  <si>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</si>
  <si>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</si>
  <si>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</si>
  <si>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</si>
  <si>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</si>
  <si>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</si>
  <si>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</si>
  <si>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</si>
  <si>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</si>
  <si>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</si>
  <si>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</si>
  <si>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</si>
  <si>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</si>
  <si>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</si>
  <si>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</si>
  <si>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</si>
  <si>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</si>
  <si>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</si>
  <si>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</si>
  <si>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</si>
  <si>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</si>
  <si>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</si>
  <si>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</si>
  <si>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</si>
  <si>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</si>
  <si>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</si>
  <si>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</si>
  <si>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</si>
  <si>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</si>
  <si>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</si>
  <si>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</si>
  <si>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</si>
  <si>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</si>
  <si>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</si>
  <si>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</si>
  <si>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</si>
  <si>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</si>
  <si>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</si>
  <si>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</si>
  <si>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</si>
  <si>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</si>
  <si>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</si>
  <si>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</si>
  <si>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</si>
  <si>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</si>
  <si>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</si>
  <si>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</si>
  <si>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</si>
  <si>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</si>
  <si>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</si>
  <si>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</si>
  <si>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</si>
  <si>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</si>
  <si>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</si>
  <si>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</si>
  <si>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</si>
  <si>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</si>
  <si>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</si>
  <si>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</si>
  <si>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</si>
  <si>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</si>
  <si>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</si>
  <si>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</si>
  <si>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</si>
  <si>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</si>
  <si>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</si>
  <si>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</si>
  <si>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</si>
  <si>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</si>
  <si>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</si>
  <si>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</si>
  <si>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</si>
  <si>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</si>
  <si>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</si>
  <si>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</si>
  <si>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</si>
  <si>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</si>
  <si>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</si>
  <si>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</si>
  <si>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</si>
  <si>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</si>
  <si>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</si>
  <si>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</si>
  <si>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</si>
  <si>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</si>
  <si>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</si>
  <si>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</si>
  <si>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</si>
  <si>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</si>
  <si>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</si>
  <si>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</si>
  <si>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</si>
  <si>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</si>
  <si>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</si>
  <si>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</si>
  <si>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</si>
  <si>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</si>
  <si>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</si>
  <si>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</si>
  <si>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</si>
  <si>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</si>
  <si>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</si>
  <si>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</si>
  <si>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</si>
  <si>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</si>
  <si>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</si>
  <si>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</si>
  <si>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</si>
  <si>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</si>
  <si>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</si>
  <si>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</si>
  <si>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</si>
  <si>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</si>
  <si>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</si>
  <si>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</si>
  <si>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</si>
  <si>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</si>
  <si>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</si>
  <si>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</si>
  <si>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</si>
  <si>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</si>
  <si>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</si>
  <si>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</si>
  <si>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</si>
  <si>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</si>
  <si>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</si>
  <si>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</si>
  <si>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</si>
  <si>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</si>
  <si>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</si>
  <si>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</si>
  <si>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</si>
  <si>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</si>
  <si>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</si>
  <si>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</si>
  <si>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</si>
  <si>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</si>
  <si>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</si>
  <si>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</si>
  <si>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</si>
  <si>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</si>
  <si>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</si>
  <si>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</si>
  <si>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</si>
  <si>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</si>
  <si>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</si>
  <si>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</si>
  <si>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</si>
  <si>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</si>
  <si>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</si>
  <si>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</si>
  <si>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</si>
  <si>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</si>
  <si>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</si>
  <si>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</si>
  <si>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</si>
  <si>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</si>
  <si>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</si>
  <si>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</si>
  <si>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</si>
  <si>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</si>
  <si>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</si>
  <si>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</si>
  <si>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</si>
  <si>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</si>
  <si>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</si>
  <si>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</si>
  <si>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</si>
  <si>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</si>
  <si>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</si>
  <si>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</si>
  <si>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</si>
  <si>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</si>
  <si>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</si>
  <si>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</si>
  <si>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</si>
  <si>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</si>
  <si>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</si>
  <si>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</si>
  <si>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</si>
  <si>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</si>
  <si>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</si>
  <si>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</si>
  <si>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</si>
  <si>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</si>
  <si>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</si>
  <si>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</si>
  <si>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</si>
  <si>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</si>
  <si>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</si>
  <si>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</si>
  <si>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</si>
  <si>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</si>
  <si>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</si>
  <si>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</si>
  <si>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</si>
  <si>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</si>
  <si>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</si>
  <si>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</si>
  <si>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</si>
  <si>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</si>
  <si>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</si>
  <si>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</si>
  <si>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</si>
  <si>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</si>
  <si>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</si>
  <si>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</si>
  <si>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</si>
  <si>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</si>
  <si>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</si>
  <si>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</si>
  <si>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</si>
  <si>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</si>
  <si>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</si>
  <si>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</si>
  <si>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</si>
  <si>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</si>
  <si>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</si>
  <si>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</si>
  <si>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</si>
  <si>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</si>
  <si>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</si>
  <si>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</si>
  <si>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</si>
  <si>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</si>
  <si>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</si>
  <si>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</si>
  <si>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</si>
  <si>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</si>
  <si>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</si>
  <si>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</si>
  <si>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</si>
  <si>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</si>
  <si>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</si>
  <si>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</si>
  <si>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</si>
  <si>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</si>
  <si>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</si>
  <si>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</si>
  <si>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</si>
  <si>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</si>
  <si>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</si>
  <si>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</si>
  <si>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</si>
  <si>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</si>
  <si>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</si>
  <si>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</si>
  <si>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</si>
  <si>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</si>
  <si>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</si>
  <si>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</si>
  <si>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</si>
  <si>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</si>
  <si>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</si>
  <si>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</si>
  <si>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</si>
  <si>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</si>
  <si>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</si>
  <si>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</si>
  <si>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</si>
  <si>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</si>
  <si>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</si>
  <si>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</si>
  <si>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</si>
  <si>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</si>
  <si>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</si>
  <si>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</si>
  <si>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</si>
  <si>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</si>
  <si>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</si>
  <si>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</si>
  <si>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</si>
  <si>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</si>
  <si>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</si>
  <si>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</si>
  <si>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</si>
  <si>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</si>
  <si>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</si>
  <si>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</si>
  <si>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</si>
  <si>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</si>
  <si>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</si>
  <si>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</si>
  <si>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</si>
  <si>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</si>
  <si>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</si>
  <si>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</si>
  <si>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</si>
  <si>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</si>
  <si>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</si>
  <si>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</si>
  <si>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</si>
  <si>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</si>
  <si>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</si>
  <si>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</si>
  <si>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</si>
  <si>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</si>
  <si>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</si>
  <si>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</si>
  <si>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</si>
  <si>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</si>
  <si>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</si>
  <si>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</si>
  <si>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</si>
  <si>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</si>
  <si>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</si>
  <si>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</si>
  <si>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</si>
  <si>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</si>
  <si>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</si>
  <si>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</si>
  <si>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</si>
  <si>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</si>
  <si>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</si>
  <si>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</si>
  <si>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</si>
  <si>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</si>
  <si>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</si>
  <si>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</si>
  <si>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</si>
  <si>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</si>
  <si>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</si>
  <si>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</si>
  <si>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</si>
  <si>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</si>
  <si>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</si>
  <si>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</si>
  <si>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</si>
  <si>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</si>
  <si>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</si>
  <si>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</si>
  <si>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</si>
  <si>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</si>
  <si>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</si>
  <si>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</si>
  <si>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</si>
  <si>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</si>
  <si>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</si>
  <si>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</si>
  <si>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</si>
  <si>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</si>
  <si>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</si>
  <si>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</si>
  <si>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</si>
  <si>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</si>
  <si>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</si>
  <si>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</si>
  <si>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</si>
  <si>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</si>
  <si>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</si>
  <si>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</si>
  <si>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</si>
  <si>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</si>
  <si>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</si>
  <si>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</si>
  <si>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</si>
  <si>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</si>
  <si>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</si>
  <si>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</si>
  <si>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</si>
  <si>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</si>
  <si>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</si>
  <si>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</si>
  <si>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</si>
  <si>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</si>
  <si>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</si>
  <si>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</si>
  <si>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</si>
  <si>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</si>
  <si>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</si>
  <si>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</si>
  <si>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</si>
  <si>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</si>
  <si>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</si>
  <si>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</si>
  <si>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</si>
  <si>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</si>
  <si>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</si>
  <si>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</si>
  <si>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</si>
  <si>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</si>
  <si>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</si>
  <si>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</si>
  <si>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</si>
  <si>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</si>
  <si>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</si>
  <si>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</si>
  <si>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</si>
  <si>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</si>
  <si>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</si>
  <si>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</si>
  <si>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</si>
  <si>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</si>
  <si>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</si>
  <si>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</si>
  <si>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</si>
  <si>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</si>
  <si>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</si>
  <si>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</si>
  <si>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</si>
  <si>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</si>
  <si>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</si>
  <si>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</si>
  <si>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</si>
  <si>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</si>
  <si>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</si>
  <si>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</si>
  <si>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</si>
  <si>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</si>
  <si>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</si>
  <si>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</si>
  <si>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</si>
  <si>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</si>
  <si>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</si>
  <si>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</si>
  <si>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</si>
  <si>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</si>
  <si>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</si>
  <si>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</si>
  <si>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</si>
  <si>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</si>
  <si>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</si>
  <si>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</si>
  <si>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</si>
  <si>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</si>
  <si>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</si>
  <si>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</si>
  <si>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</si>
  <si>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</si>
  <si>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</si>
  <si>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</si>
  <si>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</si>
  <si>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</si>
  <si>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</si>
  <si>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</si>
  <si>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</si>
  <si>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</si>
  <si>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</si>
  <si>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</si>
  <si>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</si>
  <si>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</si>
  <si>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</si>
  <si>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</si>
  <si>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</si>
  <si>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</si>
  <si>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</si>
  <si>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</si>
  <si>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</si>
  <si>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</si>
  <si>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</si>
  <si>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</si>
  <si>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</si>
  <si>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</si>
  <si>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</si>
  <si>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</si>
  <si>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</si>
  <si>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</si>
  <si>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</si>
  <si>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</si>
  <si>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</si>
  <si>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</si>
  <si>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</si>
  <si>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</si>
  <si>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</si>
  <si>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</si>
  <si>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</si>
  <si>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</si>
  <si>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</si>
  <si>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</si>
  <si>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</si>
  <si>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</si>
  <si>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</si>
  <si>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</si>
  <si>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</si>
  <si>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</si>
  <si>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</si>
  <si>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</si>
  <si>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</si>
  <si>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</si>
  <si>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</si>
  <si>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</si>
  <si>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</si>
  <si>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</si>
  <si>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</si>
  <si>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</si>
  <si>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</si>
  <si>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</si>
  <si>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</si>
  <si>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</si>
  <si>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</si>
  <si>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</si>
  <si>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</si>
  <si>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</si>
  <si>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</si>
  <si>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</si>
  <si>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</si>
  <si>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</si>
  <si>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</si>
  <si>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</si>
  <si>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</si>
  <si>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</si>
  <si>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</si>
  <si>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</si>
  <si>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</si>
  <si>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</si>
  <si>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</si>
  <si>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</si>
  <si>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</si>
  <si>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</si>
  <si>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</si>
  <si>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</si>
  <si>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</si>
  <si>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</si>
  <si>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</si>
  <si>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</si>
  <si>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</si>
  <si>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</si>
  <si>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</si>
  <si>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</si>
  <si>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</si>
  <si>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</si>
  <si>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</si>
  <si>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</si>
  <si>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</si>
  <si>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</si>
  <si>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</si>
  <si>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</si>
  <si>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</si>
  <si>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</si>
  <si>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</si>
  <si>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</si>
  <si>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</si>
  <si>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</si>
  <si>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</si>
  <si>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</si>
  <si>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</si>
  <si>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</si>
  <si>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</si>
  <si>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</si>
  <si>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</si>
  <si>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</si>
  <si>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</si>
  <si>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</si>
  <si>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</si>
  <si>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</si>
  <si>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</si>
  <si>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</si>
  <si>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</si>
  <si>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</si>
  <si>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</si>
  <si>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</si>
  <si>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</si>
  <si>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</si>
  <si>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</si>
  <si>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</si>
  <si>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</si>
  <si>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</si>
  <si>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</si>
  <si>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</si>
  <si>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</si>
  <si>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</si>
  <si>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</si>
  <si>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</si>
  <si>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</si>
  <si>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</si>
  <si>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</si>
  <si>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</si>
  <si>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</si>
  <si>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</si>
  <si>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</si>
  <si>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</si>
  <si>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</si>
  <si>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</si>
  <si>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</si>
  <si>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</si>
  <si>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</si>
  <si>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</si>
  <si>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</si>
  <si>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</si>
  <si>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</si>
  <si>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</si>
  <si>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</si>
  <si>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</si>
  <si>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</si>
  <si>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</si>
  <si>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</si>
  <si>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</si>
  <si>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</si>
  <si>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</si>
  <si>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</si>
  <si>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</si>
  <si>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</si>
  <si>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</si>
  <si>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</si>
  <si>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</si>
  <si>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</si>
  <si>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</si>
  <si>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</si>
  <si>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</si>
  <si>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</si>
  <si>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</si>
  <si>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</si>
  <si>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</si>
  <si>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</si>
  <si>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</si>
  <si>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</si>
  <si>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</si>
  <si>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</si>
  <si>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</si>
  <si>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</si>
  <si>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</si>
  <si>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</si>
  <si>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</si>
  <si>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</si>
  <si>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</si>
  <si>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</si>
  <si>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</si>
  <si>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</si>
  <si>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</si>
  <si>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</si>
  <si>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</si>
  <si>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</si>
  <si>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</si>
  <si>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</si>
  <si>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</si>
  <si>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</si>
  <si>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</si>
  <si>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</si>
  <si>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</si>
  <si>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</si>
  <si>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</si>
  <si>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</si>
  <si>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</si>
  <si>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</si>
  <si>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</si>
  <si>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</si>
  <si>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</si>
  <si>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</si>
  <si>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</si>
  <si>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</si>
  <si>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</si>
  <si>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</si>
  <si>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</si>
  <si>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</si>
  <si>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</si>
  <si>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</si>
  <si>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</si>
  <si>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</si>
  <si>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</si>
  <si>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</si>
  <si>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</si>
  <si>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</si>
  <si>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</si>
  <si>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</si>
  <si>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</si>
  <si>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</si>
  <si>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</si>
  <si>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</si>
  <si>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</si>
  <si>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</si>
  <si>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</si>
  <si>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</si>
  <si>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</si>
  <si>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</si>
  <si>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</si>
  <si>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</si>
  <si>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</si>
  <si>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</si>
  <si>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</si>
  <si>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</si>
  <si>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</si>
  <si>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</si>
  <si>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</si>
  <si>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</si>
  <si>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</si>
  <si>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</si>
  <si>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</si>
  <si>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</si>
  <si>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</si>
  <si>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</si>
  <si>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</si>
  <si>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</si>
  <si>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</si>
  <si>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</si>
  <si>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</si>
  <si>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</si>
  <si>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</si>
  <si>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</si>
  <si>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</si>
  <si>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</si>
  <si>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</si>
  <si>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</si>
  <si>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</si>
  <si>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</si>
  <si>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</si>
  <si>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</si>
  <si>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</si>
  <si>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</si>
  <si>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</si>
  <si>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</si>
  <si>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</si>
  <si>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</si>
  <si>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</si>
  <si>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</si>
  <si>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</si>
  <si>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</si>
  <si>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</si>
  <si>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</si>
  <si>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</si>
  <si>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</si>
  <si>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</si>
  <si>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</si>
  <si>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</si>
  <si>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</si>
  <si>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</si>
  <si>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</si>
  <si>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</si>
  <si>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</si>
  <si>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</si>
  <si>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</si>
  <si>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</si>
  <si>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</si>
  <si>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</si>
  <si>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</si>
  <si>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</si>
  <si>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</si>
  <si>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</si>
  <si>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</si>
  <si>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</si>
  <si>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</si>
  <si>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</si>
  <si>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</si>
  <si>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</si>
  <si>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</si>
  <si>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</si>
  <si>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</si>
  <si>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</si>
  <si>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</si>
  <si>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</si>
  <si>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</si>
  <si>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</si>
  <si>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</si>
  <si>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</si>
  <si>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</si>
  <si>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</si>
  <si>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</si>
  <si>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</si>
  <si>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</si>
  <si>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</si>
  <si>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</si>
  <si>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</si>
  <si>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</si>
  <si>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</si>
  <si>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</si>
  <si>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</si>
  <si>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</si>
  <si>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</si>
  <si>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</si>
  <si>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</si>
  <si>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</si>
  <si>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</si>
  <si>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</si>
  <si>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</si>
  <si>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</si>
  <si>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</si>
  <si>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</si>
  <si>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</si>
  <si>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</si>
  <si>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</si>
  <si>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</si>
  <si>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</si>
  <si>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</si>
  <si>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</si>
  <si>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</si>
  <si>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</si>
  <si>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</si>
  <si>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</si>
  <si>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</si>
  <si>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</si>
  <si>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</si>
  <si>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</si>
  <si>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</si>
  <si>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</si>
  <si>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</si>
  <si>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</si>
  <si>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</si>
  <si>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</si>
  <si>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</si>
  <si>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</si>
  <si>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</si>
  <si>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</si>
  <si>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</si>
  <si>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</si>
  <si>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</si>
  <si>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</si>
  <si>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</si>
  <si>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</si>
  <si>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</si>
  <si>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</si>
  <si>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</si>
  <si>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</si>
  <si>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</si>
  <si>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</si>
  <si>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</si>
  <si>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</si>
  <si>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</si>
  <si>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</si>
  <si>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</si>
  <si>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</si>
  <si>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</si>
  <si>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</si>
  <si>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</si>
  <si>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</si>
  <si>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</si>
  <si>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</si>
  <si>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</si>
  <si>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</si>
  <si>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</si>
  <si>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</si>
  <si>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</si>
  <si>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</si>
  <si>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</si>
  <si>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</si>
  <si>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</si>
  <si>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</si>
  <si>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</si>
  <si>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</si>
  <si>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</si>
  <si>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</si>
  <si>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</si>
  <si>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</si>
  <si>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</si>
  <si>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</si>
  <si>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</si>
  <si>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</si>
  <si>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</si>
  <si>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</si>
  <si>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</si>
  <si>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</si>
  <si>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</si>
  <si>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</si>
  <si>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</si>
  <si>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</si>
  <si>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</si>
  <si>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</si>
  <si>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</si>
  <si>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</si>
  <si>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</si>
  <si>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</si>
  <si>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</si>
  <si>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</si>
  <si>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</si>
  <si>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</si>
  <si>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</si>
  <si>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</si>
  <si>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</si>
  <si>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</si>
  <si>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</si>
  <si>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</si>
  <si>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</si>
  <si>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</si>
  <si>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</si>
  <si>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</si>
  <si>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</si>
  <si>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</si>
  <si>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</si>
  <si>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</si>
  <si>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</si>
  <si>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</si>
  <si>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</si>
  <si>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</si>
  <si>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</si>
  <si>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</si>
  <si>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</si>
  <si>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</si>
  <si>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</si>
  <si>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</si>
  <si>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</si>
  <si>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</si>
  <si>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</si>
  <si>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</si>
  <si>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</si>
  <si>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</si>
  <si>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</si>
  <si>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</si>
  <si>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</si>
  <si>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</si>
  <si>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</si>
  <si>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</si>
  <si>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</si>
  <si>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</si>
  <si>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</si>
  <si>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</si>
  <si>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</si>
  <si>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</si>
  <si>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</si>
  <si>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</si>
  <si>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</si>
  <si>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</si>
  <si>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</si>
  <si>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</si>
  <si>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</si>
  <si>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</si>
  <si>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</si>
  <si>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</si>
  <si>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</si>
  <si>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</si>
  <si>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</si>
  <si>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</si>
  <si>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</si>
  <si>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</si>
  <si>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</si>
  <si>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</si>
  <si>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</si>
  <si>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</si>
  <si>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</si>
  <si>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</si>
  <si>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</si>
  <si>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</si>
  <si>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</si>
  <si>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</si>
  <si>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</si>
  <si>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</si>
  <si>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</si>
  <si>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</si>
  <si>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</si>
  <si>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</si>
  <si>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</si>
  <si>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</si>
  <si>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</si>
  <si>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</si>
  <si>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</si>
  <si>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</si>
  <si>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</si>
  <si>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</si>
  <si>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</si>
  <si>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</si>
  <si>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</si>
  <si>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</si>
  <si>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</si>
  <si>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</si>
  <si>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</si>
  <si>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</si>
  <si>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</si>
  <si>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</si>
  <si>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</si>
  <si>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</si>
  <si>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</si>
  <si>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</si>
  <si>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</si>
  <si>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</si>
  <si>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</si>
  <si>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</si>
  <si>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</si>
  <si>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</si>
  <si>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</si>
  <si>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</si>
  <si>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</si>
  <si>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</si>
  <si>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</si>
  <si>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</si>
  <si>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</si>
  <si>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</si>
  <si>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</si>
  <si>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</si>
  <si>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</si>
  <si>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</si>
  <si>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</si>
  <si>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</si>
  <si>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</si>
  <si>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</si>
  <si>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</si>
  <si>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</si>
  <si>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</si>
  <si>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</si>
  <si>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</si>
  <si>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</si>
  <si>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</si>
  <si>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</si>
  <si>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</si>
  <si>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</si>
  <si>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</si>
  <si>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</si>
  <si>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</si>
  <si>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</si>
  <si>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</si>
  <si>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</si>
  <si>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</si>
  <si>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</si>
  <si>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</si>
  <si>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</si>
  <si>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</si>
  <si>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</si>
  <si>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</si>
  <si>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</si>
  <si>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</si>
  <si>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</si>
  <si>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</si>
  <si>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</si>
  <si>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</si>
  <si>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</si>
  <si>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</si>
  <si>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</si>
  <si>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</si>
  <si>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</si>
  <si>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</si>
  <si>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</si>
  <si>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</si>
  <si>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</si>
  <si>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</si>
  <si>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</si>
  <si>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</si>
  <si>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</si>
  <si>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</si>
  <si>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</si>
  <si>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</si>
  <si>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</si>
  <si>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</si>
  <si>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</si>
  <si>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</si>
  <si>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</si>
  <si>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</si>
  <si>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</si>
  <si>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</si>
  <si>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</si>
  <si>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</si>
  <si>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</si>
  <si>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</si>
  <si>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</si>
  <si>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</si>
  <si>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</si>
  <si>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</si>
  <si>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</si>
  <si>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</si>
  <si>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</si>
  <si>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</si>
  <si>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</si>
  <si>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</si>
  <si>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</si>
  <si>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</si>
  <si>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</si>
  <si>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</si>
  <si>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</si>
  <si>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</si>
  <si>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</si>
  <si>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</si>
  <si>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</si>
  <si>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</si>
  <si>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</si>
  <si>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</si>
  <si>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</si>
  <si>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</si>
  <si>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</si>
  <si>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</si>
  <si>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</si>
  <si>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</si>
  <si>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</si>
  <si>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</si>
  <si>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</si>
  <si>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</si>
  <si>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</si>
  <si>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</si>
  <si>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</si>
  <si>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</si>
  <si>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</si>
  <si>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</si>
  <si>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</si>
  <si>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</si>
  <si>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</si>
  <si>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</si>
  <si>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</si>
  <si>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</si>
  <si>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</si>
  <si>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</si>
  <si>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</si>
  <si>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</si>
  <si>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</si>
  <si>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</si>
  <si>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</si>
  <si>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</si>
  <si>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</si>
  <si>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</si>
  <si>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</si>
  <si>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</si>
  <si>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</si>
  <si>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</si>
  <si>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</si>
  <si>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</si>
  <si>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</si>
  <si>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</si>
  <si>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</si>
  <si>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</si>
  <si>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</si>
  <si>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</si>
  <si>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</si>
  <si>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</si>
  <si>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</si>
  <si>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</si>
  <si>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</si>
  <si>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</si>
  <si>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</si>
  <si>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</si>
  <si>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</si>
  <si>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</si>
  <si>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</si>
  <si>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</si>
  <si>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</si>
  <si>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</si>
  <si>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</si>
  <si>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</si>
  <si>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</si>
  <si>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</si>
  <si>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</si>
  <si>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</si>
  <si>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</si>
  <si>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</si>
  <si>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</si>
  <si>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</si>
  <si>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</si>
  <si>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</si>
  <si>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</si>
  <si>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</si>
  <si>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</si>
  <si>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</si>
  <si>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</si>
  <si>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</si>
  <si>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</si>
  <si>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</si>
  <si>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</si>
  <si>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</si>
  <si>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</si>
  <si>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</si>
  <si>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</si>
  <si>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</si>
  <si>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</si>
  <si>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</si>
  <si>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</si>
  <si>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</si>
  <si>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</si>
  <si>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</si>
  <si>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</si>
  <si>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</si>
  <si>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</si>
  <si>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</si>
  <si>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</si>
  <si>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</si>
  <si>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</si>
  <si>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</si>
  <si>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</si>
  <si>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</si>
  <si>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</si>
  <si>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</si>
  <si>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</si>
  <si>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</si>
  <si>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</si>
  <si>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</si>
  <si>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</si>
  <si>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</si>
  <si>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</si>
  <si>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</si>
  <si>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</si>
  <si>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</si>
  <si>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</si>
  <si>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</si>
  <si>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</si>
  <si>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</si>
  <si>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</si>
  <si>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</si>
  <si>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</si>
  <si>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</si>
  <si>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</si>
  <si>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</si>
  <si>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</si>
  <si>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</si>
  <si>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</si>
  <si>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</si>
  <si>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</si>
  <si>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</si>
  <si>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</si>
  <si>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</si>
  <si>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</si>
  <si>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</si>
  <si>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</si>
  <si>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</si>
  <si>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</si>
  <si>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</si>
  <si>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</si>
  <si>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</si>
  <si>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</si>
  <si>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</si>
  <si>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</si>
  <si>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</si>
  <si>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</si>
  <si>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</si>
  <si>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</si>
  <si>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</si>
  <si>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</si>
  <si>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</si>
  <si>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</si>
  <si>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</si>
  <si>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</si>
  <si>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</si>
  <si>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</si>
  <si>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</si>
  <si>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</si>
  <si>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</si>
  <si>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</si>
  <si>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</si>
  <si>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</si>
  <si>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</si>
  <si>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</si>
  <si>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</si>
  <si>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</si>
  <si>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</si>
  <si>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</si>
  <si>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</si>
  <si>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</si>
  <si>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</si>
  <si>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</si>
  <si>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</si>
  <si>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</si>
  <si>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</si>
  <si>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</si>
  <si>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</si>
  <si>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</si>
  <si>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</si>
  <si>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</si>
  <si>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</si>
  <si>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</si>
  <si>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</si>
  <si>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</si>
  <si>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</si>
  <si>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</si>
  <si>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</si>
  <si>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</si>
  <si>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</si>
  <si>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</si>
  <si>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</si>
  <si>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</si>
  <si>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</si>
  <si>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</si>
  <si>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</si>
  <si>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</si>
  <si>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</si>
  <si>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</si>
  <si>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</si>
  <si>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</si>
  <si>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</si>
  <si>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</si>
  <si>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</si>
  <si>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</si>
  <si>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</si>
  <si>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</si>
  <si>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</si>
  <si>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</si>
  <si>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</si>
  <si>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</si>
  <si>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</si>
  <si>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</si>
  <si>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</si>
  <si>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</si>
  <si>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</si>
  <si>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</si>
  <si>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</si>
  <si>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</si>
  <si>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</si>
  <si>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</si>
  <si>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</si>
  <si>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</si>
  <si>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</si>
  <si>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</si>
  <si>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</si>
  <si>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</si>
  <si>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</si>
  <si>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</si>
  <si>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</si>
  <si>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</si>
  <si>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</si>
  <si>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</si>
  <si>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</si>
  <si>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</si>
  <si>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</si>
  <si>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</si>
  <si>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</si>
  <si>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</si>
  <si>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</si>
  <si>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</si>
  <si>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</si>
  <si>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</si>
  <si>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</si>
  <si>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</si>
  <si>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</si>
  <si>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</si>
  <si>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</si>
  <si>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</si>
  <si>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</si>
  <si>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</si>
  <si>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</si>
  <si>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</si>
  <si>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</si>
  <si>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</si>
  <si>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</si>
  <si>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</si>
  <si>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</si>
  <si>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</si>
  <si>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</si>
  <si>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</si>
  <si>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</si>
  <si>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</si>
  <si>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</si>
  <si>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</si>
  <si>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</si>
  <si>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</si>
  <si>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</si>
  <si>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</si>
  <si>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</si>
  <si>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</si>
  <si>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</si>
  <si>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</si>
  <si>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</si>
  <si>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</si>
  <si>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</si>
  <si>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</si>
  <si>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</si>
  <si>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</si>
  <si>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</si>
  <si>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</si>
  <si>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</si>
  <si>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</si>
  <si>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</si>
  <si>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</si>
  <si>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</si>
  <si>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</si>
  <si>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</si>
  <si>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</si>
  <si>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</si>
  <si>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</si>
  <si>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</si>
  <si>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</si>
  <si>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</si>
  <si>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</si>
  <si>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</si>
  <si>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</si>
  <si>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</si>
  <si>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</si>
  <si>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</si>
  <si>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</si>
  <si>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</si>
  <si>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</si>
  <si>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</si>
  <si>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</si>
  <si>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</si>
  <si>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</si>
  <si>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</si>
  <si>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</si>
  <si>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</si>
  <si>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</si>
  <si>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</si>
  <si>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</si>
  <si>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</si>
  <si>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</si>
  <si>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</si>
  <si>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</si>
  <si>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</si>
  <si>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</si>
  <si>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</si>
  <si>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</si>
  <si>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</si>
  <si>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</si>
  <si>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</si>
  <si>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</si>
  <si>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</si>
  <si>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</si>
  <si>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</si>
  <si>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</si>
  <si>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</si>
  <si>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</si>
  <si>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</si>
  <si>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</si>
  <si>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</si>
  <si>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</si>
  <si>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</si>
  <si>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</si>
  <si>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</si>
  <si>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</si>
  <si>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</si>
  <si>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</si>
  <si>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</si>
  <si>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</si>
  <si>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</si>
  <si>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</si>
  <si>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</si>
  <si>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</si>
  <si>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</si>
  <si>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</si>
  <si>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</si>
  <si>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</si>
  <si>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</si>
  <si>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</si>
  <si>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</si>
  <si>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</si>
  <si>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</si>
  <si>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</si>
  <si>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</si>
  <si>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</si>
  <si>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</si>
  <si>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</si>
  <si>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</si>
  <si>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</si>
  <si>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</si>
  <si>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</si>
  <si>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</si>
  <si>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</si>
  <si>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</si>
  <si>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</si>
  <si>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</si>
  <si>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</si>
  <si>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</si>
  <si>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</si>
  <si>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</si>
  <si>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</si>
  <si>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</si>
  <si>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</si>
  <si>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</si>
  <si>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</si>
  <si>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</si>
  <si>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</si>
  <si>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</si>
  <si>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</si>
  <si>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</si>
  <si>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</si>
  <si>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</si>
  <si>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</si>
  <si>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</si>
  <si>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</si>
  <si>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</si>
  <si>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</si>
  <si>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</si>
  <si>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</si>
  <si>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</si>
  <si>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</si>
  <si>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</si>
  <si>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</si>
  <si>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</si>
  <si>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</si>
  <si>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</si>
  <si>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</si>
  <si>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</si>
  <si>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</si>
  <si>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</si>
  <si>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</si>
  <si>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</si>
  <si>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</si>
  <si>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</si>
  <si>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</si>
  <si>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</si>
  <si>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</si>
  <si>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</si>
  <si>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</si>
  <si>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</si>
  <si>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</si>
  <si>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</si>
  <si>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</si>
  <si>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</si>
  <si>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</si>
  <si>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</si>
  <si>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</si>
  <si>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</si>
  <si>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</si>
  <si>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</si>
  <si>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</si>
  <si>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</si>
  <si>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</si>
  <si>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</si>
  <si>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</si>
  <si>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</si>
  <si>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</si>
  <si>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</si>
  <si>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</si>
  <si>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</si>
  <si>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</si>
  <si>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</si>
  <si>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</si>
  <si>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</si>
  <si>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</si>
  <si>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</si>
  <si>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</si>
  <si>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</si>
  <si>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</si>
  <si>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</si>
  <si>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</si>
  <si>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</si>
  <si>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</si>
  <si>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</si>
  <si>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</si>
  <si>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</si>
  <si>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</si>
  <si>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</si>
  <si>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</si>
  <si>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</si>
  <si>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</si>
  <si>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</si>
  <si>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</si>
  <si>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</si>
  <si>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</si>
  <si>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</si>
  <si>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</si>
  <si>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</si>
  <si>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</si>
  <si>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</si>
  <si>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</si>
  <si>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</si>
  <si>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</si>
  <si>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</si>
  <si>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</si>
  <si>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</si>
  <si>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</si>
  <si>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</si>
  <si>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</si>
  <si>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</si>
  <si>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</si>
  <si>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</si>
  <si>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</si>
  <si>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</si>
  <si>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</si>
  <si>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</si>
  <si>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</si>
  <si>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</si>
  <si>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</si>
  <si>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</si>
  <si>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</si>
  <si>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</si>
  <si>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</si>
  <si>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</si>
  <si>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</si>
  <si>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</si>
  <si>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</si>
  <si>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</si>
  <si>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</si>
  <si>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</si>
  <si>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</si>
  <si>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</si>
  <si>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</si>
  <si>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</si>
  <si>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</si>
  <si>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</si>
  <si>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</si>
  <si>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</si>
  <si>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</si>
  <si>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</si>
  <si>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</si>
  <si>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</si>
  <si>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</si>
  <si>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</si>
  <si>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</si>
  <si>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</si>
  <si>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</si>
  <si>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</si>
  <si>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</si>
  <si>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</si>
  <si>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</si>
  <si>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</si>
  <si>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</si>
  <si>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</si>
  <si>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</si>
  <si>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</si>
  <si>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</si>
  <si>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</si>
  <si>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</si>
  <si>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</si>
  <si>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</si>
  <si>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</si>
  <si>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</si>
  <si>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</si>
  <si>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</si>
  <si>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</si>
  <si>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</si>
  <si>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</si>
  <si>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</si>
  <si>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</si>
  <si>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</si>
  <si>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</si>
  <si>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</si>
  <si>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</si>
  <si>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</si>
  <si>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</si>
  <si>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</si>
  <si>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</si>
  <si>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</si>
  <si>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</si>
  <si>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</si>
  <si>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</si>
  <si>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</si>
  <si>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</si>
  <si>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</si>
  <si>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</si>
  <si>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</si>
  <si>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</si>
  <si>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</si>
  <si>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</si>
  <si>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</si>
  <si>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</si>
  <si>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</si>
  <si>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</si>
  <si>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</si>
  <si>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</si>
  <si>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</si>
  <si>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</si>
  <si>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</si>
  <si>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</si>
  <si>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</si>
  <si>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</si>
  <si>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</si>
  <si>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</si>
  <si>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</si>
  <si>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</si>
  <si>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</si>
  <si>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</si>
  <si>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</si>
  <si>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</si>
  <si>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</si>
  <si>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</si>
  <si>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</si>
  <si>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</si>
  <si>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</si>
  <si>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</si>
  <si>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</si>
  <si>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</si>
  <si>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</si>
  <si>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</si>
  <si>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</si>
  <si>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</si>
  <si>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</si>
  <si>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</si>
  <si>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</si>
  <si>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</si>
  <si>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</si>
  <si>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</si>
  <si>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</si>
  <si>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</si>
  <si>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</si>
  <si>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</si>
  <si>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</si>
  <si>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</si>
  <si>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</si>
  <si>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</si>
  <si>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</si>
  <si>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</si>
  <si>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</si>
  <si>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</si>
  <si>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</si>
  <si>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</si>
  <si>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</si>
  <si>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</si>
  <si>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</si>
  <si>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</si>
  <si>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</si>
  <si>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</si>
  <si>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</si>
  <si>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</si>
  <si>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</si>
  <si>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</si>
  <si>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</si>
  <si>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</si>
  <si>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</si>
  <si>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</si>
  <si>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</si>
  <si>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</si>
  <si>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</si>
  <si>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</si>
  <si>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</si>
  <si>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</si>
  <si>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</si>
  <si>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</si>
  <si>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</si>
  <si>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</si>
  <si>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</si>
  <si>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</si>
  <si>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</si>
  <si>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</si>
  <si>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</si>
  <si>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</si>
  <si>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</si>
  <si>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</si>
  <si>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</si>
  <si>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</si>
  <si>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</si>
  <si>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</si>
  <si>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</si>
  <si>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</si>
  <si>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</si>
  <si>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</si>
  <si>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</si>
  <si>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</si>
  <si>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</si>
  <si>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</si>
  <si>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</si>
  <si>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</si>
  <si>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</si>
  <si>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</si>
  <si>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</si>
  <si>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</si>
  <si>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</si>
  <si>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</si>
  <si>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</si>
  <si>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</si>
  <si>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</si>
  <si>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</si>
  <si>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</si>
  <si>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</si>
  <si>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</si>
  <si>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</si>
  <si>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</si>
  <si>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</si>
  <si>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</si>
  <si>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</si>
  <si>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</si>
  <si>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</si>
  <si>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</si>
  <si>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</si>
  <si>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</si>
  <si>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</si>
  <si>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</si>
  <si>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</si>
  <si>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</si>
  <si>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</si>
  <si>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</si>
  <si>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</si>
  <si>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</si>
  <si>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</si>
  <si>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</si>
  <si>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</si>
  <si>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</si>
  <si>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</si>
  <si>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</si>
  <si>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</si>
  <si>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</si>
  <si>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</si>
  <si>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</si>
  <si>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</si>
  <si>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</si>
  <si>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</si>
  <si>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</si>
  <si>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</si>
  <si>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</si>
  <si>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</si>
  <si>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</si>
  <si>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</si>
  <si>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</si>
  <si>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</si>
  <si>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</si>
  <si>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</si>
  <si>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</si>
  <si>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</si>
  <si>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</si>
  <si>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</si>
  <si>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</si>
  <si>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</si>
  <si>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</si>
  <si>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</si>
  <si>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</si>
  <si>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</si>
  <si>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</si>
  <si>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</si>
  <si>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</si>
  <si>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</si>
  <si>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</si>
  <si>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</si>
  <si>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</si>
  <si>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</si>
  <si>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</si>
  <si>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</si>
  <si>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</si>
  <si>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</si>
  <si>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</si>
  <si>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</si>
  <si>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</si>
  <si>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</si>
  <si>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</si>
  <si>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</si>
  <si>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</si>
  <si>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</si>
  <si>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</si>
  <si>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</si>
  <si>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</si>
  <si>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</si>
  <si>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</si>
  <si>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</si>
  <si>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</si>
  <si>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</si>
  <si>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</si>
  <si>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</si>
  <si>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</si>
  <si>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</si>
  <si>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</si>
  <si>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</si>
  <si>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</si>
  <si>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</si>
  <si>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</si>
  <si>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</si>
  <si>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</si>
  <si>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</si>
  <si>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</si>
  <si>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</si>
  <si>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</si>
  <si>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</si>
  <si>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</si>
  <si>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</si>
  <si>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</si>
  <si>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</si>
  <si>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</si>
  <si>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</si>
  <si>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</si>
  <si>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</si>
  <si>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</si>
  <si>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</si>
  <si>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</si>
  <si>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</si>
  <si>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</si>
  <si>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</si>
  <si>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</si>
  <si>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</si>
  <si>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</si>
  <si>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</si>
  <si>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</si>
  <si>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</si>
  <si>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</si>
  <si>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</si>
  <si>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</si>
  <si>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</si>
  <si>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</si>
  <si>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</si>
  <si>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</si>
  <si>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</si>
  <si>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</si>
  <si>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</si>
  <si>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</si>
  <si>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</si>
  <si>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</si>
  <si>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</si>
  <si>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</si>
  <si>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</si>
  <si>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</si>
  <si>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</si>
  <si>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</si>
  <si>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</si>
  <si>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</si>
  <si>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</si>
  <si>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</si>
  <si>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</si>
  <si>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</si>
  <si>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</si>
  <si>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</si>
  <si>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</si>
  <si>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</si>
  <si>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</si>
  <si>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</si>
  <si>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</si>
  <si>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</si>
  <si>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</si>
  <si>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</si>
  <si>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</si>
  <si>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</si>
  <si>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</si>
  <si>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</si>
  <si>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</si>
  <si>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</si>
  <si>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</si>
  <si>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</si>
  <si>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</si>
  <si>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</si>
  <si>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</si>
  <si>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</si>
  <si>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</si>
  <si>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</si>
  <si>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</si>
  <si>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</si>
  <si>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</si>
  <si>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</si>
  <si>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</si>
  <si>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</si>
  <si>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</si>
  <si>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</si>
  <si>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</si>
  <si>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</si>
  <si>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</si>
  <si>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</si>
  <si>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</si>
  <si>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</si>
  <si>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</si>
  <si>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</si>
  <si>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</si>
  <si>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</si>
  <si>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</si>
  <si>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</si>
  <si>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</si>
  <si>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</si>
  <si>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</si>
  <si>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</si>
  <si>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</si>
  <si>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</si>
  <si>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</si>
  <si>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</si>
  <si>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</si>
  <si>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</si>
  <si>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</si>
  <si>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</si>
  <si>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</si>
  <si>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</si>
  <si>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</si>
  <si>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</si>
  <si>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</si>
  <si>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</si>
  <si>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</si>
  <si>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</si>
  <si>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</si>
  <si>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</si>
  <si>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</si>
  <si>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</si>
  <si>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</si>
  <si>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</si>
  <si>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</si>
  <si>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</si>
  <si>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</si>
  <si>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</si>
  <si>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</si>
  <si>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</si>
  <si>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</si>
  <si>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</si>
  <si>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</si>
  <si>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</si>
  <si>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</si>
  <si>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</si>
  <si>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</si>
  <si>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</si>
  <si>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</si>
  <si>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</si>
  <si>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</si>
  <si>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</si>
  <si>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</si>
  <si>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</si>
  <si>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</si>
  <si>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</si>
  <si>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</si>
  <si>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</si>
  <si>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</si>
  <si>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</si>
  <si>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</si>
  <si>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</si>
  <si>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</si>
  <si>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</si>
  <si>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</si>
  <si>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</si>
  <si>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</si>
  <si>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</si>
  <si>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</si>
  <si>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</si>
  <si>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</si>
  <si>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</si>
  <si>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</si>
  <si>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</si>
  <si>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</si>
  <si>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</si>
  <si>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</si>
  <si>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</si>
  <si>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</si>
  <si>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</si>
  <si>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</si>
  <si>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</si>
  <si>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</si>
  <si>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</si>
  <si>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</si>
  <si>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</si>
  <si>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</si>
  <si>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</si>
  <si>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</si>
  <si>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</si>
  <si>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</si>
  <si>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</si>
  <si>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</si>
  <si>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</si>
  <si>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</si>
  <si>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</si>
  <si>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</si>
  <si>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</si>
  <si>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</si>
  <si>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</si>
  <si>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</si>
  <si>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</si>
  <si>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</si>
  <si>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</si>
  <si>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</si>
  <si>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</si>
  <si>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</si>
  <si>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</si>
  <si>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</si>
  <si>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</si>
  <si>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</si>
  <si>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</si>
  <si>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</si>
  <si>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</si>
  <si>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</si>
  <si>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</si>
  <si>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</si>
  <si>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</si>
  <si>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</si>
  <si>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</si>
  <si>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</si>
  <si>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</si>
  <si>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</si>
  <si>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</si>
  <si>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</si>
  <si>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</si>
  <si>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</si>
  <si>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</si>
  <si>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</si>
  <si>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</si>
  <si>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</si>
  <si>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</si>
  <si>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</si>
  <si>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</si>
  <si>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</si>
  <si>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</si>
  <si>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</si>
  <si>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</si>
  <si>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</si>
  <si>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</si>
  <si>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</si>
  <si>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</si>
  <si>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</si>
  <si>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</si>
  <si>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</si>
  <si>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</si>
  <si>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</si>
  <si>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</si>
  <si>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</si>
  <si>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</si>
  <si>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</si>
  <si>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</si>
  <si>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</si>
  <si>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</si>
  <si>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</si>
  <si>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</si>
  <si>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</si>
  <si>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</si>
  <si>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</si>
  <si>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</si>
  <si>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</si>
  <si>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</si>
  <si>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</si>
  <si>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</si>
  <si>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</si>
  <si>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</si>
  <si>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</si>
  <si>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</si>
  <si>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</si>
  <si>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</si>
  <si>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</si>
  <si>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</si>
  <si>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</si>
  <si>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</si>
  <si>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</si>
  <si>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</si>
  <si>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</si>
  <si>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</si>
  <si>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</si>
  <si>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</si>
  <si>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</si>
  <si>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</si>
  <si>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</si>
  <si>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</si>
  <si>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</si>
  <si>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</si>
  <si>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</si>
  <si>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</si>
  <si>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</si>
  <si>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</si>
  <si>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</si>
  <si>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</si>
  <si>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</si>
  <si>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</si>
  <si>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</si>
  <si>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</si>
  <si>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</si>
  <si>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</si>
  <si>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</si>
  <si>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</si>
  <si>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</si>
  <si>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</si>
  <si>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</si>
  <si>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</si>
  <si>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</si>
  <si>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</si>
  <si>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</si>
  <si>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</si>
  <si>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</si>
  <si>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</si>
  <si>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</si>
  <si>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</si>
  <si>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</si>
  <si>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</si>
  <si>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</si>
  <si>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</si>
  <si>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</si>
  <si>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</si>
  <si>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</si>
  <si>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</si>
  <si>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</si>
  <si>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</si>
  <si>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</si>
  <si>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</si>
  <si>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</si>
  <si>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</si>
  <si>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</si>
  <si>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</si>
  <si>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</si>
  <si>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</si>
  <si>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</si>
  <si>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</si>
  <si>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</si>
  <si>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</si>
  <si>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</si>
  <si>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</si>
  <si>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</si>
  <si>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</si>
  <si>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</si>
  <si>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</si>
  <si>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</si>
  <si>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</si>
  <si>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</si>
  <si>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</si>
  <si>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</si>
  <si>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</si>
  <si>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</si>
  <si>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</si>
  <si>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</si>
  <si>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</si>
  <si>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</si>
  <si>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</si>
  <si>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</si>
  <si>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</si>
  <si>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</si>
  <si>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</si>
  <si>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</si>
  <si>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</si>
  <si>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</si>
  <si>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</si>
  <si>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</si>
  <si>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</si>
  <si>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</si>
  <si>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</si>
  <si>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</si>
  <si>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</si>
  <si>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</si>
  <si>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</si>
  <si>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</si>
  <si>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</si>
  <si>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</si>
  <si>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</si>
  <si>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</si>
  <si>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</si>
  <si>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</si>
  <si>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</si>
  <si>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</si>
  <si>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</si>
  <si>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</si>
  <si>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</si>
  <si>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</si>
  <si>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</si>
  <si>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</si>
  <si>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</si>
  <si>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</si>
  <si>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</si>
  <si>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</si>
  <si>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</si>
  <si>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</si>
  <si>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</si>
  <si>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</si>
  <si>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</si>
  <si>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</si>
  <si>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</si>
  <si>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</si>
  <si>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</si>
  <si>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</si>
  <si>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</si>
  <si>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</si>
  <si>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</si>
  <si>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</si>
  <si>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</si>
  <si>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</si>
  <si>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</si>
  <si>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</si>
  <si>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</si>
  <si>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</si>
  <si>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</si>
  <si>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</si>
  <si>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</si>
  <si>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</si>
  <si>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</si>
  <si>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</si>
  <si>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</si>
  <si>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</si>
  <si>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</si>
  <si>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</si>
  <si>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</si>
  <si>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</si>
  <si>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</si>
  <si>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</si>
  <si>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</si>
  <si>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</si>
  <si>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</si>
  <si>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</si>
  <si>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</si>
  <si>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</si>
  <si>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</si>
  <si>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</si>
  <si>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</si>
  <si>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</si>
  <si>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</si>
  <si>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</si>
  <si>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</si>
  <si>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</si>
  <si>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</si>
  <si>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</si>
  <si>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</si>
  <si>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</si>
  <si>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</si>
  <si>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</si>
  <si>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</si>
  <si>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</si>
  <si>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</si>
  <si>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</si>
  <si>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</si>
  <si>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</si>
  <si>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</si>
  <si>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</si>
  <si>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</si>
  <si>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</si>
  <si>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</si>
  <si>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</si>
  <si>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</si>
  <si>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</si>
  <si>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</si>
  <si>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</si>
  <si>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</si>
  <si>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</si>
  <si>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</si>
  <si>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</si>
  <si>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</si>
  <si>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</si>
  <si>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</si>
  <si>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</si>
  <si>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</si>
  <si>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</si>
  <si>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</si>
  <si>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</si>
  <si>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</si>
  <si>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</si>
  <si>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</si>
  <si>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</si>
  <si>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</si>
  <si>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</si>
  <si>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</si>
  <si>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</si>
  <si>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</si>
  <si>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</si>
  <si>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</si>
  <si>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</si>
  <si>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</si>
  <si>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</si>
  <si>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</si>
  <si>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</si>
  <si>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</si>
  <si>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</si>
  <si>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</si>
  <si>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</si>
  <si>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</si>
  <si>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</si>
  <si>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</si>
  <si>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</si>
  <si>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</si>
  <si>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</si>
  <si>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</si>
  <si>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</si>
  <si>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</si>
  <si>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</si>
  <si>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</si>
  <si>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</si>
  <si>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</si>
  <si>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</si>
  <si>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</si>
  <si>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</si>
  <si>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</si>
  <si>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</si>
  <si>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</si>
  <si>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</si>
  <si>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</si>
  <si>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</si>
  <si>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</si>
  <si>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</si>
  <si>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</si>
  <si>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</si>
  <si>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</si>
  <si>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</si>
  <si>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</si>
  <si>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</si>
  <si>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</si>
  <si>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</si>
  <si>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</si>
  <si>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</si>
  <si>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</si>
  <si>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</si>
  <si>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</si>
  <si>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</si>
  <si>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</si>
  <si>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</si>
  <si>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</si>
  <si>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</si>
  <si>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</si>
  <si>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</si>
  <si>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</si>
  <si>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</si>
  <si>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</si>
  <si>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</si>
  <si>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</si>
  <si>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</si>
  <si>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</si>
  <si>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</si>
  <si>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</si>
  <si>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</si>
  <si>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</si>
  <si>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</si>
  <si>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</si>
  <si>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</si>
  <si>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</si>
  <si>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</si>
  <si>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</si>
  <si>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</si>
  <si>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</si>
  <si>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</si>
  <si>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</si>
  <si>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</si>
  <si>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</si>
  <si>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</si>
  <si>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</si>
  <si>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</si>
  <si>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</si>
  <si>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</si>
  <si>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</si>
  <si>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</si>
  <si>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</si>
  <si>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</si>
  <si>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</si>
  <si>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</si>
  <si>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</si>
  <si>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</si>
  <si>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</si>
  <si>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</si>
  <si>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</si>
  <si>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</si>
  <si>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</si>
  <si>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</si>
  <si>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</si>
  <si>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</si>
  <si>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</si>
  <si>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</si>
  <si>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</si>
  <si>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Priboj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</si>
</sst>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264</c:v>
                </c:pt>
                <c:pt idx="1">
                  <c:v>328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488</c:v>
                </c:pt>
                <c:pt idx="1">
                  <c:v>494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193</c:v>
                </c:pt>
                <c:pt idx="1">
                  <c:v>180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43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4713</c:v>
                </c:pt>
                <c:pt idx="1">
                  <c:v>4289</c:v>
                </c:pt>
                <c:pt idx="2">
                  <c:v>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13.739586416881632</c:v>
                </c:pt>
                <c:pt idx="1">
                  <c:v>60.290945997378095</c:v>
                </c:pt>
                <c:pt idx="2">
                  <c:v>25.969467585740265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81.599999999999994</c:v>
                </c:pt>
                <c:pt idx="1">
                  <c:v>89.5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88.9</c:v>
                </c:pt>
                <c:pt idx="1">
                  <c:v>83.7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237248"/>
        <c:axId val="329260416"/>
      </c:barChart>
      <c:catAx>
        <c:axId val="32923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60416"/>
        <c:crosses val="autoZero"/>
        <c:auto val="1"/>
        <c:lblAlgn val="ctr"/>
        <c:lblOffset val="100"/>
        <c:noMultiLvlLbl val="0"/>
      </c:catAx>
      <c:valAx>
        <c:axId val="329260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7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1034</c:v>
                </c:pt>
                <c:pt idx="1">
                  <c:v>897</c:v>
                </c:pt>
                <c:pt idx="2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166464"/>
        <c:axId val="331168000"/>
      </c:barChart>
      <c:catAx>
        <c:axId val="3311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8000"/>
        <c:crosses val="autoZero"/>
        <c:auto val="1"/>
        <c:lblAlgn val="ctr"/>
        <c:lblOffset val="100"/>
        <c:noMultiLvlLbl val="0"/>
      </c:catAx>
      <c:valAx>
        <c:axId val="3311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196864"/>
        <c:axId val="332207232"/>
      </c:barChart>
      <c:catAx>
        <c:axId val="3321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07232"/>
        <c:crosses val="autoZero"/>
        <c:auto val="1"/>
        <c:lblAlgn val="ctr"/>
        <c:lblOffset val="100"/>
        <c:noMultiLvlLbl val="0"/>
      </c:catAx>
      <c:valAx>
        <c:axId val="33220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19686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80</c:v>
                </c:pt>
                <c:pt idx="1">
                  <c:v>107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90</c:v>
                </c:pt>
                <c:pt idx="1">
                  <c:v>81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141</c:v>
                </c:pt>
                <c:pt idx="1">
                  <c:v>142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117120"/>
        <c:axId val="334247040"/>
      </c:barChart>
      <c:catAx>
        <c:axId val="3341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247040"/>
        <c:crosses val="autoZero"/>
        <c:auto val="1"/>
        <c:lblAlgn val="ctr"/>
        <c:lblOffset val="100"/>
        <c:noMultiLvlLbl val="0"/>
      </c:catAx>
      <c:valAx>
        <c:axId val="33424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171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1.5985114390831816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1.9621939358058105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1.7972681524083391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2.4527424197572629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2.4019960248657335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2.0679155918298302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2.3850805599018905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2.6599568655643422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2.9728929673954414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3.1674208144796379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3.6537404321901299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4.2838415020932885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4.7743899860447412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4.9054848395145259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4.0005074639489147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2.6218970693956947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1.615426904047025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0.9388083054932973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0679552"/>
        <c:axId val="410686592"/>
      </c:barChart>
      <c:catAx>
        <c:axId val="4106795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0686592"/>
        <c:crosses val="autoZero"/>
        <c:auto val="1"/>
        <c:lblAlgn val="ctr"/>
        <c:lblOffset val="100"/>
        <c:noMultiLvlLbl val="0"/>
      </c:catAx>
      <c:valAx>
        <c:axId val="4106865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06795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1.864930012263712</c:v>
                </c:pt>
                <c:pt idx="1">
                  <c:v>1.8014970186493</c:v>
                </c:pt>
                <c:pt idx="2">
                  <c:v>1.8987609421913985</c:v>
                </c:pt>
                <c:pt idx="3">
                  <c:v>2.5584640757812833</c:v>
                </c:pt>
                <c:pt idx="4">
                  <c:v>2.4865733496849494</c:v>
                </c:pt>
                <c:pt idx="5">
                  <c:v>2.7699073878293232</c:v>
                </c:pt>
                <c:pt idx="6">
                  <c:v>2.7825939865522056</c:v>
                </c:pt>
                <c:pt idx="7">
                  <c:v>3.1843362794434809</c:v>
                </c:pt>
                <c:pt idx="8">
                  <c:v>2.9728929673954414</c:v>
                </c:pt>
                <c:pt idx="9">
                  <c:v>3.065928024696579</c:v>
                </c:pt>
                <c:pt idx="10">
                  <c:v>3.5099589799974629</c:v>
                </c:pt>
                <c:pt idx="11">
                  <c:v>4.3895631581173085</c:v>
                </c:pt>
                <c:pt idx="12">
                  <c:v>4.5671755402376624</c:v>
                </c:pt>
                <c:pt idx="13">
                  <c:v>4.7109569924303294</c:v>
                </c:pt>
                <c:pt idx="14">
                  <c:v>3.2858290692265402</c:v>
                </c:pt>
                <c:pt idx="15">
                  <c:v>1.9621939358058105</c:v>
                </c:pt>
                <c:pt idx="16">
                  <c:v>1.3236351334207299</c:v>
                </c:pt>
                <c:pt idx="17">
                  <c:v>0.60472787245739412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1712512"/>
        <c:axId val="412909568"/>
      </c:barChart>
      <c:catAx>
        <c:axId val="4117125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2909568"/>
        <c:crosses val="autoZero"/>
        <c:auto val="1"/>
        <c:lblAlgn val="ctr"/>
        <c:lblOffset val="100"/>
        <c:noMultiLvlLbl val="0"/>
      </c:catAx>
      <c:valAx>
        <c:axId val="412909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712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0.17973701636552833</c:v>
                </c:pt>
                <c:pt idx="1">
                  <c:v>0.26039155174076578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1.4473559738908335</c:v>
                </c:pt>
                <c:pt idx="1">
                  <c:v>0.3568328672003086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8.0692460505155612</c:v>
                </c:pt>
                <c:pt idx="1">
                  <c:v>1.6491464943581831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21.937375839561064</c:v>
                </c:pt>
                <c:pt idx="1">
                  <c:v>13.366766322692641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53.173777315296569</c:v>
                </c:pt>
                <c:pt idx="1">
                  <c:v>69.640273893335902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4.8434395989026582</c:v>
                </c:pt>
                <c:pt idx="1">
                  <c:v>4.9956601408043211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10.349068205467789</c:v>
                </c:pt>
                <c:pt idx="1">
                  <c:v>9.730928729867875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122368"/>
        <c:axId val="416123904"/>
      </c:barChart>
      <c:catAx>
        <c:axId val="41612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23904"/>
        <c:crosses val="autoZero"/>
        <c:auto val="1"/>
        <c:lblAlgn val="ctr"/>
        <c:lblOffset val="100"/>
        <c:noMultiLvlLbl val="0"/>
      </c:catAx>
      <c:valAx>
        <c:axId val="416123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22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31.548576293633523</c:v>
                </c:pt>
                <c:pt idx="1">
                  <c:v>26.386343909730929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31.964809384164223</c:v>
                </c:pt>
                <c:pt idx="1">
                  <c:v>38.142540264249206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36.221738719137264</c:v>
                </c:pt>
                <c:pt idx="1">
                  <c:v>35.16250361654933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0.26487560306498914</c:v>
                </c:pt>
                <c:pt idx="1">
                  <c:v>0.30861220947053719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7884416"/>
        <c:axId val="418764288"/>
      </c:barChart>
      <c:catAx>
        <c:axId val="41788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764288"/>
        <c:crosses val="autoZero"/>
        <c:auto val="1"/>
        <c:lblAlgn val="ctr"/>
        <c:lblOffset val="100"/>
        <c:noMultiLvlLbl val="0"/>
      </c:catAx>
      <c:valAx>
        <c:axId val="418764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884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9231616"/>
        <c:axId val="419510912"/>
      </c:barChart>
      <c:catAx>
        <c:axId val="41923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510912"/>
        <c:crosses val="autoZero"/>
        <c:auto val="1"/>
        <c:lblAlgn val="ctr"/>
        <c:lblOffset val="100"/>
        <c:noMultiLvlLbl val="0"/>
      </c:catAx>
      <c:valAx>
        <c:axId val="419510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23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0.66</c:v>
                </c:pt>
                <c:pt idx="1">
                  <c:v>0.21</c:v>
                </c:pt>
                <c:pt idx="3">
                  <c:v>0.46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0106240"/>
        <c:axId val="420107776"/>
      </c:barChart>
      <c:catAx>
        <c:axId val="42010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107776"/>
        <c:crosses val="autoZero"/>
        <c:auto val="1"/>
        <c:lblAlgn val="ctr"/>
        <c:lblOffset val="100"/>
        <c:noMultiLvlLbl val="0"/>
      </c:catAx>
      <c:valAx>
        <c:axId val="420107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1062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65.425955414012734</c:v>
                </c:pt>
                <c:pt idx="2">
                  <c:v>18.69528381813047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34.574044585987259</c:v>
                </c:pt>
                <c:pt idx="2">
                  <c:v>81.304716181869523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0235904"/>
        <c:axId val="420296576"/>
      </c:barChart>
      <c:catAx>
        <c:axId val="420235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96576"/>
        <c:crosses val="autoZero"/>
        <c:auto val="1"/>
        <c:lblAlgn val="ctr"/>
        <c:lblOffset val="100"/>
        <c:noMultiLvlLbl val="0"/>
      </c:catAx>
      <c:valAx>
        <c:axId val="420296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35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088640"/>
        <c:axId val="421119104"/>
      </c:barChart>
      <c:catAx>
        <c:axId val="4210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119104"/>
        <c:crosses val="autoZero"/>
        <c:auto val="1"/>
        <c:lblAlgn val="ctr"/>
        <c:lblOffset val="100"/>
        <c:noMultiLvlLbl val="0"/>
      </c:catAx>
      <c:valAx>
        <c:axId val="42111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08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</c:v>
                </c:pt>
                <c:pt idx="1">
                  <c:v>74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81</c:v>
                </c:pt>
                <c:pt idx="1">
                  <c:v>86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265408"/>
        <c:axId val="421267328"/>
      </c:barChart>
      <c:catAx>
        <c:axId val="421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67328"/>
        <c:crosses val="autoZero"/>
        <c:auto val="1"/>
        <c:lblAlgn val="ctr"/>
        <c:lblOffset val="100"/>
        <c:noMultiLvlLbl val="0"/>
      </c:catAx>
      <c:valAx>
        <c:axId val="421267328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126540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1923</c:v>
                </c:pt>
                <c:pt idx="1">
                  <c:v>1692</c:v>
                </c:pt>
                <c:pt idx="2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1715</c:v>
                </c:pt>
                <c:pt idx="1">
                  <c:v>1493</c:v>
                </c:pt>
                <c:pt idx="2">
                  <c:v>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197</c:v>
                </c:pt>
                <c:pt idx="1">
                  <c:v>244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239</c:v>
                </c:pt>
                <c:pt idx="1">
                  <c:v>269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308672"/>
        <c:axId val="421400576"/>
      </c:barChart>
      <c:catAx>
        <c:axId val="4213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400576"/>
        <c:crosses val="autoZero"/>
        <c:auto val="1"/>
        <c:lblAlgn val="ctr"/>
        <c:lblOffset val="100"/>
        <c:noMultiLvlLbl val="0"/>
      </c:catAx>
      <c:valAx>
        <c:axId val="42140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1308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27.44857982370225</c:v>
                </c:pt>
                <c:pt idx="1">
                  <c:v>28.89179592599514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31.488736532810968</c:v>
                </c:pt>
                <c:pt idx="1">
                  <c:v>29.676695944683235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17.238001958863858</c:v>
                </c:pt>
                <c:pt idx="1">
                  <c:v>18.800224257148194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14.422135161606267</c:v>
                </c:pt>
                <c:pt idx="1">
                  <c:v>14.931788450756866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6.1214495592556322</c:v>
                </c:pt>
                <c:pt idx="1">
                  <c:v>5.4382358437675204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3.2810969637610188</c:v>
                </c:pt>
                <c:pt idx="1">
                  <c:v>2.2612595776490374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2312192"/>
        <c:axId val="422322560"/>
      </c:barChart>
      <c:catAx>
        <c:axId val="422312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22560"/>
        <c:crosses val="autoZero"/>
        <c:auto val="1"/>
        <c:lblAlgn val="ctr"/>
        <c:lblOffset val="100"/>
        <c:noMultiLvlLbl val="0"/>
      </c:catAx>
      <c:valAx>
        <c:axId val="422322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312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44.77</c:v>
                </c:pt>
                <c:pt idx="1">
                  <c:v>45.21</c:v>
                </c:pt>
                <c:pt idx="2">
                  <c:v>8.9700000000000006</c:v>
                </c:pt>
                <c:pt idx="3">
                  <c:v>0.92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52.39</c:v>
                </c:pt>
                <c:pt idx="1">
                  <c:v>36.99</c:v>
                </c:pt>
                <c:pt idx="2">
                  <c:v>9.18</c:v>
                </c:pt>
                <c:pt idx="3">
                  <c:v>1.36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2361728"/>
        <c:axId val="422371712"/>
      </c:barChart>
      <c:catAx>
        <c:axId val="42236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371712"/>
        <c:crosses val="autoZero"/>
        <c:auto val="1"/>
        <c:lblAlgn val="ctr"/>
        <c:lblOffset val="100"/>
        <c:noMultiLvlLbl val="0"/>
      </c:catAx>
      <c:valAx>
        <c:axId val="422371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3617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53127</c:v>
                </c:pt>
                <c:pt idx="1">
                  <c:v>59040</c:v>
                </c:pt>
                <c:pt idx="2">
                  <c:v>66900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457728"/>
        <c:axId val="422459648"/>
      </c:barChart>
      <c:catAx>
        <c:axId val="4224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459648"/>
        <c:crosses val="autoZero"/>
        <c:auto val="1"/>
        <c:lblAlgn val="ctr"/>
        <c:lblOffset val="100"/>
        <c:noMultiLvlLbl val="0"/>
      </c:catAx>
      <c:valAx>
        <c:axId val="42245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4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2377</c:v>
                </c:pt>
                <c:pt idx="1">
                  <c:v>2528</c:v>
                </c:pt>
                <c:pt idx="2">
                  <c:v>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3378</c:v>
                </c:pt>
                <c:pt idx="1">
                  <c:v>3518</c:v>
                </c:pt>
                <c:pt idx="2">
                  <c:v>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498304"/>
        <c:axId val="422499840"/>
      </c:barChart>
      <c:catAx>
        <c:axId val="42249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499840"/>
        <c:crosses val="autoZero"/>
        <c:auto val="1"/>
        <c:lblAlgn val="ctr"/>
        <c:lblOffset val="100"/>
        <c:noMultiLvlLbl val="0"/>
      </c:catAx>
      <c:valAx>
        <c:axId val="42249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498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2.8</c:v>
                </c:pt>
                <c:pt idx="3">
                  <c:v>60.400000000000006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96.147672552166924</c:v>
                </c:pt>
                <c:pt idx="1">
                  <c:v>98.357963875205257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3.8523274478330656</c:v>
                </c:pt>
                <c:pt idx="1">
                  <c:v>1.6420361247947455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3030144"/>
        <c:axId val="423588608"/>
      </c:barChart>
      <c:catAx>
        <c:axId val="42303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588608"/>
        <c:crosses val="autoZero"/>
        <c:auto val="1"/>
        <c:lblAlgn val="ctr"/>
        <c:lblOffset val="100"/>
        <c:noMultiLvlLbl val="0"/>
      </c:catAx>
      <c:valAx>
        <c:axId val="423588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0301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15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299136"/>
        <c:axId val="424300928"/>
      </c:barChart>
      <c:catAx>
        <c:axId val="4242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00928"/>
        <c:crosses val="autoZero"/>
        <c:auto val="1"/>
        <c:lblAlgn val="ctr"/>
        <c:lblOffset val="100"/>
        <c:noMultiLvlLbl val="0"/>
      </c:catAx>
      <c:valAx>
        <c:axId val="4243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9913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6.9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363904"/>
        <c:axId val="424365440"/>
      </c:barChart>
      <c:catAx>
        <c:axId val="4243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65440"/>
        <c:crosses val="autoZero"/>
        <c:auto val="1"/>
        <c:lblAlgn val="ctr"/>
        <c:lblOffset val="100"/>
        <c:noMultiLvlLbl val="0"/>
      </c:catAx>
      <c:valAx>
        <c:axId val="42436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639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29.9</c:v>
                </c:pt>
                <c:pt idx="1">
                  <c:v>17.5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404864"/>
        <c:axId val="424406400"/>
      </c:barChart>
      <c:catAx>
        <c:axId val="42440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406400"/>
        <c:crosses val="autoZero"/>
        <c:auto val="1"/>
        <c:lblAlgn val="ctr"/>
        <c:lblOffset val="100"/>
        <c:noMultiLvlLbl val="0"/>
      </c:catAx>
      <c:valAx>
        <c:axId val="42440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40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14.2</c:v>
                </c:pt>
                <c:pt idx="1">
                  <c:v>53.7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12.35</c:v>
                </c:pt>
                <c:pt idx="1">
                  <c:v>0</c:v>
                </c:pt>
                <c:pt idx="2">
                  <c:v>14.08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5191296"/>
        <c:axId val="425514880"/>
      </c:barChart>
      <c:catAx>
        <c:axId val="4251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514880"/>
        <c:crosses val="autoZero"/>
        <c:auto val="1"/>
        <c:lblAlgn val="ctr"/>
        <c:lblOffset val="100"/>
        <c:noMultiLvlLbl val="0"/>
      </c:catAx>
      <c:valAx>
        <c:axId val="4255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519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4.3</c:v>
                </c:pt>
                <c:pt idx="1">
                  <c:v>4.4000000000000004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975808"/>
        <c:axId val="425978496"/>
      </c:barChart>
      <c:catAx>
        <c:axId val="42597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978496"/>
        <c:crosses val="autoZero"/>
        <c:auto val="1"/>
        <c:lblAlgn val="ctr"/>
        <c:lblOffset val="100"/>
        <c:noMultiLvlLbl val="0"/>
      </c:catAx>
      <c:valAx>
        <c:axId val="4259784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975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23.4</c:v>
                </c:pt>
                <c:pt idx="1">
                  <c:v>22.8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10.7</c:v>
                </c:pt>
                <c:pt idx="1">
                  <c:v>10.1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67.099999999999994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9295360"/>
        <c:axId val="329296896"/>
      </c:barChart>
      <c:catAx>
        <c:axId val="3292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296896"/>
        <c:crosses val="autoZero"/>
        <c:auto val="1"/>
        <c:lblAlgn val="ctr"/>
        <c:lblOffset val="100"/>
        <c:noMultiLvlLbl val="0"/>
      </c:catAx>
      <c:valAx>
        <c:axId val="329296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9295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2411</c:v>
                </c:pt>
                <c:pt idx="1">
                  <c:v>3549</c:v>
                </c:pt>
                <c:pt idx="2">
                  <c:v>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57</c:v>
                </c:pt>
                <c:pt idx="1">
                  <c:v>1094</c:v>
                </c:pt>
                <c:pt idx="2">
                  <c:v>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0675328"/>
        <c:axId val="330676864"/>
      </c:barChart>
      <c:catAx>
        <c:axId val="33067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676864"/>
        <c:crosses val="autoZero"/>
        <c:auto val="1"/>
        <c:lblAlgn val="ctr"/>
        <c:lblOffset val="100"/>
        <c:noMultiLvlLbl val="0"/>
      </c:catAx>
      <c:valAx>
        <c:axId val="330676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067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11123</c:v>
                </c:pt>
                <c:pt idx="1">
                  <c:v>18755</c:v>
                </c:pt>
                <c:pt idx="2">
                  <c:v>40892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129</c:v>
                </c:pt>
                <c:pt idx="1">
                  <c:v>3450</c:v>
                </c:pt>
                <c:pt idx="2">
                  <c:v>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170560"/>
        <c:axId val="331172096"/>
      </c:barChart>
      <c:catAx>
        <c:axId val="33117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72096"/>
        <c:crosses val="autoZero"/>
        <c:auto val="1"/>
        <c:lblAlgn val="ctr"/>
        <c:lblOffset val="100"/>
        <c:noMultiLvlLbl val="0"/>
      </c:catAx>
      <c:valAx>
        <c:axId val="331172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117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5.3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3.2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079488"/>
        <c:axId val="332081024"/>
      </c:barChart>
      <c:catAx>
        <c:axId val="33207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081024"/>
        <c:crosses val="autoZero"/>
        <c:auto val="1"/>
        <c:lblAlgn val="ctr"/>
        <c:lblOffset val="100"/>
        <c:noMultiLvlLbl val="0"/>
      </c:catAx>
      <c:valAx>
        <c:axId val="332081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207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</c:v>
                </c:pt>
                <c:pt idx="1">
                  <c:v>21.8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29.3</c:v>
                </c:pt>
                <c:pt idx="1">
                  <c:v>31.3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161024"/>
        <c:axId val="332162560"/>
      </c:barChart>
      <c:catAx>
        <c:axId val="3321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62560"/>
        <c:crosses val="autoZero"/>
        <c:auto val="1"/>
        <c:lblAlgn val="ctr"/>
        <c:lblOffset val="100"/>
        <c:noMultiLvlLbl val="0"/>
      </c:catAx>
      <c:valAx>
        <c:axId val="33216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61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135.29400000000001</c:v>
                </c:pt>
                <c:pt idx="1">
                  <c:v>159.54400000000001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201344"/>
        <c:axId val="332235904"/>
      </c:barChart>
      <c:catAx>
        <c:axId val="33220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35904"/>
        <c:crosses val="autoZero"/>
        <c:auto val="1"/>
        <c:lblAlgn val="ctr"/>
        <c:lblOffset val="100"/>
        <c:noMultiLvlLbl val="0"/>
      </c:catAx>
      <c:valAx>
        <c:axId val="332235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0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20785.21</c:v>
                </c:pt>
                <c:pt idx="1">
                  <c:v>15851.01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257920"/>
        <c:axId val="332263808"/>
      </c:barChart>
      <c:catAx>
        <c:axId val="332257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63808"/>
        <c:crosses val="autoZero"/>
        <c:auto val="1"/>
        <c:lblAlgn val="ctr"/>
        <c:lblOffset val="100"/>
        <c:noMultiLvlLbl val="0"/>
      </c:catAx>
      <c:valAx>
        <c:axId val="33226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5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171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155</c:v>
                </c:pt>
                <c:pt idx="1">
                  <c:v>154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302208"/>
        <c:axId val="332303744"/>
      </c:barChart>
      <c:catAx>
        <c:axId val="3323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303744"/>
        <c:crosses val="autoZero"/>
        <c:auto val="1"/>
        <c:lblAlgn val="ctr"/>
        <c:lblOffset val="100"/>
        <c:noMultiLvlLbl val="0"/>
      </c:catAx>
      <c:valAx>
        <c:axId val="33230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302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12.8</c:v>
                </c:pt>
                <c:pt idx="1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56.8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30.3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264</c:v>
                </c:pt>
                <c:pt idx="1">
                  <c:v>328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488</c:v>
                </c:pt>
                <c:pt idx="1">
                  <c:v>494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80</c:v>
                </c:pt>
                <c:pt idx="1">
                  <c:v>107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1923</c:v>
                </c:pt>
                <c:pt idx="1">
                  <c:v>1692</c:v>
                </c:pt>
                <c:pt idx="2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1715</c:v>
                </c:pt>
                <c:pt idx="1">
                  <c:v>1493</c:v>
                </c:pt>
                <c:pt idx="2">
                  <c:v>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14.2</c:v>
                </c:pt>
                <c:pt idx="1">
                  <c:v>53.7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12.8</c:v>
                </c:pt>
                <c:pt idx="1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56.8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30.3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23.4</c:v>
                </c:pt>
                <c:pt idx="1">
                  <c:v>22.8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10.7</c:v>
                </c:pt>
                <c:pt idx="1">
                  <c:v>10.1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67.099999999999994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125</c:v>
                </c:pt>
                <c:pt idx="1">
                  <c:v>142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73</c:v>
                </c:pt>
                <c:pt idx="1">
                  <c:v>201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60</c:v>
                </c:pt>
                <c:pt idx="1">
                  <c:v>47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</c:v>
                </c:pt>
                <c:pt idx="1">
                  <c:v>45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1259</c:v>
                </c:pt>
                <c:pt idx="1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193</c:v>
                </c:pt>
                <c:pt idx="1">
                  <c:v>180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43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15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135.29400000000001</c:v>
                </c:pt>
                <c:pt idx="1">
                  <c:v>159.54400000000001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4713</c:v>
                </c:pt>
                <c:pt idx="1">
                  <c:v>4289</c:v>
                </c:pt>
                <c:pt idx="2">
                  <c:v>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4.3</c:v>
                </c:pt>
                <c:pt idx="1">
                  <c:v>4.4000000000000004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13.739586416881632</c:v>
                </c:pt>
                <c:pt idx="1">
                  <c:v>60.290945997378095</c:v>
                </c:pt>
                <c:pt idx="2">
                  <c:v>25.969467585740265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125</c:v>
                </c:pt>
                <c:pt idx="1">
                  <c:v>142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73</c:v>
                </c:pt>
                <c:pt idx="1">
                  <c:v>201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81.599999999999994</c:v>
                </c:pt>
                <c:pt idx="1">
                  <c:v>89.5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88.9</c:v>
                </c:pt>
                <c:pt idx="1">
                  <c:v>83.7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1034</c:v>
                </c:pt>
                <c:pt idx="1">
                  <c:v>897</c:v>
                </c:pt>
                <c:pt idx="2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90</c:v>
                </c:pt>
                <c:pt idx="1">
                  <c:v>81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141</c:v>
                </c:pt>
                <c:pt idx="1">
                  <c:v>142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1.5985114390831816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1.9621939358058105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1.7972681524083391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2.4527424197572629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2.4019960248657335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2.0679155918298302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2.3850805599018905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2.6599568655643422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2.9728929673954414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3.1674208144796379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3.6537404321901299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4.2838415020932885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4.7743899860447412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4.9054848395145259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4.0005074639489147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2.6218970693956947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1.615426904047025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0.9388083054932973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1.864930012263712</c:v>
                </c:pt>
                <c:pt idx="1">
                  <c:v>1.8014970186493</c:v>
                </c:pt>
                <c:pt idx="2">
                  <c:v>1.8987609421913985</c:v>
                </c:pt>
                <c:pt idx="3">
                  <c:v>2.5584640757812833</c:v>
                </c:pt>
                <c:pt idx="4">
                  <c:v>2.4865733496849494</c:v>
                </c:pt>
                <c:pt idx="5">
                  <c:v>2.7699073878293232</c:v>
                </c:pt>
                <c:pt idx="6">
                  <c:v>2.7825939865522056</c:v>
                </c:pt>
                <c:pt idx="7">
                  <c:v>3.1843362794434809</c:v>
                </c:pt>
                <c:pt idx="8">
                  <c:v>2.9728929673954414</c:v>
                </c:pt>
                <c:pt idx="9">
                  <c:v>3.065928024696579</c:v>
                </c:pt>
                <c:pt idx="10">
                  <c:v>3.5099589799974629</c:v>
                </c:pt>
                <c:pt idx="11">
                  <c:v>4.3895631581173085</c:v>
                </c:pt>
                <c:pt idx="12">
                  <c:v>4.5671755402376624</c:v>
                </c:pt>
                <c:pt idx="13">
                  <c:v>4.7109569924303294</c:v>
                </c:pt>
                <c:pt idx="14">
                  <c:v>3.2858290692265402</c:v>
                </c:pt>
                <c:pt idx="15">
                  <c:v>1.9621939358058105</c:v>
                </c:pt>
                <c:pt idx="16">
                  <c:v>1.3236351334207299</c:v>
                </c:pt>
                <c:pt idx="17">
                  <c:v>0.60472787245739412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0.17973701636552833</c:v>
                </c:pt>
                <c:pt idx="1">
                  <c:v>0.26039155174076578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1.4473559738908335</c:v>
                </c:pt>
                <c:pt idx="1">
                  <c:v>0.3568328672003086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8.0692460505155612</c:v>
                </c:pt>
                <c:pt idx="1">
                  <c:v>1.6491464943581831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21.937375839561064</c:v>
                </c:pt>
                <c:pt idx="1">
                  <c:v>13.366766322692641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53.173777315296569</c:v>
                </c:pt>
                <c:pt idx="1">
                  <c:v>69.640273893335902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4.8434395989026582</c:v>
                </c:pt>
                <c:pt idx="1">
                  <c:v>4.9956601408043211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10.349068205467789</c:v>
                </c:pt>
                <c:pt idx="1">
                  <c:v>9.730928729867875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31.548576293633523</c:v>
                </c:pt>
                <c:pt idx="1">
                  <c:v>26.386343909730929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31.964809384164223</c:v>
                </c:pt>
                <c:pt idx="1">
                  <c:v>38.142540264249206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36.221738719137264</c:v>
                </c:pt>
                <c:pt idx="1">
                  <c:v>35.16250361654933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0.26487560306498914</c:v>
                </c:pt>
                <c:pt idx="1">
                  <c:v>0.30861220947053719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09440"/>
        <c:axId val="159837568"/>
      </c:barChart>
      <c:catAx>
        <c:axId val="15970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60</c:v>
                </c:pt>
                <c:pt idx="1">
                  <c:v>47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</c:v>
                </c:pt>
                <c:pt idx="1">
                  <c:v>45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0.66</c:v>
                </c:pt>
                <c:pt idx="1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65.425955414012734</c:v>
                </c:pt>
                <c:pt idx="2">
                  <c:v>18.69528381813047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34.574044585987259</c:v>
                </c:pt>
                <c:pt idx="2">
                  <c:v>81.304716181869523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</c:v>
                </c:pt>
                <c:pt idx="1">
                  <c:v>74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81</c:v>
                </c:pt>
                <c:pt idx="1">
                  <c:v>86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197</c:v>
                </c:pt>
                <c:pt idx="1">
                  <c:v>244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239</c:v>
                </c:pt>
                <c:pt idx="1">
                  <c:v>269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27.44857982370225</c:v>
                </c:pt>
                <c:pt idx="1">
                  <c:v>28.89179592599514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31.488736532810968</c:v>
                </c:pt>
                <c:pt idx="1">
                  <c:v>29.676695944683235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17.238001958863858</c:v>
                </c:pt>
                <c:pt idx="1">
                  <c:v>18.800224257148194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14.422135161606267</c:v>
                </c:pt>
                <c:pt idx="1">
                  <c:v>14.931788450756866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6.1214495592556322</c:v>
                </c:pt>
                <c:pt idx="1">
                  <c:v>5.4382358437675204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3.2810969637610188</c:v>
                </c:pt>
                <c:pt idx="1">
                  <c:v>2.2612595776490374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44.77</c:v>
                </c:pt>
                <c:pt idx="1">
                  <c:v>45.21</c:v>
                </c:pt>
                <c:pt idx="2">
                  <c:v>8.9700000000000006</c:v>
                </c:pt>
                <c:pt idx="3">
                  <c:v>0.92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52.39</c:v>
                </c:pt>
                <c:pt idx="1">
                  <c:v>36.99</c:v>
                </c:pt>
                <c:pt idx="2">
                  <c:v>9.18</c:v>
                </c:pt>
                <c:pt idx="3">
                  <c:v>1.36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53127</c:v>
                </c:pt>
                <c:pt idx="1">
                  <c:v>59040</c:v>
                </c:pt>
                <c:pt idx="2">
                  <c:v>66900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2377</c:v>
                </c:pt>
                <c:pt idx="1">
                  <c:v>2528</c:v>
                </c:pt>
                <c:pt idx="2">
                  <c:v>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3378</c:v>
                </c:pt>
                <c:pt idx="1">
                  <c:v>3518</c:v>
                </c:pt>
                <c:pt idx="2">
                  <c:v>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2.8</c:v>
                </c:pt>
                <c:pt idx="3">
                  <c:v>60.400000000000006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96.147672552166924</c:v>
                </c:pt>
                <c:pt idx="1">
                  <c:v>98.357963875205257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3.8523274478330656</c:v>
                </c:pt>
                <c:pt idx="1">
                  <c:v>1.6420361247947455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1259</c:v>
                </c:pt>
                <c:pt idx="1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6.9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29.9</c:v>
                </c:pt>
                <c:pt idx="1">
                  <c:v>17.5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12.35</c:v>
                </c:pt>
                <c:pt idx="1">
                  <c:v>0</c:v>
                </c:pt>
                <c:pt idx="2">
                  <c:v>14.08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2411</c:v>
                </c:pt>
                <c:pt idx="1">
                  <c:v>3549</c:v>
                </c:pt>
                <c:pt idx="2">
                  <c:v>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57</c:v>
                </c:pt>
                <c:pt idx="1">
                  <c:v>1094</c:v>
                </c:pt>
                <c:pt idx="2">
                  <c:v>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11123</c:v>
                </c:pt>
                <c:pt idx="1">
                  <c:v>18755</c:v>
                </c:pt>
                <c:pt idx="2">
                  <c:v>40892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129</c:v>
                </c:pt>
                <c:pt idx="1">
                  <c:v>3450</c:v>
                </c:pt>
                <c:pt idx="2">
                  <c:v>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5.3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3.2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</c:v>
                </c:pt>
                <c:pt idx="1">
                  <c:v>21.8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29.3</c:v>
                </c:pt>
                <c:pt idx="1">
                  <c:v>31.3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20785.21</c:v>
                </c:pt>
                <c:pt idx="1">
                  <c:v>15851.01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171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155</c:v>
                </c:pt>
                <c:pt idx="1">
                  <c:v>154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11885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11762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22686</v>
      </c>
      <c r="C4" s="35">
        <v>11114</v>
      </c>
      <c r="D4" s="63">
        <v>11572</v>
      </c>
      <c r="E4" s="211"/>
    </row>
    <row r="5" spans="1:5" ht="30" x14ac:dyDescent="0.25">
      <c r="A5" s="201" t="s">
        <v>716</v>
      </c>
      <c r="B5" s="72">
        <v>22184</v>
      </c>
      <c r="C5" s="61">
        <v>10809</v>
      </c>
      <c r="D5" s="111">
        <v>11375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2985</v>
      </c>
      <c r="C4" s="71">
        <v>4498</v>
      </c>
    </row>
    <row r="5" spans="1:6" x14ac:dyDescent="0.25">
      <c r="A5" s="286" t="s">
        <v>719</v>
      </c>
      <c r="B5" s="214">
        <v>1437</v>
      </c>
      <c r="C5" s="214">
        <v>1682</v>
      </c>
    </row>
    <row r="6" spans="1:6" x14ac:dyDescent="0.25">
      <c r="A6" s="286" t="s">
        <v>720</v>
      </c>
      <c r="B6" s="214">
        <v>1770</v>
      </c>
      <c r="C6" s="214">
        <v>1779</v>
      </c>
    </row>
    <row r="7" spans="1:6" x14ac:dyDescent="0.25">
      <c r="A7" s="286" t="s">
        <v>721</v>
      </c>
      <c r="B7" s="214">
        <v>2990</v>
      </c>
      <c r="C7" s="214">
        <v>3059</v>
      </c>
    </row>
    <row r="8" spans="1:6" x14ac:dyDescent="0.25">
      <c r="A8" s="286" t="s">
        <v>722</v>
      </c>
      <c r="B8" s="214">
        <v>31</v>
      </c>
      <c r="C8" s="214">
        <v>73</v>
      </c>
    </row>
    <row r="9" spans="1:6" x14ac:dyDescent="0.25">
      <c r="A9" s="286" t="s">
        <v>723</v>
      </c>
      <c r="B9" s="214">
        <v>1256</v>
      </c>
      <c r="C9" s="214">
        <v>1284</v>
      </c>
    </row>
    <row r="10" spans="1:6" ht="30" x14ac:dyDescent="0.25">
      <c r="A10" s="293" t="s">
        <v>724</v>
      </c>
      <c r="B10" s="214">
        <v>2738</v>
      </c>
      <c r="C10" s="214">
        <v>295</v>
      </c>
    </row>
    <row r="11" spans="1:6" x14ac:dyDescent="0.25">
      <c r="A11" s="286" t="s">
        <v>887</v>
      </c>
      <c r="B11" s="214">
        <v>516</v>
      </c>
      <c r="C11" s="214">
        <v>740</v>
      </c>
    </row>
    <row r="12" spans="1:6" x14ac:dyDescent="0.25">
      <c r="A12" s="294" t="s">
        <v>16</v>
      </c>
      <c r="B12" s="1">
        <f>SUM(B4:B11)</f>
        <v>13723</v>
      </c>
      <c r="C12" s="1">
        <f>SUM(C4:C11)</f>
        <v>13410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2767</v>
      </c>
      <c r="C19" s="71">
        <v>3629</v>
      </c>
    </row>
    <row r="20" spans="1:3" x14ac:dyDescent="0.25">
      <c r="A20" s="286" t="s">
        <v>719</v>
      </c>
      <c r="B20" s="214">
        <v>1236</v>
      </c>
      <c r="C20" s="214">
        <v>1532</v>
      </c>
    </row>
    <row r="21" spans="1:3" x14ac:dyDescent="0.25">
      <c r="A21" s="286" t="s">
        <v>720</v>
      </c>
      <c r="B21" s="214">
        <v>1256</v>
      </c>
      <c r="C21" s="214">
        <v>1318</v>
      </c>
    </row>
    <row r="22" spans="1:3" x14ac:dyDescent="0.25">
      <c r="A22" s="286" t="s">
        <v>721</v>
      </c>
      <c r="B22" s="214">
        <v>3375</v>
      </c>
      <c r="C22" s="214">
        <v>3298</v>
      </c>
    </row>
    <row r="23" spans="1:3" x14ac:dyDescent="0.25">
      <c r="A23" s="286" t="s">
        <v>722</v>
      </c>
      <c r="B23" s="214">
        <v>12</v>
      </c>
      <c r="C23" s="214">
        <v>30</v>
      </c>
    </row>
    <row r="24" spans="1:3" x14ac:dyDescent="0.25">
      <c r="A24" s="286" t="s">
        <v>723</v>
      </c>
      <c r="B24" s="214">
        <v>843</v>
      </c>
      <c r="C24" s="214">
        <v>728</v>
      </c>
    </row>
    <row r="25" spans="1:3" ht="30" x14ac:dyDescent="0.25">
      <c r="A25" s="293" t="s">
        <v>724</v>
      </c>
      <c r="B25" s="214">
        <v>1951</v>
      </c>
      <c r="C25" s="214">
        <v>190</v>
      </c>
    </row>
    <row r="26" spans="1:3" x14ac:dyDescent="0.25">
      <c r="A26" s="286" t="s">
        <v>887</v>
      </c>
      <c r="B26" s="214">
        <v>387</v>
      </c>
      <c r="C26" s="214">
        <v>962</v>
      </c>
    </row>
    <row r="27" spans="1:3" x14ac:dyDescent="0.25">
      <c r="A27" s="294" t="s">
        <v>16</v>
      </c>
      <c r="B27" s="1">
        <f>SUM(B19:B26)</f>
        <v>11827</v>
      </c>
      <c r="C27" s="1">
        <f>SUM(C19:C26)</f>
        <v>11687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75.66</v>
      </c>
      <c r="C4" s="1018">
        <v>73.599999999999994</v>
      </c>
      <c r="D4" s="1018">
        <v>77.78</v>
      </c>
      <c r="E4" s="1019">
        <v>42</v>
      </c>
      <c r="F4" s="1019">
        <v>205.1</v>
      </c>
      <c r="G4" s="1020">
        <v>46.7</v>
      </c>
      <c r="H4" s="1021">
        <v>45.6</v>
      </c>
      <c r="I4" s="1022">
        <v>47.9</v>
      </c>
      <c r="J4" s="1019">
        <v>29.9</v>
      </c>
    </row>
    <row r="5" spans="1:12" x14ac:dyDescent="0.25">
      <c r="A5" s="498">
        <v>2021</v>
      </c>
      <c r="B5" s="757">
        <v>75.11</v>
      </c>
      <c r="C5" s="758">
        <v>72.44</v>
      </c>
      <c r="D5" s="758">
        <v>77.55</v>
      </c>
      <c r="E5" s="1023">
        <v>41</v>
      </c>
      <c r="F5" s="1023">
        <v>209.5</v>
      </c>
      <c r="G5" s="1024">
        <v>47</v>
      </c>
      <c r="H5" s="1025">
        <v>45.7</v>
      </c>
      <c r="I5" s="1026">
        <v>48.2</v>
      </c>
      <c r="J5" s="1023">
        <v>17.5</v>
      </c>
    </row>
    <row r="6" spans="1:12" x14ac:dyDescent="0.25">
      <c r="A6" s="499">
        <v>2022</v>
      </c>
      <c r="B6" s="1011">
        <v>75.53</v>
      </c>
      <c r="C6" s="1012">
        <v>72.62</v>
      </c>
      <c r="D6" s="1012">
        <v>78.31</v>
      </c>
      <c r="E6" s="1013">
        <v>43</v>
      </c>
      <c r="F6" s="1013">
        <v>221.6</v>
      </c>
      <c r="G6" s="1014">
        <v>47.2</v>
      </c>
      <c r="H6" s="1015">
        <v>46.1</v>
      </c>
      <c r="I6" s="1016">
        <v>48.3</v>
      </c>
      <c r="J6" s="1013">
        <v>25.4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29.9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17.5</v>
      </c>
    </row>
    <row r="13" spans="1:12" x14ac:dyDescent="0.25">
      <c r="A13" s="633">
        <f t="shared" si="0"/>
        <v>2022</v>
      </c>
      <c r="B13" s="627">
        <f t="shared" si="1"/>
        <v>25.4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4952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6267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66900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2922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4408</v>
      </c>
      <c r="C5" s="70">
        <v>5755</v>
      </c>
      <c r="D5" s="55">
        <v>3378</v>
      </c>
      <c r="E5" s="110">
        <v>2377</v>
      </c>
      <c r="F5" s="55">
        <v>24.6</v>
      </c>
      <c r="G5" s="55">
        <v>29.3</v>
      </c>
      <c r="H5" s="110">
        <v>20</v>
      </c>
      <c r="I5" s="55"/>
      <c r="J5" s="70"/>
      <c r="K5" s="55"/>
      <c r="L5" s="55"/>
      <c r="M5" s="71">
        <v>163</v>
      </c>
      <c r="N5" s="71">
        <v>155</v>
      </c>
      <c r="O5" s="71">
        <v>171</v>
      </c>
    </row>
    <row r="6" spans="1:16" x14ac:dyDescent="0.25">
      <c r="A6" s="215">
        <v>2021</v>
      </c>
      <c r="B6" s="212">
        <v>4696</v>
      </c>
      <c r="C6" s="212">
        <v>6046</v>
      </c>
      <c r="D6" s="58">
        <v>3518</v>
      </c>
      <c r="E6" s="160">
        <v>2528</v>
      </c>
      <c r="F6" s="58">
        <v>26.5</v>
      </c>
      <c r="G6" s="58">
        <v>31.3</v>
      </c>
      <c r="H6" s="160">
        <v>21.8</v>
      </c>
      <c r="I6" s="58">
        <v>53127</v>
      </c>
      <c r="J6" s="212">
        <v>3638</v>
      </c>
      <c r="K6" s="58">
        <v>1715</v>
      </c>
      <c r="L6" s="58">
        <v>1923</v>
      </c>
      <c r="M6" s="214">
        <v>161</v>
      </c>
      <c r="N6" s="214">
        <v>154</v>
      </c>
      <c r="O6" s="214">
        <v>168</v>
      </c>
    </row>
    <row r="7" spans="1:16" x14ac:dyDescent="0.25">
      <c r="A7" s="229">
        <v>2022</v>
      </c>
      <c r="B7" s="167">
        <v>4952</v>
      </c>
      <c r="C7" s="167">
        <v>6267</v>
      </c>
      <c r="D7" s="94">
        <v>3569</v>
      </c>
      <c r="E7" s="169">
        <v>2698</v>
      </c>
      <c r="F7" s="94">
        <v>26.5</v>
      </c>
      <c r="G7" s="58">
        <v>30.3</v>
      </c>
      <c r="H7" s="160">
        <v>22.7</v>
      </c>
      <c r="I7" s="94">
        <v>59040</v>
      </c>
      <c r="J7" s="167">
        <v>3185</v>
      </c>
      <c r="K7" s="94">
        <v>1493</v>
      </c>
      <c r="L7" s="94">
        <v>1692</v>
      </c>
      <c r="M7" s="214">
        <v>136</v>
      </c>
      <c r="N7" s="214">
        <v>128</v>
      </c>
      <c r="O7" s="214">
        <v>144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66900</v>
      </c>
      <c r="J8" s="1072">
        <v>2922</v>
      </c>
      <c r="K8" s="1073">
        <v>1379</v>
      </c>
      <c r="L8" s="1073">
        <v>1543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53127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59040</v>
      </c>
      <c r="F14" s="514">
        <f>A5</f>
        <v>2020</v>
      </c>
      <c r="G14" s="310">
        <f>IF(ISBLANK(E5),"",E5)</f>
        <v>2377</v>
      </c>
      <c r="H14" s="310">
        <f>IF(ISBLANK(D5),"",D5)</f>
        <v>3378</v>
      </c>
      <c r="K14" s="514">
        <f>A6</f>
        <v>2021</v>
      </c>
      <c r="L14" s="310">
        <f>IF(ISBLANK(L6),"",L6)</f>
        <v>1923</v>
      </c>
      <c r="M14" s="310">
        <f>IF(ISBLANK(K6),"",K6)</f>
        <v>1715</v>
      </c>
    </row>
    <row r="15" spans="1:16" x14ac:dyDescent="0.25">
      <c r="A15" s="481">
        <f>A8</f>
        <v>2023</v>
      </c>
      <c r="B15" s="311">
        <f t="shared" si="0"/>
        <v>66900</v>
      </c>
      <c r="F15" s="486">
        <f t="shared" ref="F15:F16" si="1">A6</f>
        <v>2021</v>
      </c>
      <c r="G15" s="479">
        <f t="shared" ref="G15:G16" si="2">IF(ISBLANK(E6),"",E6)</f>
        <v>2528</v>
      </c>
      <c r="H15" s="479">
        <f t="shared" ref="H15:H16" si="3">IF(ISBLANK(D6),"",D6)</f>
        <v>3518</v>
      </c>
      <c r="K15" s="486">
        <f>A7</f>
        <v>2022</v>
      </c>
      <c r="L15" s="479">
        <f t="shared" ref="L15:L16" si="4">IF(ISBLANK(L7),"",L7)</f>
        <v>1692</v>
      </c>
      <c r="M15" s="479">
        <f t="shared" ref="M15:M16" si="5">IF(ISBLANK(K7),"",K7)</f>
        <v>1493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2698</v>
      </c>
      <c r="H16" s="311">
        <f t="shared" si="3"/>
        <v>3569</v>
      </c>
      <c r="K16" s="481">
        <f>A8</f>
        <v>2023</v>
      </c>
      <c r="L16" s="311">
        <f t="shared" si="4"/>
        <v>1543</v>
      </c>
      <c r="M16" s="311">
        <f t="shared" si="5"/>
        <v>1379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4408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4696</v>
      </c>
      <c r="C21" s="373"/>
      <c r="D21" s="197"/>
      <c r="F21" s="514">
        <f>A5</f>
        <v>2020</v>
      </c>
      <c r="G21" s="310">
        <f>IF(ISBLANK(E5),"",E5)</f>
        <v>2377</v>
      </c>
      <c r="H21" s="310">
        <f>IF(ISBLANK(D5),"",D5)</f>
        <v>3378</v>
      </c>
      <c r="K21" s="514">
        <f>A6</f>
        <v>2021</v>
      </c>
      <c r="L21" s="310">
        <f>IF(ISBLANK(L6),"",L6)</f>
        <v>1923</v>
      </c>
      <c r="M21" s="310">
        <f>IF(ISBLANK(K6),"",K6)</f>
        <v>1715</v>
      </c>
    </row>
    <row r="22" spans="1:15" x14ac:dyDescent="0.25">
      <c r="A22" s="481">
        <f t="shared" si="6"/>
        <v>2022</v>
      </c>
      <c r="B22" s="311">
        <f t="shared" si="7"/>
        <v>4952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2528</v>
      </c>
      <c r="H22" s="479">
        <f t="shared" ref="H22:H23" si="10">IF(ISBLANK(D6),"",D6)</f>
        <v>3518</v>
      </c>
      <c r="K22" s="486">
        <f>A7</f>
        <v>2022</v>
      </c>
      <c r="L22" s="479">
        <f>IF(ISBLANK(L7),"",L7)</f>
        <v>1692</v>
      </c>
      <c r="M22" s="479">
        <f>IF(ISBLANK(K7),"",K7)</f>
        <v>1493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2698</v>
      </c>
      <c r="H23" s="311">
        <f t="shared" si="10"/>
        <v>3569</v>
      </c>
      <c r="K23" s="481">
        <f>A8</f>
        <v>2023</v>
      </c>
      <c r="L23" s="311">
        <f>IF(ISBLANK(L8),"",L8)</f>
        <v>1543</v>
      </c>
      <c r="M23" s="311">
        <f>IF(ISBLANK(K8),"",K8)</f>
        <v>1379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4408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4952</v>
      </c>
      <c r="C28" s="373"/>
      <c r="D28" s="197"/>
      <c r="F28" s="514">
        <f>A5</f>
        <v>2020</v>
      </c>
      <c r="G28" s="310">
        <f>IF(ISBLANK(H5),"",H5)</f>
        <v>20</v>
      </c>
      <c r="H28" s="310">
        <f>IF(ISBLANK(G5),"",G5)</f>
        <v>29.3</v>
      </c>
      <c r="K28" s="514">
        <f>A5</f>
        <v>2020</v>
      </c>
      <c r="L28" s="310">
        <f>IF(ISBLANK(O5),"",O5)</f>
        <v>171</v>
      </c>
      <c r="M28" s="310">
        <f>IF(ISBLANK(N5),"",N5)</f>
        <v>155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21.8</v>
      </c>
      <c r="H29" s="479">
        <f t="shared" ref="H29:H30" si="15">IF(ISBLANK(G6),"",G6)</f>
        <v>31.3</v>
      </c>
      <c r="K29" s="486">
        <f t="shared" ref="K29:K30" si="16">A6</f>
        <v>2021</v>
      </c>
      <c r="L29" s="479">
        <f t="shared" ref="L29:L30" si="17">IF(ISBLANK(O6),"",O6)</f>
        <v>168</v>
      </c>
      <c r="M29" s="479">
        <f t="shared" ref="M29:M30" si="18">IF(ISBLANK(N6),"",N6)</f>
        <v>154</v>
      </c>
    </row>
    <row r="30" spans="1:15" x14ac:dyDescent="0.25">
      <c r="F30" s="481">
        <f t="shared" si="13"/>
        <v>2022</v>
      </c>
      <c r="G30" s="311">
        <f t="shared" si="14"/>
        <v>22.7</v>
      </c>
      <c r="H30" s="311">
        <f t="shared" si="15"/>
        <v>30.3</v>
      </c>
      <c r="K30" s="481">
        <f t="shared" si="16"/>
        <v>2022</v>
      </c>
      <c r="L30" s="311">
        <f t="shared" si="17"/>
        <v>144</v>
      </c>
      <c r="M30" s="311">
        <f t="shared" si="18"/>
        <v>128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</v>
      </c>
      <c r="H35" s="310">
        <f>IF(ISBLANK(G5),"",G5)</f>
        <v>29.3</v>
      </c>
      <c r="K35" s="514">
        <f>A5</f>
        <v>2020</v>
      </c>
      <c r="L35" s="310">
        <f>IF(ISBLANK(O5),"",O5)</f>
        <v>171</v>
      </c>
      <c r="M35" s="310">
        <f>IF(ISBLANK(N5),"",N5)</f>
        <v>155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21.8</v>
      </c>
      <c r="H36" s="479">
        <f t="shared" ref="H36:H37" si="21">IF(ISBLANK(G6),"",G6)</f>
        <v>31.3</v>
      </c>
      <c r="K36" s="486">
        <f t="shared" ref="K36:K37" si="22">A6</f>
        <v>2021</v>
      </c>
      <c r="L36" s="479">
        <f t="shared" ref="L36:L37" si="23">IF(ISBLANK(O6),"",O6)</f>
        <v>168</v>
      </c>
      <c r="M36" s="479">
        <f t="shared" ref="M36:M37" si="24">IF(ISBLANK(N6),"",N6)</f>
        <v>154</v>
      </c>
    </row>
    <row r="37" spans="6:15" x14ac:dyDescent="0.25">
      <c r="F37" s="481">
        <f t="shared" si="19"/>
        <v>2022</v>
      </c>
      <c r="G37" s="311">
        <f t="shared" si="20"/>
        <v>22.7</v>
      </c>
      <c r="H37" s="311">
        <f t="shared" si="21"/>
        <v>30.3</v>
      </c>
      <c r="K37" s="481">
        <f t="shared" si="22"/>
        <v>2022</v>
      </c>
      <c r="L37" s="311">
        <f t="shared" si="23"/>
        <v>144</v>
      </c>
      <c r="M37" s="311">
        <f t="shared" si="24"/>
        <v>128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16.100000000000001</v>
      </c>
      <c r="C6" s="35">
        <v>17.8</v>
      </c>
      <c r="D6" s="63">
        <v>14.7</v>
      </c>
      <c r="E6" s="35">
        <v>55.7</v>
      </c>
      <c r="F6" s="35">
        <v>50.7</v>
      </c>
      <c r="G6" s="35">
        <v>60.3</v>
      </c>
      <c r="H6" s="292">
        <v>28.1</v>
      </c>
      <c r="I6" s="35">
        <v>31.5</v>
      </c>
      <c r="J6" s="63">
        <v>25.1</v>
      </c>
      <c r="M6" s="127" t="s">
        <v>16</v>
      </c>
      <c r="N6" s="935">
        <f>IF(ISBLANK(B8),"",B8)</f>
        <v>14.2</v>
      </c>
      <c r="O6" s="935">
        <f>IF(ISBLANK(E8),"",E8)</f>
        <v>53.7</v>
      </c>
      <c r="P6" s="128">
        <f>IF(ISBLANK(H8),"",H8)</f>
        <v>32.1</v>
      </c>
    </row>
    <row r="7" spans="1:19" x14ac:dyDescent="0.25">
      <c r="A7" s="286">
        <v>2022</v>
      </c>
      <c r="B7" s="167">
        <v>14.5</v>
      </c>
      <c r="C7" s="94">
        <v>15.5</v>
      </c>
      <c r="D7" s="169">
        <v>13.7</v>
      </c>
      <c r="E7" s="94">
        <v>54</v>
      </c>
      <c r="F7" s="94">
        <v>50.5</v>
      </c>
      <c r="G7" s="94">
        <v>57</v>
      </c>
      <c r="H7" s="167">
        <v>31.5</v>
      </c>
      <c r="I7" s="94">
        <v>34</v>
      </c>
      <c r="J7" s="169">
        <v>29.3</v>
      </c>
    </row>
    <row r="8" spans="1:19" x14ac:dyDescent="0.25">
      <c r="A8" s="218">
        <v>2023</v>
      </c>
      <c r="B8" s="167">
        <v>14.2</v>
      </c>
      <c r="C8" s="94">
        <v>15.7</v>
      </c>
      <c r="D8" s="169">
        <v>12.8</v>
      </c>
      <c r="E8" s="94">
        <v>53.7</v>
      </c>
      <c r="F8" s="94">
        <v>50.3</v>
      </c>
      <c r="G8" s="94">
        <v>56.8</v>
      </c>
      <c r="H8" s="167">
        <v>32.1</v>
      </c>
      <c r="I8" s="94">
        <v>34</v>
      </c>
      <c r="J8" s="169">
        <v>30.3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12.8</v>
      </c>
      <c r="O12" s="936">
        <f>IF(ISBLANK(G8),"",G8)</f>
        <v>56.8</v>
      </c>
      <c r="P12" s="938">
        <f>IF(ISBLANK(J8),"",J8)</f>
        <v>30.3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15.7</v>
      </c>
      <c r="O13" s="937">
        <f>IF(ISBLANK(F8),"",F8)</f>
        <v>50.3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14.2</v>
      </c>
      <c r="O20" s="935">
        <f>IF(ISBLANK(E8),"",E8)</f>
        <v>53.7</v>
      </c>
      <c r="P20" s="940">
        <f>IF(ISBLANK(H8),"",H8)</f>
        <v>32.1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12.8</v>
      </c>
      <c r="O24" s="936">
        <f>IF(ISBLANK(G8),"",G8)</f>
        <v>56.8</v>
      </c>
      <c r="P24" s="938">
        <f>IF(ISBLANK(J8),"",J8)</f>
        <v>30.3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15.7</v>
      </c>
      <c r="O25" s="937">
        <f>IF(ISBLANK(F8),"",F8)</f>
        <v>50.3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1048011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44319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1045311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44205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1505577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63669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325716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32.6</v>
      </c>
      <c r="E21" s="751">
        <v>35.799999999999997</v>
      </c>
      <c r="F21" s="751">
        <v>36.799999999999997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9.3000000000000007</v>
      </c>
      <c r="E22" s="752">
        <v>2.7</v>
      </c>
      <c r="F22" s="752">
        <v>2.8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60.400000000000006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36.799999999999997</v>
      </c>
    </row>
    <row r="32" spans="1:11" x14ac:dyDescent="0.25">
      <c r="A32" s="698" t="s">
        <v>1431</v>
      </c>
      <c r="B32" s="734">
        <f>F22</f>
        <v>2.8</v>
      </c>
    </row>
    <row r="33" spans="1:2" x14ac:dyDescent="0.25">
      <c r="A33" s="699" t="s">
        <v>1432</v>
      </c>
      <c r="B33" s="732">
        <f>100-(B30+B31+B32)</f>
        <v>60.400000000000006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163</v>
      </c>
      <c r="C4" s="71">
        <v>9</v>
      </c>
      <c r="D4" s="71">
        <v>14</v>
      </c>
      <c r="G4" s="217">
        <f>A4</f>
        <v>2021</v>
      </c>
      <c r="H4" s="289">
        <f>IF(ISBLANK(C4),"",C4)</f>
        <v>9</v>
      </c>
      <c r="I4" s="289">
        <f>IF(ISBLANK(D4),"",D4)</f>
        <v>14</v>
      </c>
    </row>
    <row r="5" spans="1:9" x14ac:dyDescent="0.25">
      <c r="A5" s="286">
        <v>2022</v>
      </c>
      <c r="B5" s="214">
        <v>157</v>
      </c>
      <c r="C5" s="214">
        <v>10</v>
      </c>
      <c r="D5" s="214">
        <v>7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7</v>
      </c>
    </row>
    <row r="6" spans="1:9" x14ac:dyDescent="0.25">
      <c r="A6" s="218">
        <v>2023</v>
      </c>
      <c r="B6" s="168">
        <v>162</v>
      </c>
      <c r="C6" s="168">
        <v>9</v>
      </c>
      <c r="D6" s="168">
        <v>16</v>
      </c>
      <c r="G6" s="219">
        <f t="shared" si="0"/>
        <v>2023</v>
      </c>
      <c r="H6" s="291">
        <f t="shared" si="1"/>
        <v>9</v>
      </c>
      <c r="I6" s="291">
        <f t="shared" si="2"/>
        <v>16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7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16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896</v>
      </c>
      <c r="C23" s="71">
        <v>90</v>
      </c>
      <c r="D23" s="71">
        <v>141</v>
      </c>
      <c r="G23" s="217">
        <f>A23</f>
        <v>2021</v>
      </c>
      <c r="H23" s="289">
        <f>IF(ISBLANK(C23),"",C23)</f>
        <v>90</v>
      </c>
      <c r="I23" s="289">
        <f>IF(ISBLANK(D23),"",D23)</f>
        <v>141</v>
      </c>
    </row>
    <row r="24" spans="1:13" x14ac:dyDescent="0.25">
      <c r="A24" s="286">
        <v>2022</v>
      </c>
      <c r="B24" s="214">
        <v>955</v>
      </c>
      <c r="C24" s="214">
        <v>81</v>
      </c>
      <c r="D24" s="214">
        <v>142</v>
      </c>
      <c r="G24" s="286">
        <f t="shared" ref="G24:G25" si="6">A24</f>
        <v>2022</v>
      </c>
      <c r="H24" s="290">
        <f t="shared" ref="H24:H25" si="7">IF(ISBLANK(C24),"",C24)</f>
        <v>81</v>
      </c>
      <c r="I24" s="290">
        <f t="shared" ref="I24:I25" si="8">IF(ISBLANK(D24),"",D24)</f>
        <v>142</v>
      </c>
    </row>
    <row r="25" spans="1:13" x14ac:dyDescent="0.25">
      <c r="A25" s="218">
        <v>2023</v>
      </c>
      <c r="B25" s="168">
        <v>1048</v>
      </c>
      <c r="C25" s="168">
        <v>88</v>
      </c>
      <c r="D25" s="168">
        <v>175</v>
      </c>
      <c r="G25" s="219">
        <f t="shared" si="6"/>
        <v>2023</v>
      </c>
      <c r="H25" s="291">
        <f t="shared" si="7"/>
        <v>88</v>
      </c>
      <c r="I25" s="291">
        <f t="shared" si="8"/>
        <v>175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90</v>
      </c>
      <c r="I31" s="289">
        <f>IF(ISBLANK(D23),"",D23)</f>
        <v>141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81</v>
      </c>
      <c r="I32" s="290">
        <f t="shared" si="10"/>
        <v>142</v>
      </c>
    </row>
    <row r="33" spans="7:9" x14ac:dyDescent="0.25">
      <c r="G33" s="219">
        <f t="shared" si="9"/>
        <v>2023</v>
      </c>
      <c r="H33" s="291">
        <f t="shared" ref="H33:I33" si="11">IF(ISBLANK(C25),"",C25)</f>
        <v>88</v>
      </c>
      <c r="I33" s="291">
        <f t="shared" si="11"/>
        <v>175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397726</v>
      </c>
      <c r="E4" s="70">
        <v>17016</v>
      </c>
      <c r="F4" s="1076">
        <v>113417</v>
      </c>
      <c r="G4" s="70">
        <v>4852</v>
      </c>
      <c r="H4" s="1078">
        <v>1219271</v>
      </c>
      <c r="I4" s="1077">
        <v>52166</v>
      </c>
    </row>
    <row r="5" spans="1:9" x14ac:dyDescent="0.25">
      <c r="A5" s="587">
        <v>2021</v>
      </c>
      <c r="B5" s="1079">
        <v>0</v>
      </c>
      <c r="C5" s="1080">
        <v>0</v>
      </c>
      <c r="D5" s="160">
        <v>511526</v>
      </c>
      <c r="E5" s="212">
        <v>22379</v>
      </c>
      <c r="F5" s="1079">
        <v>38948</v>
      </c>
      <c r="G5" s="212">
        <v>1704</v>
      </c>
      <c r="H5" s="1081">
        <v>1429444</v>
      </c>
      <c r="I5" s="1080">
        <v>62539</v>
      </c>
    </row>
    <row r="6" spans="1:9" x14ac:dyDescent="0.25">
      <c r="A6" s="588">
        <v>2022</v>
      </c>
      <c r="B6" s="1082">
        <v>0</v>
      </c>
      <c r="C6" s="1083">
        <v>0</v>
      </c>
      <c r="D6" s="169">
        <v>554242</v>
      </c>
      <c r="E6" s="167">
        <v>23438</v>
      </c>
      <c r="F6" s="1082">
        <v>42191</v>
      </c>
      <c r="G6" s="167">
        <v>1784</v>
      </c>
      <c r="H6" s="1084">
        <v>1505577</v>
      </c>
      <c r="I6" s="1083">
        <v>63669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119795</v>
      </c>
      <c r="C4" s="1076">
        <v>857214</v>
      </c>
      <c r="D4" s="1077">
        <v>36675</v>
      </c>
      <c r="E4" s="1076">
        <v>856928</v>
      </c>
      <c r="F4" s="1077">
        <v>36663</v>
      </c>
    </row>
    <row r="5" spans="1:6" x14ac:dyDescent="0.25">
      <c r="A5" s="480">
        <v>2021</v>
      </c>
      <c r="B5" s="1081">
        <v>301981</v>
      </c>
      <c r="C5" s="1079">
        <v>1064482</v>
      </c>
      <c r="D5" s="1080">
        <v>46571</v>
      </c>
      <c r="E5" s="1079">
        <v>1063091</v>
      </c>
      <c r="F5" s="1080">
        <v>46511</v>
      </c>
    </row>
    <row r="6" spans="1:6" ht="15.75" thickBot="1" x14ac:dyDescent="0.3">
      <c r="A6" s="960">
        <v>2022</v>
      </c>
      <c r="B6" s="1085">
        <v>325716</v>
      </c>
      <c r="C6" s="1086">
        <v>1048011</v>
      </c>
      <c r="D6" s="1087">
        <v>44319</v>
      </c>
      <c r="E6" s="1086">
        <v>1045311</v>
      </c>
      <c r="F6" s="1087">
        <v>44205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Priboj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553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23647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221.6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22686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22184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584</v>
      </c>
      <c r="C63" s="548">
        <f>IF(ISBLANK('DEM2'!C7),"-",'DEM2'!C7)</f>
        <v>600</v>
      </c>
      <c r="D63" s="548"/>
      <c r="E63" s="548">
        <f>IF(ISBLANK('DEM2'!D8),"-",'DEM2'!D8)</f>
        <v>583</v>
      </c>
      <c r="F63" s="548">
        <f>IF(ISBLANK('DEM2'!C8),"-",'DEM2'!C8)</f>
        <v>609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687</v>
      </c>
      <c r="C64" s="317">
        <f>IF(ISBLANK('DEM2'!F7),"-",'DEM2'!F7)</f>
        <v>735</v>
      </c>
      <c r="D64" s="789"/>
      <c r="E64" s="317">
        <f>IF(ISBLANK('DEM2'!G8),"-",'DEM2'!G8)</f>
        <v>684</v>
      </c>
      <c r="F64" s="317">
        <f>IF(ISBLANK('DEM2'!F8),"-",'DEM2'!F8)</f>
        <v>707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498</v>
      </c>
      <c r="C65" s="345">
        <f>IF(ISBLANK('DEM2'!I7),"-",'DEM2'!I7)</f>
        <v>482</v>
      </c>
      <c r="D65" s="393"/>
      <c r="E65" s="345">
        <f>IF(ISBLANK('DEM2'!J8),"-",'DEM2'!J8)</f>
        <v>444</v>
      </c>
      <c r="F65" s="345">
        <f>IF(ISBLANK('DEM2'!I8),"-",'DEM2'!I8)</f>
        <v>479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1626</v>
      </c>
      <c r="C66" s="348">
        <f>IF(ISBLANK('DEM2'!L7),"-",'DEM2'!L7)</f>
        <v>1693</v>
      </c>
      <c r="D66" s="394"/>
      <c r="E66" s="348">
        <f>IF(ISBLANK('DEM2'!M8),"-",'DEM2'!M8)</f>
        <v>1587</v>
      </c>
      <c r="F66" s="348">
        <f>IF(ISBLANK('DEM2'!L8),"-",'DEM2'!L8)</f>
        <v>1662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1644</v>
      </c>
      <c r="C67" s="345">
        <f>IF(ISBLANK('DEM2'!O7),"-",'DEM2'!O7)</f>
        <v>1821</v>
      </c>
      <c r="D67" s="393"/>
      <c r="E67" s="345">
        <f>IF(ISBLANK('DEM2'!P8),"-",'DEM2'!P8)</f>
        <v>1637</v>
      </c>
      <c r="F67" s="345">
        <f>IF(ISBLANK('DEM2'!O8),"-",'DEM2'!O8)</f>
        <v>1848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7064</v>
      </c>
      <c r="C68" s="317">
        <f>IF(ISBLANK('DEM2'!R7),"-",'DEM2'!R7)</f>
        <v>7239</v>
      </c>
      <c r="D68" s="395"/>
      <c r="E68" s="317">
        <f>IF(ISBLANK('DEM2'!S8),"-",'DEM2'!S8)</f>
        <v>7288</v>
      </c>
      <c r="F68" s="317">
        <f>IF(ISBLANK('DEM2'!R8),"-",'DEM2'!R8)</f>
        <v>7635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11600</v>
      </c>
      <c r="C69" s="463">
        <f>IF(ISBLANK('DEM2'!U7),"-",'DEM2'!U7)</f>
        <v>11257</v>
      </c>
      <c r="D69" s="799"/>
      <c r="E69" s="463">
        <f>IF(ISBLANK('DEM2'!V8),"-",'DEM2'!V8)</f>
        <v>11885</v>
      </c>
      <c r="F69" s="463">
        <f>IF(ISBLANK('DEM2'!U8),"-",'DEM2'!U8)</f>
        <v>11762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13.7</v>
      </c>
      <c r="G115" s="800">
        <f>IF(ISBLANK('DEM2'!E23),"-",'DEM2'!E23)</f>
        <v>13.7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6.3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21.3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4952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6267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66900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2922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38.700000000000003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123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1505577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63669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554242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306555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23438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42191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1784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1048011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44319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1045311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44205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162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325716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3600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3298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352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5083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3541</v>
      </c>
      <c r="C300" s="808">
        <f>IF(ISBLANK(POLJ3!C4),"-",POLJ3!C4)</f>
        <v>662</v>
      </c>
      <c r="D300" s="1160">
        <f>IF(ISBLANK(POLJ3!D4),"-",POLJ3!D4)</f>
        <v>2879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5024</v>
      </c>
      <c r="C301" s="789">
        <f>IF(ISBLANK(POLJ3!C5),"-",POLJ3!C5)</f>
        <v>3287</v>
      </c>
      <c r="D301" s="1161">
        <f>IF(ISBLANK(POLJ3!D5),"-",POLJ3!D5)</f>
        <v>1737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88</v>
      </c>
      <c r="C303" s="791">
        <f>IF(ISBLANK(POLJ3!C7),"-",POLJ3!C7)</f>
        <v>59</v>
      </c>
      <c r="D303" s="1163">
        <f>IF(ISBLANK(POLJ3!D7),"-",POLJ3!D7)</f>
        <v>29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3600</v>
      </c>
      <c r="C304" s="807">
        <f>IF(ISBLANK(POLJ3!C8),"-",POLJ3!C8)</f>
        <v>617</v>
      </c>
      <c r="D304" s="1164">
        <f>IF(ISBLANK(POLJ3!D8),"-",POLJ3!D8)</f>
        <v>2983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66.88</v>
      </c>
      <c r="C310" s="1165"/>
      <c r="D310" s="3"/>
      <c r="E310" s="5"/>
      <c r="F310" s="5"/>
      <c r="G310" s="815" t="s">
        <v>854</v>
      </c>
      <c r="H310" s="816">
        <f>IF(ISBLANK(POLJ2!H3),"-",POLJ2!H3)</f>
        <v>3101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1148.08</v>
      </c>
      <c r="C311" s="1154"/>
      <c r="D311" s="3"/>
      <c r="E311" s="5"/>
      <c r="F311" s="5"/>
      <c r="G311" s="810" t="s">
        <v>855</v>
      </c>
      <c r="H311" s="248">
        <f>IF(ISBLANK(POLJ2!H4),"-",POLJ2!H4)</f>
        <v>1731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1462.88</v>
      </c>
      <c r="C312" s="1154"/>
      <c r="D312" s="3"/>
      <c r="E312" s="5"/>
      <c r="F312" s="5"/>
      <c r="G312" s="810" t="s">
        <v>856</v>
      </c>
      <c r="H312" s="248">
        <f>IF(ISBLANK(POLJ2!H5),"-",POLJ2!H5)</f>
        <v>12964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0.61</v>
      </c>
      <c r="C313" s="1154"/>
      <c r="D313" s="3"/>
      <c r="E313" s="5"/>
      <c r="F313" s="5"/>
      <c r="G313" s="812" t="s">
        <v>857</v>
      </c>
      <c r="H313" s="249">
        <f>IF(ISBLANK(POLJ2!H6),"-",POLJ2!H6)</f>
        <v>26390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2.15</v>
      </c>
      <c r="C314" s="1154"/>
      <c r="D314" s="3"/>
      <c r="E314" s="5"/>
      <c r="F314" s="5"/>
      <c r="G314" s="814" t="s">
        <v>847</v>
      </c>
      <c r="H314" s="817">
        <f>IF(ISBLANK(POLJ2!H7),"-",POLJ2!H7)</f>
        <v>44186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8974.9699999999993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11655.57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165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41.1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563</v>
      </c>
      <c r="I364" s="808">
        <f>IF(ISBLANK(OBRAZ2!I6),"-",OBRAZ2!I6)</f>
        <v>563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283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38</v>
      </c>
      <c r="I366" s="807">
        <f>IF(ISBLANK(OBRAZ2!I8),"-",OBRAZ2!I8)</f>
        <v>38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154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0.5494505494505495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73.260073260073256</v>
      </c>
      <c r="I377" s="851">
        <f>IF(ISBLANK(OBRAZ2!C14),"-",OBRAZ2!C23)</f>
        <v>70.515097690941388</v>
      </c>
      <c r="J377" s="851">
        <f>IF(ISBLANK(OBRAZ2!D14),"-",OBRAZ2!D23)</f>
        <v>74.418604651162795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7.5091575091575091</v>
      </c>
      <c r="I379" s="851">
        <f>IF(ISBLANK(OBRAZ2!C16),"-",OBRAZ2!C25)</f>
        <v>4.2628774422735347</v>
      </c>
      <c r="J379" s="851">
        <f>IF(ISBLANK(OBRAZ2!D16),"-",OBRAZ2!D25)</f>
        <v>5.1495016611295679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18.681318681318682</v>
      </c>
      <c r="I380" s="852">
        <f>IF(ISBLANK(OBRAZ2!C17),"-",OBRAZ2!C26)</f>
        <v>25.22202486678508</v>
      </c>
      <c r="J380" s="852">
        <f>IF(ISBLANK(OBRAZ2!D17),"-",OBRAZ2!D26)</f>
        <v>20.431893687707642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599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599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88.6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162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89.5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3500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61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1.3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120.3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84.6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56.8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2297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3347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147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807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28.2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118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199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0.8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159.54400000000001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608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5245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5142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36636.22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66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14.96181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101</v>
      </c>
      <c r="D696" s="3"/>
      <c r="E696" s="5"/>
      <c r="F696" s="5"/>
      <c r="G696" s="837">
        <v>2012</v>
      </c>
      <c r="H696" s="835">
        <f>IF(ISBLANK(INDEKSI2!B5),"-",INDEKSI2!B5)</f>
        <v>26.53</v>
      </c>
      <c r="I696" s="835">
        <f>IF(ISBLANK(INDEKSI2!C5),"-",INDEKSI2!C5)</f>
        <v>106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40.72</v>
      </c>
      <c r="D697" s="3"/>
      <c r="E697" s="5"/>
      <c r="F697" s="5"/>
      <c r="G697" s="838">
        <v>2013</v>
      </c>
      <c r="H697" s="559">
        <f>IF(ISBLANK(INDEKSI2!B6),"-",INDEKSI2!B6)</f>
        <v>26.51</v>
      </c>
      <c r="I697" s="559">
        <f>IF(ISBLANK(INDEKSI2!C6),"-",INDEKSI2!C6)</f>
        <v>118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27.62</v>
      </c>
      <c r="I698" s="836">
        <f>IF(ISBLANK(INDEKSI2!C7),"-",INDEKSI2!C7)</f>
        <v>112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40892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5965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27.62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14.96181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40.72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26.87</v>
      </c>
      <c r="C4" s="721">
        <v>101</v>
      </c>
      <c r="D4" s="710"/>
      <c r="E4" s="711"/>
      <c r="F4" s="712"/>
    </row>
    <row r="5" spans="1:6" x14ac:dyDescent="0.25">
      <c r="A5" s="286">
        <v>2012</v>
      </c>
      <c r="B5" s="614">
        <v>26.53</v>
      </c>
      <c r="C5" s="722">
        <v>106</v>
      </c>
      <c r="D5" s="713"/>
      <c r="E5" s="641"/>
      <c r="F5" s="714"/>
    </row>
    <row r="6" spans="1:6" x14ac:dyDescent="0.25">
      <c r="A6" s="286">
        <v>2013</v>
      </c>
      <c r="B6" s="614">
        <v>26.51</v>
      </c>
      <c r="C6" s="722">
        <v>118</v>
      </c>
      <c r="D6" s="715">
        <v>14.96181</v>
      </c>
      <c r="E6" s="609">
        <v>101</v>
      </c>
      <c r="F6" s="716">
        <v>40.72</v>
      </c>
    </row>
    <row r="7" spans="1:6" x14ac:dyDescent="0.25">
      <c r="A7" s="219">
        <v>2014</v>
      </c>
      <c r="B7" s="615">
        <v>27.62</v>
      </c>
      <c r="C7" s="723">
        <v>112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3600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352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3298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66.88</v>
      </c>
      <c r="G3" s="217" t="s">
        <v>765</v>
      </c>
      <c r="H3" s="71">
        <v>3101</v>
      </c>
    </row>
    <row r="4" spans="1:9" x14ac:dyDescent="0.25">
      <c r="A4" s="286" t="s">
        <v>760</v>
      </c>
      <c r="B4" s="214">
        <v>1148.08</v>
      </c>
      <c r="G4" s="286" t="s">
        <v>766</v>
      </c>
      <c r="H4" s="214">
        <v>1731</v>
      </c>
    </row>
    <row r="5" spans="1:9" x14ac:dyDescent="0.25">
      <c r="A5" s="286" t="s">
        <v>761</v>
      </c>
      <c r="B5" s="214">
        <v>1462.88</v>
      </c>
      <c r="G5" s="286" t="s">
        <v>767</v>
      </c>
      <c r="H5" s="214">
        <v>12964</v>
      </c>
    </row>
    <row r="6" spans="1:9" x14ac:dyDescent="0.25">
      <c r="A6" s="286" t="s">
        <v>762</v>
      </c>
      <c r="B6" s="214">
        <v>0.61</v>
      </c>
      <c r="G6" s="286" t="s">
        <v>768</v>
      </c>
      <c r="H6" s="214">
        <v>26390</v>
      </c>
    </row>
    <row r="7" spans="1:9" x14ac:dyDescent="0.25">
      <c r="A7" s="286" t="s">
        <v>763</v>
      </c>
      <c r="B7" s="214">
        <v>2.15</v>
      </c>
      <c r="G7" s="1" t="s">
        <v>24</v>
      </c>
      <c r="H7" s="288">
        <v>44186</v>
      </c>
    </row>
    <row r="8" spans="1:9" x14ac:dyDescent="0.25">
      <c r="A8" s="287" t="s">
        <v>764</v>
      </c>
      <c r="B8" s="73">
        <v>8974.9699999999993</v>
      </c>
    </row>
    <row r="9" spans="1:9" x14ac:dyDescent="0.25">
      <c r="A9" s="1" t="s">
        <v>24</v>
      </c>
      <c r="B9" s="288">
        <v>11655.57</v>
      </c>
      <c r="I9" s="41" t="s">
        <v>876</v>
      </c>
    </row>
    <row r="10" spans="1:9" x14ac:dyDescent="0.25">
      <c r="G10" s="29" t="s">
        <v>775</v>
      </c>
      <c r="H10" s="58">
        <v>5083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3541</v>
      </c>
      <c r="C4" s="55">
        <v>662</v>
      </c>
      <c r="D4" s="110">
        <v>2879</v>
      </c>
    </row>
    <row r="5" spans="1:4" ht="30" customHeight="1" x14ac:dyDescent="0.25">
      <c r="A5" s="274" t="s">
        <v>884</v>
      </c>
      <c r="B5" s="212">
        <v>5024</v>
      </c>
      <c r="C5" s="58">
        <v>3287</v>
      </c>
      <c r="D5" s="160">
        <v>1737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88</v>
      </c>
      <c r="C7" s="58">
        <v>59</v>
      </c>
      <c r="D7" s="160">
        <v>29</v>
      </c>
    </row>
    <row r="8" spans="1:4" x14ac:dyDescent="0.25">
      <c r="A8" s="201" t="s">
        <v>774</v>
      </c>
      <c r="B8" s="72">
        <v>3600</v>
      </c>
      <c r="C8" s="61">
        <v>617</v>
      </c>
      <c r="D8" s="111">
        <v>2983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65.425955414012734</v>
      </c>
      <c r="C15" s="278">
        <f>D5/B5*100</f>
        <v>34.574044585987259</v>
      </c>
    </row>
    <row r="16" spans="1:4" ht="30" x14ac:dyDescent="0.25">
      <c r="A16" s="279" t="s">
        <v>821</v>
      </c>
      <c r="B16" s="283">
        <f>C4/B4*100</f>
        <v>18.69528381813047</v>
      </c>
      <c r="C16" s="280">
        <f>D4/B4*100</f>
        <v>81.304716181869523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65.425955414012734</v>
      </c>
      <c r="C22" s="278">
        <f t="shared" si="0"/>
        <v>34.574044585987259</v>
      </c>
    </row>
    <row r="23" spans="1:3" ht="30" x14ac:dyDescent="0.25">
      <c r="A23" s="279" t="s">
        <v>858</v>
      </c>
      <c r="B23" s="285">
        <f t="shared" si="0"/>
        <v>18.69528381813047</v>
      </c>
      <c r="C23" s="284">
        <f t="shared" si="0"/>
        <v>81.304716181869523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165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41.1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587</v>
      </c>
      <c r="C6" s="973">
        <v>563</v>
      </c>
      <c r="D6" s="945">
        <v>24</v>
      </c>
      <c r="E6" s="973">
        <v>546</v>
      </c>
      <c r="F6" s="973">
        <v>529</v>
      </c>
      <c r="G6" s="945">
        <v>17</v>
      </c>
      <c r="H6" s="599">
        <v>563</v>
      </c>
      <c r="I6" s="616">
        <v>563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55</v>
      </c>
      <c r="C8" s="978">
        <v>55</v>
      </c>
      <c r="D8" s="979">
        <v>0</v>
      </c>
      <c r="E8" s="978">
        <v>65</v>
      </c>
      <c r="F8" s="978">
        <v>65</v>
      </c>
      <c r="G8" s="979">
        <v>0</v>
      </c>
      <c r="H8" s="754">
        <v>38</v>
      </c>
      <c r="I8" s="691">
        <v>38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400</v>
      </c>
      <c r="C14" s="751">
        <v>397</v>
      </c>
      <c r="D14" s="751">
        <v>448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41</v>
      </c>
      <c r="C16" s="1029">
        <v>24</v>
      </c>
      <c r="D16" s="751">
        <v>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102</v>
      </c>
      <c r="C17" s="752">
        <v>142</v>
      </c>
      <c r="D17" s="752">
        <v>123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0.5494505494505495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73.260073260073256</v>
      </c>
      <c r="C23" s="290">
        <f>C14/SUM(C12:C17)*100</f>
        <v>70.515097690941388</v>
      </c>
      <c r="D23" s="290">
        <f>D14/SUM(D12:D17)*100</f>
        <v>74.418604651162795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7.5091575091575091</v>
      </c>
      <c r="C25" s="290">
        <f>C16/SUM(C12:C17)*100</f>
        <v>4.2628774422735347</v>
      </c>
      <c r="D25" s="290">
        <f>D16/SUM(D12:D17)*100</f>
        <v>5.1495016611295679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18.681318681318682</v>
      </c>
      <c r="C26" s="291">
        <f>C17/SUM(C12:C17)*100</f>
        <v>25.22202486678508</v>
      </c>
      <c r="D26" s="291">
        <f>D17/SUM(D12:D17)*100</f>
        <v>20.431893687707642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23.4</v>
      </c>
      <c r="C7" s="600">
        <v>22.8</v>
      </c>
      <c r="D7" s="600">
        <v>21.4</v>
      </c>
    </row>
    <row r="8" spans="1:6" x14ac:dyDescent="0.25">
      <c r="A8" s="695" t="s">
        <v>944</v>
      </c>
      <c r="B8" s="751">
        <v>10.7</v>
      </c>
      <c r="C8" s="751">
        <v>10.1</v>
      </c>
      <c r="D8" s="751">
        <v>10.6</v>
      </c>
    </row>
    <row r="9" spans="1:6" x14ac:dyDescent="0.25">
      <c r="A9" s="696" t="s">
        <v>224</v>
      </c>
      <c r="B9" s="752">
        <v>65.900000000000006</v>
      </c>
      <c r="C9" s="752">
        <v>67.099999999999994</v>
      </c>
      <c r="D9" s="752">
        <v>68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23.4</v>
      </c>
      <c r="C13" s="697">
        <f t="shared" ref="C13:D13" si="1">IF(ISBLANK(C7),"",C7)</f>
        <v>22.8</v>
      </c>
      <c r="D13" s="697">
        <f t="shared" si="1"/>
        <v>21.4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10.7</v>
      </c>
      <c r="C14" s="698">
        <f t="shared" si="2"/>
        <v>10.1</v>
      </c>
      <c r="D14" s="698">
        <f t="shared" si="2"/>
        <v>10.6</v>
      </c>
    </row>
    <row r="15" spans="1:6" x14ac:dyDescent="0.25">
      <c r="A15" s="702" t="s">
        <v>1630</v>
      </c>
      <c r="B15" s="699">
        <f t="shared" si="2"/>
        <v>65.900000000000006</v>
      </c>
      <c r="C15" s="699">
        <f t="shared" si="2"/>
        <v>67.099999999999994</v>
      </c>
      <c r="D15" s="699">
        <f t="shared" si="2"/>
        <v>68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23.4</v>
      </c>
      <c r="C18" s="697">
        <f t="shared" ref="C18:D18" si="4">IF(ISBLANK(C7),"",C7)</f>
        <v>22.8</v>
      </c>
      <c r="D18" s="697">
        <f t="shared" si="4"/>
        <v>21.4</v>
      </c>
    </row>
    <row r="19" spans="1:5" x14ac:dyDescent="0.25">
      <c r="A19" s="701" t="s">
        <v>1632</v>
      </c>
      <c r="B19" s="698">
        <f t="shared" ref="B19:D20" si="5">IF(ISBLANK(B8),"",B8)</f>
        <v>10.7</v>
      </c>
      <c r="C19" s="698">
        <f t="shared" si="5"/>
        <v>10.1</v>
      </c>
      <c r="D19" s="698">
        <f t="shared" si="5"/>
        <v>10.6</v>
      </c>
    </row>
    <row r="20" spans="1:5" x14ac:dyDescent="0.25">
      <c r="A20" s="702" t="s">
        <v>1633</v>
      </c>
      <c r="B20" s="699">
        <f t="shared" si="5"/>
        <v>65.900000000000006</v>
      </c>
      <c r="C20" s="699">
        <f t="shared" si="5"/>
        <v>67.099999999999994</v>
      </c>
      <c r="D20" s="699">
        <f t="shared" si="5"/>
        <v>68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81.599999999999994</v>
      </c>
      <c r="C5" s="611">
        <v>88.9</v>
      </c>
      <c r="D5" s="1030">
        <v>85.1</v>
      </c>
      <c r="F5" s="28"/>
      <c r="G5" s="693">
        <f>A5</f>
        <v>2020</v>
      </c>
      <c r="H5" s="669">
        <f>IF(ISBLANK(B5),"",B5)</f>
        <v>81.599999999999994</v>
      </c>
      <c r="I5" s="618">
        <f t="shared" ref="H5:I7" si="0">IF(ISBLANK(C5),"",C5)</f>
        <v>88.9</v>
      </c>
    </row>
    <row r="6" spans="1:10" x14ac:dyDescent="0.25">
      <c r="A6" s="749">
        <v>2021</v>
      </c>
      <c r="B6" s="601">
        <v>89.5</v>
      </c>
      <c r="C6" s="612">
        <v>83.7</v>
      </c>
      <c r="D6" s="946">
        <v>86.9</v>
      </c>
      <c r="F6" s="44"/>
      <c r="G6" s="693">
        <f t="shared" ref="G6:G7" si="1">A6</f>
        <v>2021</v>
      </c>
      <c r="H6" s="670">
        <f t="shared" si="0"/>
        <v>89.5</v>
      </c>
      <c r="I6" s="619">
        <f t="shared" si="0"/>
        <v>83.7</v>
      </c>
    </row>
    <row r="7" spans="1:10" x14ac:dyDescent="0.25">
      <c r="A7" s="750">
        <v>2022</v>
      </c>
      <c r="B7" s="601">
        <v>93.3</v>
      </c>
      <c r="C7" s="612">
        <v>87.7</v>
      </c>
      <c r="D7" s="946">
        <v>90.6</v>
      </c>
      <c r="F7" s="44"/>
      <c r="G7" s="693">
        <f t="shared" si="1"/>
        <v>2022</v>
      </c>
      <c r="H7" s="671">
        <f t="shared" si="0"/>
        <v>93.3</v>
      </c>
      <c r="I7" s="620">
        <f t="shared" si="0"/>
        <v>87.7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81.599999999999994</v>
      </c>
      <c r="I13" s="618">
        <f>IF(ISBLANK(C5),"",C5)</f>
        <v>88.9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89.5</v>
      </c>
      <c r="I14" s="619">
        <f t="shared" si="3"/>
        <v>83.7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93.3</v>
      </c>
      <c r="I15" s="620">
        <f t="shared" si="4"/>
        <v>87.7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Priboj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553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23647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221.6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22686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22184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584</v>
      </c>
      <c r="C63" s="548">
        <f>IF(ISBLANK('DEM2'!C7),"-",'DEM2'!C7)</f>
        <v>600</v>
      </c>
      <c r="D63" s="548"/>
      <c r="E63" s="548">
        <f>IF(ISBLANK('DEM2'!D8),"-",'DEM2'!D8)</f>
        <v>583</v>
      </c>
      <c r="F63" s="548">
        <f>IF(ISBLANK('DEM2'!C8),"-",'DEM2'!C8)</f>
        <v>609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687</v>
      </c>
      <c r="C64" s="317">
        <f>IF(ISBLANK('DEM2'!F7),"-",'DEM2'!F7)</f>
        <v>735</v>
      </c>
      <c r="D64" s="789"/>
      <c r="E64" s="317">
        <f>IF(ISBLANK('DEM2'!G8),"-",'DEM2'!G8)</f>
        <v>684</v>
      </c>
      <c r="F64" s="317">
        <f>IF(ISBLANK('DEM2'!F8),"-",'DEM2'!F8)</f>
        <v>707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498</v>
      </c>
      <c r="C65" s="345">
        <f>IF(ISBLANK('DEM2'!I7),"-",'DEM2'!I7)</f>
        <v>482</v>
      </c>
      <c r="D65" s="393"/>
      <c r="E65" s="345">
        <f>IF(ISBLANK('DEM2'!J8),"-",'DEM2'!J8)</f>
        <v>444</v>
      </c>
      <c r="F65" s="345">
        <f>IF(ISBLANK('DEM2'!I8),"-",'DEM2'!I8)</f>
        <v>479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1626</v>
      </c>
      <c r="C66" s="317">
        <f>IF(ISBLANK('DEM2'!L7),"-",'DEM2'!L7)</f>
        <v>1693</v>
      </c>
      <c r="D66" s="395"/>
      <c r="E66" s="317">
        <f>IF(ISBLANK('DEM2'!M8),"-",'DEM2'!M8)</f>
        <v>1587</v>
      </c>
      <c r="F66" s="317">
        <f>IF(ISBLANK('DEM2'!L8),"-",'DEM2'!L8)</f>
        <v>1662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1644</v>
      </c>
      <c r="C67" s="317">
        <f>IF(ISBLANK('DEM2'!O7),"-",'DEM2'!O7)</f>
        <v>1821</v>
      </c>
      <c r="D67" s="395"/>
      <c r="E67" s="317">
        <f>IF(ISBLANK('DEM2'!P8),"-",'DEM2'!P8)</f>
        <v>1637</v>
      </c>
      <c r="F67" s="317">
        <f>IF(ISBLANK('DEM2'!O8),"-",'DEM2'!O8)</f>
        <v>1848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7064</v>
      </c>
      <c r="C68" s="414">
        <f>IF(ISBLANK('DEM2'!R7),"-",'DEM2'!R7)</f>
        <v>7239</v>
      </c>
      <c r="D68" s="420"/>
      <c r="E68" s="414">
        <f>IF(ISBLANK('DEM2'!S8),"-",'DEM2'!S8)</f>
        <v>7288</v>
      </c>
      <c r="F68" s="414">
        <f>IF(ISBLANK('DEM2'!R8),"-",'DEM2'!R8)</f>
        <v>7635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11600</v>
      </c>
      <c r="C69" s="463">
        <f>IF(ISBLANK('DEM2'!U7),"-",'DEM2'!U7)</f>
        <v>11257</v>
      </c>
      <c r="D69" s="799"/>
      <c r="E69" s="463">
        <f>IF(ISBLANK('DEM2'!V8),"-",'DEM2'!V8)</f>
        <v>11885</v>
      </c>
      <c r="F69" s="463">
        <f>IF(ISBLANK('DEM2'!U8),"-",'DEM2'!U8)</f>
        <v>11762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13.7</v>
      </c>
      <c r="G115" s="800">
        <f>IF(ISBLANK('DEM2'!E23),"-",'DEM2'!E23)</f>
        <v>13.7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6.3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21.3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4952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6267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66900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2922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38.700000000000003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123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1505577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63669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554242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306555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23438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42191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1784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1048011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44319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1045311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44205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162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1048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325716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3600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3298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352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5083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3541</v>
      </c>
      <c r="C300" s="808">
        <f>IF(ISBLANK(POLJ3!C4),"-",POLJ3!C4)</f>
        <v>662</v>
      </c>
      <c r="D300" s="1160">
        <f>IF(ISBLANK(POLJ3!D4),"-",POLJ3!D4)</f>
        <v>2879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5024</v>
      </c>
      <c r="C301" s="789">
        <f>IF(ISBLANK(POLJ3!C5),"-",POLJ3!C5)</f>
        <v>3287</v>
      </c>
      <c r="D301" s="1161">
        <f>IF(ISBLANK(POLJ3!D5),"-",POLJ3!D5)</f>
        <v>1737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88</v>
      </c>
      <c r="C303" s="791">
        <f>IF(ISBLANK(POLJ3!C7),"-",POLJ3!C7)</f>
        <v>59</v>
      </c>
      <c r="D303" s="1163">
        <f>IF(ISBLANK(POLJ3!D7),"-",POLJ3!D7)</f>
        <v>29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3600</v>
      </c>
      <c r="C304" s="807">
        <f>IF(ISBLANK(POLJ3!C8),"-",POLJ3!C8)</f>
        <v>617</v>
      </c>
      <c r="D304" s="1164">
        <f>IF(ISBLANK(POLJ3!D8),"-",POLJ3!D8)</f>
        <v>2983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66.88</v>
      </c>
      <c r="C310" s="1165"/>
      <c r="D310" s="3"/>
      <c r="E310" s="5"/>
      <c r="F310" s="5"/>
      <c r="G310" s="815" t="s">
        <v>765</v>
      </c>
      <c r="H310" s="816">
        <f>IF(ISBLANK(POLJ2!H3),"-",POLJ2!H3)</f>
        <v>3101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1148.08</v>
      </c>
      <c r="C311" s="1154"/>
      <c r="D311" s="3"/>
      <c r="E311" s="5"/>
      <c r="F311" s="5"/>
      <c r="G311" s="810" t="s">
        <v>766</v>
      </c>
      <c r="H311" s="248">
        <f>IF(ISBLANK(POLJ2!H4),"-",POLJ2!H4)</f>
        <v>1731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1462.88</v>
      </c>
      <c r="C312" s="1154"/>
      <c r="D312" s="3"/>
      <c r="E312" s="5"/>
      <c r="F312" s="5"/>
      <c r="G312" s="810" t="s">
        <v>767</v>
      </c>
      <c r="H312" s="248">
        <f>IF(ISBLANK(POLJ2!H5),"-",POLJ2!H5)</f>
        <v>12964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0.61</v>
      </c>
      <c r="C313" s="1154"/>
      <c r="D313" s="3"/>
      <c r="E313" s="5"/>
      <c r="F313" s="5"/>
      <c r="G313" s="812" t="s">
        <v>768</v>
      </c>
      <c r="H313" s="249">
        <f>IF(ISBLANK(POLJ2!H6),"-",POLJ2!H6)</f>
        <v>26390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2.15</v>
      </c>
      <c r="C314" s="1154"/>
      <c r="D314" s="3"/>
      <c r="E314" s="5"/>
      <c r="F314" s="5"/>
      <c r="G314" s="814" t="s">
        <v>16</v>
      </c>
      <c r="H314" s="817">
        <f>IF(ISBLANK(POLJ2!H7),"-",POLJ2!H7)</f>
        <v>44186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8974.9699999999993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11655.57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165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41.1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563</v>
      </c>
      <c r="I364" s="808">
        <f>IF(ISBLANK(OBRAZ2!I6),"-",OBRAZ2!I6)</f>
        <v>563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283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38</v>
      </c>
      <c r="I366" s="807">
        <f>IF(ISBLANK(OBRAZ2!I8),"-",OBRAZ2!I8)</f>
        <v>38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154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0.5494505494505495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73.260073260073256</v>
      </c>
      <c r="I377" s="851">
        <f>IF(ISBLANK(OBRAZ2!C14),"-",OBRAZ2!C23)</f>
        <v>70.515097690941388</v>
      </c>
      <c r="J377" s="851">
        <f>IF(ISBLANK(OBRAZ2!D14),"-",OBRAZ2!D23)</f>
        <v>74.418604651162795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7.5091575091575091</v>
      </c>
      <c r="I379" s="851">
        <f>IF(ISBLANK(OBRAZ2!C16),"-",OBRAZ2!C25)</f>
        <v>4.2628774422735347</v>
      </c>
      <c r="J379" s="851">
        <f>IF(ISBLANK(OBRAZ2!D16),"-",OBRAZ2!D25)</f>
        <v>5.1495016611295679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18.681318681318682</v>
      </c>
      <c r="I380" s="852">
        <f>IF(ISBLANK(OBRAZ2!C17),"-",OBRAZ2!C26)</f>
        <v>25.22202486678508</v>
      </c>
      <c r="J380" s="852">
        <f>IF(ISBLANK(OBRAZ2!D17),"-",OBRAZ2!D26)</f>
        <v>20.431893687707642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599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599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88.6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162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89.5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3500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61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1.3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120.3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0.33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84.6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56.8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2297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3347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147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807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28.2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118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199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0.8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159.54400000000001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608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5245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5142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36636.22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66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14.96181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101</v>
      </c>
      <c r="D696" s="315"/>
      <c r="E696" s="314"/>
      <c r="F696" s="5"/>
      <c r="G696" s="837">
        <v>2012</v>
      </c>
      <c r="H696" s="835">
        <f>IF(ISBLANK(INDEKSI2!B5),"-",INDEKSI2!B5)</f>
        <v>26.53</v>
      </c>
      <c r="I696" s="835">
        <f>IF(ISBLANK(INDEKSI2!C5),"-",INDEKSI2!C5)</f>
        <v>106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40.72</v>
      </c>
      <c r="D697" s="315"/>
      <c r="E697" s="314"/>
      <c r="F697" s="5"/>
      <c r="G697" s="838">
        <v>2013</v>
      </c>
      <c r="H697" s="559">
        <f>IF(ISBLANK(INDEKSI2!B6),"-",INDEKSI2!B6)</f>
        <v>26.51</v>
      </c>
      <c r="I697" s="559">
        <f>IF(ISBLANK(INDEKSI2!C6),"-",INDEKSI2!C6)</f>
        <v>118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27.62</v>
      </c>
      <c r="I698" s="836">
        <f>IF(ISBLANK(INDEKSI2!C7),"-",INDEKSI2!C7)</f>
        <v>112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40892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5965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6</v>
      </c>
      <c r="D6" s="612">
        <v>3</v>
      </c>
      <c r="E6" s="612">
        <v>3</v>
      </c>
      <c r="F6" s="1033">
        <v>125</v>
      </c>
      <c r="G6" s="612">
        <v>69</v>
      </c>
      <c r="H6" s="980">
        <v>56</v>
      </c>
      <c r="I6" s="1034">
        <v>29.9</v>
      </c>
      <c r="J6" s="612">
        <v>31.7</v>
      </c>
      <c r="K6" s="1035">
        <v>27.9</v>
      </c>
      <c r="L6" s="1033">
        <v>278</v>
      </c>
      <c r="M6" s="612">
        <v>119</v>
      </c>
      <c r="N6" s="1028">
        <v>159</v>
      </c>
      <c r="O6" s="1034">
        <v>61.6</v>
      </c>
      <c r="P6" s="612">
        <v>55.2</v>
      </c>
      <c r="Q6" s="1028">
        <v>67.5</v>
      </c>
      <c r="R6" s="1033">
        <v>143</v>
      </c>
      <c r="S6" s="612">
        <v>72</v>
      </c>
      <c r="T6" s="1035">
        <v>71</v>
      </c>
    </row>
    <row r="7" spans="1:20" x14ac:dyDescent="0.25">
      <c r="A7" s="286">
        <v>2021</v>
      </c>
      <c r="B7" s="602">
        <v>1</v>
      </c>
      <c r="C7" s="601">
        <v>3</v>
      </c>
      <c r="D7" s="612">
        <v>3</v>
      </c>
      <c r="E7" s="612">
        <v>0</v>
      </c>
      <c r="F7" s="1033">
        <v>139</v>
      </c>
      <c r="G7" s="612">
        <v>78</v>
      </c>
      <c r="H7" s="980">
        <v>61</v>
      </c>
      <c r="I7" s="1034">
        <v>34.799999999999997</v>
      </c>
      <c r="J7" s="612">
        <v>35.5</v>
      </c>
      <c r="K7" s="1035">
        <v>34</v>
      </c>
      <c r="L7" s="1033">
        <v>258</v>
      </c>
      <c r="M7" s="612">
        <v>117</v>
      </c>
      <c r="N7" s="1028">
        <v>141</v>
      </c>
      <c r="O7" s="1034">
        <v>57.7</v>
      </c>
      <c r="P7" s="612">
        <v>54.9</v>
      </c>
      <c r="Q7" s="1028">
        <v>60.3</v>
      </c>
      <c r="R7" s="1033">
        <v>166</v>
      </c>
      <c r="S7" s="612">
        <v>72</v>
      </c>
      <c r="T7" s="1035">
        <v>94</v>
      </c>
    </row>
    <row r="8" spans="1:20" x14ac:dyDescent="0.25">
      <c r="A8" s="219">
        <v>2022</v>
      </c>
      <c r="B8" s="617">
        <v>1</v>
      </c>
      <c r="C8" s="947">
        <v>4</v>
      </c>
      <c r="D8" s="981">
        <v>3</v>
      </c>
      <c r="E8" s="981">
        <v>1</v>
      </c>
      <c r="F8" s="1036">
        <v>165</v>
      </c>
      <c r="G8" s="981">
        <v>88</v>
      </c>
      <c r="H8" s="979">
        <v>77</v>
      </c>
      <c r="I8" s="754">
        <v>41.1</v>
      </c>
      <c r="J8" s="981">
        <v>38.5</v>
      </c>
      <c r="K8" s="1037">
        <v>44.5</v>
      </c>
      <c r="L8" s="1036">
        <v>283</v>
      </c>
      <c r="M8" s="981">
        <v>143</v>
      </c>
      <c r="N8" s="691">
        <v>140</v>
      </c>
      <c r="O8" s="754">
        <v>64.8</v>
      </c>
      <c r="P8" s="981">
        <v>66.099999999999994</v>
      </c>
      <c r="Q8" s="691">
        <v>63.6</v>
      </c>
      <c r="R8" s="1036">
        <v>154</v>
      </c>
      <c r="S8" s="981">
        <v>71</v>
      </c>
      <c r="T8" s="1037">
        <v>83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599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599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96.147672552166924</v>
      </c>
      <c r="C21" s="739">
        <f>B10/(B7+B10)*100</f>
        <v>3.8523274478330656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98.357963875205257</v>
      </c>
      <c r="C22" s="739">
        <f>B11/(B8+B11)*100</f>
        <v>1.6420361247947455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96.147672552166924</v>
      </c>
      <c r="C26" s="739">
        <f>C21</f>
        <v>3.8523274478330656</v>
      </c>
    </row>
    <row r="27" spans="1:10" ht="24.75" x14ac:dyDescent="0.25">
      <c r="A27" s="742" t="s">
        <v>1407</v>
      </c>
      <c r="B27" s="739">
        <f>B22</f>
        <v>98.357963875205257</v>
      </c>
      <c r="C27" s="739">
        <f>C22</f>
        <v>1.6420361247947455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3</v>
      </c>
      <c r="D5" s="914" t="s">
        <v>5</v>
      </c>
      <c r="E5" s="211"/>
      <c r="F5" s="125">
        <v>2021</v>
      </c>
      <c r="G5" s="70">
        <v>6</v>
      </c>
      <c r="H5" s="55">
        <v>3</v>
      </c>
      <c r="I5" s="110">
        <v>3</v>
      </c>
      <c r="J5" s="70">
        <v>6</v>
      </c>
      <c r="K5" s="55">
        <v>0</v>
      </c>
      <c r="L5" s="110">
        <v>6</v>
      </c>
      <c r="M5" s="70">
        <v>573</v>
      </c>
      <c r="N5" s="55">
        <v>621</v>
      </c>
      <c r="O5" s="70">
        <v>26</v>
      </c>
      <c r="P5" s="110">
        <v>14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6</v>
      </c>
      <c r="H6" s="58">
        <v>3</v>
      </c>
      <c r="I6" s="160">
        <v>3</v>
      </c>
      <c r="J6" s="212">
        <v>6</v>
      </c>
      <c r="K6" s="58">
        <v>0</v>
      </c>
      <c r="L6" s="160">
        <v>6</v>
      </c>
      <c r="M6" s="212">
        <v>599</v>
      </c>
      <c r="N6" s="58">
        <v>599</v>
      </c>
      <c r="O6" s="212">
        <v>24</v>
      </c>
      <c r="P6" s="160">
        <v>10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3</v>
      </c>
      <c r="I7" s="169">
        <v>3</v>
      </c>
      <c r="J7" s="167"/>
      <c r="K7" s="94"/>
      <c r="L7" s="169"/>
      <c r="M7" s="167">
        <v>611</v>
      </c>
      <c r="N7" s="94">
        <v>610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87.7</v>
      </c>
      <c r="C5" s="611">
        <v>79.8</v>
      </c>
      <c r="D5" s="945">
        <v>96.2</v>
      </c>
      <c r="E5" s="610"/>
      <c r="F5" s="611"/>
      <c r="G5" s="945"/>
      <c r="H5" s="610"/>
      <c r="I5" s="611"/>
      <c r="J5" s="945"/>
      <c r="K5" s="610">
        <v>223</v>
      </c>
      <c r="L5" s="611">
        <v>102</v>
      </c>
      <c r="M5" s="945">
        <v>121</v>
      </c>
      <c r="N5" s="610">
        <v>102.8</v>
      </c>
      <c r="O5" s="611">
        <v>95.3</v>
      </c>
      <c r="P5" s="945">
        <v>110</v>
      </c>
      <c r="Q5" s="610">
        <v>0.5</v>
      </c>
      <c r="R5" s="611">
        <v>1.1000000000000001</v>
      </c>
      <c r="S5" s="945">
        <v>0</v>
      </c>
    </row>
    <row r="6" spans="1:19" x14ac:dyDescent="0.25">
      <c r="A6" s="286">
        <v>2021</v>
      </c>
      <c r="B6" s="457">
        <v>85.9</v>
      </c>
      <c r="C6" s="458">
        <v>84.5</v>
      </c>
      <c r="D6" s="976">
        <v>87.3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180</v>
      </c>
      <c r="L6" s="458">
        <v>99</v>
      </c>
      <c r="M6" s="976">
        <v>81</v>
      </c>
      <c r="N6" s="457">
        <v>95.7</v>
      </c>
      <c r="O6" s="458">
        <v>104.2</v>
      </c>
      <c r="P6" s="976">
        <v>87.1</v>
      </c>
      <c r="Q6" s="457">
        <v>0.1</v>
      </c>
      <c r="R6" s="458">
        <v>0</v>
      </c>
      <c r="S6" s="976">
        <v>0.2</v>
      </c>
    </row>
    <row r="7" spans="1:19" x14ac:dyDescent="0.25">
      <c r="A7" s="286">
        <v>2022</v>
      </c>
      <c r="B7" s="601">
        <v>88.6</v>
      </c>
      <c r="C7" s="612">
        <v>87.6</v>
      </c>
      <c r="D7" s="980">
        <v>89.6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162</v>
      </c>
      <c r="L7" s="612">
        <v>82</v>
      </c>
      <c r="M7" s="980">
        <v>80</v>
      </c>
      <c r="N7" s="601">
        <v>89.5</v>
      </c>
      <c r="O7" s="612">
        <v>90.1</v>
      </c>
      <c r="P7" s="980">
        <v>88.9</v>
      </c>
      <c r="Q7" s="601">
        <v>0.3</v>
      </c>
      <c r="R7" s="612">
        <v>0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554242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23438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57</v>
      </c>
      <c r="C5" s="616">
        <v>48</v>
      </c>
      <c r="D5" s="616">
        <v>9</v>
      </c>
      <c r="E5" s="599">
        <v>364</v>
      </c>
      <c r="F5" s="616">
        <v>179</v>
      </c>
      <c r="G5" s="945">
        <v>185</v>
      </c>
      <c r="H5" s="616">
        <v>276</v>
      </c>
      <c r="I5" s="616">
        <v>95</v>
      </c>
      <c r="J5" s="616">
        <v>181</v>
      </c>
      <c r="K5" s="217">
        <f>SUM(B5,E5,H5)</f>
        <v>697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48</v>
      </c>
      <c r="C6" s="612">
        <v>32</v>
      </c>
      <c r="D6" s="946">
        <v>16</v>
      </c>
      <c r="E6" s="601">
        <v>352</v>
      </c>
      <c r="F6" s="612">
        <v>196</v>
      </c>
      <c r="G6" s="946">
        <v>156</v>
      </c>
      <c r="H6" s="601">
        <v>216</v>
      </c>
      <c r="I6" s="612">
        <v>76</v>
      </c>
      <c r="J6" s="612">
        <v>140</v>
      </c>
      <c r="K6" s="218">
        <f>SUM(B6,E6,H6)</f>
        <v>616</v>
      </c>
      <c r="M6" s="105" t="s">
        <v>284</v>
      </c>
      <c r="N6" s="171">
        <f>IF(ISBLANK(J7),"",J7)</f>
        <v>125</v>
      </c>
      <c r="O6" s="80">
        <f>IF(ISBLANK(I7),"",I7)</f>
        <v>73</v>
      </c>
      <c r="P6" s="211"/>
    </row>
    <row r="7" spans="1:17" ht="24.75" x14ac:dyDescent="0.25">
      <c r="A7" s="218">
        <v>2023</v>
      </c>
      <c r="B7" s="601">
        <v>45</v>
      </c>
      <c r="C7" s="612">
        <v>29</v>
      </c>
      <c r="D7" s="946">
        <v>16</v>
      </c>
      <c r="E7" s="601">
        <v>343</v>
      </c>
      <c r="F7" s="612">
        <v>201</v>
      </c>
      <c r="G7" s="946">
        <v>142</v>
      </c>
      <c r="H7" s="601">
        <v>198</v>
      </c>
      <c r="I7" s="612">
        <v>73</v>
      </c>
      <c r="J7" s="612">
        <v>125</v>
      </c>
      <c r="K7" s="218">
        <f>SUM(B7,E7,H7)</f>
        <v>586</v>
      </c>
      <c r="M7" s="106" t="s">
        <v>285</v>
      </c>
      <c r="N7" s="220">
        <f>IF(ISBLANK(G7),"",G7)</f>
        <v>142</v>
      </c>
      <c r="O7" s="107">
        <f>IF(ISBLANK(F7),"",F7)</f>
        <v>201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</v>
      </c>
      <c r="O8" s="83">
        <f>IF(ISBLANK(C7),"",C7)</f>
        <v>29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125</v>
      </c>
      <c r="O13" s="80">
        <f>IF(ISBLANK(I7),"",I7)</f>
        <v>73</v>
      </c>
      <c r="P13" s="211"/>
    </row>
    <row r="14" spans="1:17" ht="27.75" customHeight="1" x14ac:dyDescent="0.25">
      <c r="M14" s="106" t="s">
        <v>515</v>
      </c>
      <c r="N14" s="220">
        <f>IF(ISBLANK(G7),"",G7)</f>
        <v>142</v>
      </c>
      <c r="O14" s="107">
        <f>IF(ISBLANK(F7),"",F7)</f>
        <v>201</v>
      </c>
      <c r="P14" s="211"/>
    </row>
    <row r="15" spans="1:17" ht="26.25" customHeight="1" x14ac:dyDescent="0.25">
      <c r="M15" s="108" t="s">
        <v>516</v>
      </c>
      <c r="N15" s="170">
        <f>IF(ISBLANK(D7),"",D7)</f>
        <v>16</v>
      </c>
      <c r="O15" s="83">
        <f>IF(ISBLANK(C7),"",C7)</f>
        <v>29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</v>
      </c>
      <c r="C21" s="616">
        <v>14</v>
      </c>
      <c r="D21" s="616">
        <v>1</v>
      </c>
      <c r="E21" s="599">
        <v>79</v>
      </c>
      <c r="F21" s="616">
        <v>42</v>
      </c>
      <c r="G21" s="945">
        <v>37</v>
      </c>
      <c r="H21" s="616">
        <v>72</v>
      </c>
      <c r="I21" s="616">
        <v>31</v>
      </c>
      <c r="J21" s="616">
        <v>41</v>
      </c>
      <c r="K21" s="217">
        <f>SUM(B21,E21,H21)</f>
        <v>166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23</v>
      </c>
      <c r="D22" s="980">
        <v>2</v>
      </c>
      <c r="E22" s="1034">
        <v>79</v>
      </c>
      <c r="F22" s="1028">
        <v>41</v>
      </c>
      <c r="G22" s="980">
        <v>38</v>
      </c>
      <c r="H22" s="1034">
        <v>83</v>
      </c>
      <c r="I22" s="1028">
        <v>30</v>
      </c>
      <c r="J22" s="1028">
        <v>53</v>
      </c>
      <c r="K22" s="218">
        <f>SUM(B22,E22,H22)</f>
        <v>187</v>
      </c>
      <c r="M22" s="105" t="s">
        <v>284</v>
      </c>
      <c r="N22" s="171">
        <f>IF(ISBLANK(J23),"",J23)</f>
        <v>60</v>
      </c>
      <c r="O22" s="80">
        <f>IF(ISBLANK(I23),"",I23)</f>
        <v>30</v>
      </c>
      <c r="P22" s="211"/>
    </row>
    <row r="23" spans="1:17" ht="24.75" x14ac:dyDescent="0.25">
      <c r="A23" s="218">
        <v>2022</v>
      </c>
      <c r="B23" s="1034">
        <v>26</v>
      </c>
      <c r="C23" s="1028">
        <v>25</v>
      </c>
      <c r="D23" s="980">
        <v>1</v>
      </c>
      <c r="E23" s="1034">
        <v>92</v>
      </c>
      <c r="F23" s="1028">
        <v>45</v>
      </c>
      <c r="G23" s="980">
        <v>47</v>
      </c>
      <c r="H23" s="1034">
        <v>90</v>
      </c>
      <c r="I23" s="1028">
        <v>30</v>
      </c>
      <c r="J23" s="1028">
        <v>60</v>
      </c>
      <c r="K23" s="218">
        <f>SUM(B23,E23,H23)</f>
        <v>208</v>
      </c>
      <c r="M23" s="106" t="s">
        <v>285</v>
      </c>
      <c r="N23" s="220">
        <f>IF(ISBLANK(G23),"",G23)</f>
        <v>47</v>
      </c>
      <c r="O23" s="107">
        <f>IF(ISBLANK(F23),"",F23)</f>
        <v>45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25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60</v>
      </c>
      <c r="O29" s="80">
        <f>IF(ISBLANK(I23),"",I23)</f>
        <v>30</v>
      </c>
      <c r="P29" s="211"/>
    </row>
    <row r="30" spans="1:17" ht="27.75" customHeight="1" x14ac:dyDescent="0.25">
      <c r="M30" s="106" t="s">
        <v>515</v>
      </c>
      <c r="N30" s="220">
        <f>IF(ISBLANK(G23),"",G23)</f>
        <v>47</v>
      </c>
      <c r="O30" s="107">
        <f>IF(ISBLANK(F23),"",F23)</f>
        <v>45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25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306555</v>
      </c>
      <c r="D5" s="253"/>
    </row>
    <row r="6" spans="1:4" ht="30" x14ac:dyDescent="0.25">
      <c r="A6" s="686" t="s">
        <v>474</v>
      </c>
      <c r="B6" s="617">
        <v>247687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0.6</v>
      </c>
      <c r="K5" s="945">
        <v>0.8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0.1</v>
      </c>
      <c r="J6" s="458">
        <v>0.3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0.9</v>
      </c>
      <c r="J7" s="612">
        <v>0.6</v>
      </c>
      <c r="K7" s="980">
        <v>1.1000000000000001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63</v>
      </c>
      <c r="C5" s="207">
        <v>49</v>
      </c>
      <c r="G5" s="113"/>
      <c r="H5" s="174" t="s">
        <v>586</v>
      </c>
      <c r="I5" s="207">
        <v>19</v>
      </c>
      <c r="J5" s="207">
        <v>27</v>
      </c>
    </row>
    <row r="6" spans="1:13" ht="15" customHeight="1" x14ac:dyDescent="0.25">
      <c r="A6" s="175" t="s">
        <v>587</v>
      </c>
      <c r="B6" s="208">
        <v>686</v>
      </c>
      <c r="C6" s="208">
        <v>81</v>
      </c>
      <c r="G6" s="113"/>
      <c r="H6" s="175" t="s">
        <v>587</v>
      </c>
      <c r="I6" s="208">
        <v>153</v>
      </c>
      <c r="J6" s="208">
        <v>37</v>
      </c>
    </row>
    <row r="7" spans="1:13" ht="15" customHeight="1" x14ac:dyDescent="0.25">
      <c r="A7" s="175" t="s">
        <v>588</v>
      </c>
      <c r="B7" s="208">
        <v>1651</v>
      </c>
      <c r="C7" s="208">
        <v>464</v>
      </c>
      <c r="G7" s="113"/>
      <c r="H7" s="175" t="s">
        <v>588</v>
      </c>
      <c r="I7" s="208">
        <v>853</v>
      </c>
      <c r="J7" s="208">
        <v>171</v>
      </c>
    </row>
    <row r="8" spans="1:13" ht="15" customHeight="1" x14ac:dyDescent="0.25">
      <c r="A8" s="175" t="s">
        <v>589</v>
      </c>
      <c r="B8" s="208">
        <v>2968</v>
      </c>
      <c r="C8" s="208">
        <v>2260</v>
      </c>
      <c r="G8" s="113"/>
      <c r="H8" s="175" t="s">
        <v>589</v>
      </c>
      <c r="I8" s="208">
        <v>2319</v>
      </c>
      <c r="J8" s="208">
        <v>1386</v>
      </c>
    </row>
    <row r="9" spans="1:13" ht="15" customHeight="1" x14ac:dyDescent="0.25">
      <c r="A9" s="175" t="s">
        <v>590</v>
      </c>
      <c r="B9" s="208">
        <v>5370</v>
      </c>
      <c r="C9" s="208">
        <v>7436</v>
      </c>
      <c r="G9" s="113"/>
      <c r="H9" s="175" t="s">
        <v>590</v>
      </c>
      <c r="I9" s="208">
        <v>5621</v>
      </c>
      <c r="J9" s="208">
        <v>7221</v>
      </c>
    </row>
    <row r="10" spans="1:13" ht="15" customHeight="1" x14ac:dyDescent="0.25">
      <c r="A10" s="175" t="s">
        <v>591</v>
      </c>
      <c r="B10" s="208">
        <v>492</v>
      </c>
      <c r="C10" s="208">
        <v>625</v>
      </c>
      <c r="G10" s="113"/>
      <c r="H10" s="175" t="s">
        <v>591</v>
      </c>
      <c r="I10" s="208">
        <v>512</v>
      </c>
      <c r="J10" s="208">
        <v>518</v>
      </c>
    </row>
    <row r="11" spans="1:13" ht="15" customHeight="1" x14ac:dyDescent="0.25">
      <c r="A11" s="176" t="s">
        <v>592</v>
      </c>
      <c r="B11" s="209">
        <v>723</v>
      </c>
      <c r="C11" s="209">
        <v>716</v>
      </c>
      <c r="G11" s="113"/>
      <c r="H11" s="176" t="s">
        <v>592</v>
      </c>
      <c r="I11" s="209">
        <v>1094</v>
      </c>
      <c r="J11" s="209">
        <v>1009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63</v>
      </c>
      <c r="C17" s="178">
        <f>IF(ISBLANK(C5),"0",C5)</f>
        <v>49</v>
      </c>
      <c r="G17" s="113"/>
      <c r="H17" s="174" t="s">
        <v>586</v>
      </c>
      <c r="I17" s="177">
        <f>IF(ISBLANK(I5),"0",I5)</f>
        <v>19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686</v>
      </c>
      <c r="C18" s="180">
        <f t="shared" si="0"/>
        <v>81</v>
      </c>
      <c r="G18" s="113"/>
      <c r="H18" s="175" t="s">
        <v>587</v>
      </c>
      <c r="I18" s="179">
        <f t="shared" ref="I18:J18" si="1">IF(ISBLANK(I6),"0",I6)</f>
        <v>153</v>
      </c>
      <c r="J18" s="180">
        <f t="shared" si="1"/>
        <v>37</v>
      </c>
    </row>
    <row r="19" spans="1:13" ht="15" customHeight="1" x14ac:dyDescent="0.25">
      <c r="A19" s="175" t="s">
        <v>588</v>
      </c>
      <c r="B19" s="179">
        <f t="shared" ref="B19:C19" si="2">IF(ISBLANK(B7),"0",B7)</f>
        <v>1651</v>
      </c>
      <c r="C19" s="180">
        <f t="shared" si="2"/>
        <v>464</v>
      </c>
      <c r="G19" s="113"/>
      <c r="H19" s="175" t="s">
        <v>588</v>
      </c>
      <c r="I19" s="179">
        <f t="shared" ref="I19:J19" si="3">IF(ISBLANK(I7),"0",I7)</f>
        <v>853</v>
      </c>
      <c r="J19" s="180">
        <f t="shared" si="3"/>
        <v>171</v>
      </c>
    </row>
    <row r="20" spans="1:13" ht="15" customHeight="1" x14ac:dyDescent="0.25">
      <c r="A20" s="175" t="s">
        <v>589</v>
      </c>
      <c r="B20" s="179">
        <f t="shared" ref="B20:C20" si="4">IF(ISBLANK(B8),"0",B8)</f>
        <v>2968</v>
      </c>
      <c r="C20" s="180">
        <f t="shared" si="4"/>
        <v>2260</v>
      </c>
      <c r="G20" s="113"/>
      <c r="H20" s="175" t="s">
        <v>589</v>
      </c>
      <c r="I20" s="179">
        <f t="shared" ref="I20:J20" si="5">IF(ISBLANK(I8),"0",I8)</f>
        <v>2319</v>
      </c>
      <c r="J20" s="180">
        <f t="shared" si="5"/>
        <v>1386</v>
      </c>
    </row>
    <row r="21" spans="1:13" ht="15" customHeight="1" x14ac:dyDescent="0.25">
      <c r="A21" s="175" t="s">
        <v>590</v>
      </c>
      <c r="B21" s="179">
        <f t="shared" ref="B21:C21" si="6">IF(ISBLANK(B9),"0",B9)</f>
        <v>5370</v>
      </c>
      <c r="C21" s="180">
        <f t="shared" si="6"/>
        <v>7436</v>
      </c>
      <c r="G21" s="113"/>
      <c r="H21" s="175" t="s">
        <v>590</v>
      </c>
      <c r="I21" s="179">
        <f t="shared" ref="I21:J21" si="7">IF(ISBLANK(I9),"0",I9)</f>
        <v>5621</v>
      </c>
      <c r="J21" s="180">
        <f t="shared" si="7"/>
        <v>7221</v>
      </c>
    </row>
    <row r="22" spans="1:13" ht="15" customHeight="1" x14ac:dyDescent="0.25">
      <c r="A22" s="175" t="s">
        <v>591</v>
      </c>
      <c r="B22" s="179">
        <f t="shared" ref="B22:C22" si="8">IF(ISBLANK(B10),"0",B10)</f>
        <v>492</v>
      </c>
      <c r="C22" s="180">
        <f t="shared" si="8"/>
        <v>625</v>
      </c>
      <c r="G22" s="113"/>
      <c r="H22" s="175" t="s">
        <v>591</v>
      </c>
      <c r="I22" s="179">
        <f t="shared" ref="I22:J22" si="9">IF(ISBLANK(I10),"0",I10)</f>
        <v>512</v>
      </c>
      <c r="J22" s="180">
        <f t="shared" si="9"/>
        <v>518</v>
      </c>
    </row>
    <row r="23" spans="1:13" ht="15" customHeight="1" x14ac:dyDescent="0.25">
      <c r="A23" s="176" t="s">
        <v>592</v>
      </c>
      <c r="B23" s="181">
        <f t="shared" ref="B23:C23" si="10">IF(ISBLANK(B11),"0",B11)</f>
        <v>723</v>
      </c>
      <c r="C23" s="182">
        <f t="shared" si="10"/>
        <v>716</v>
      </c>
      <c r="G23" s="113"/>
      <c r="H23" s="176" t="s">
        <v>592</v>
      </c>
      <c r="I23" s="181">
        <f t="shared" ref="I23:J23" si="11">IF(ISBLANK(I11),"0",I11)</f>
        <v>1094</v>
      </c>
      <c r="J23" s="182">
        <f t="shared" si="11"/>
        <v>1009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0.52706433531331043</v>
      </c>
      <c r="C29" s="184">
        <f>C17/SUM(C17:C23)*100</f>
        <v>0.42128793740864928</v>
      </c>
      <c r="D29" s="253"/>
      <c r="E29" s="253"/>
      <c r="G29" s="113"/>
      <c r="H29" s="174" t="s">
        <v>593</v>
      </c>
      <c r="I29" s="184">
        <f>I17/SUM(I17:I23)*100</f>
        <v>0.17973701636552833</v>
      </c>
      <c r="J29" s="184">
        <f>J17/SUM(J17:J23)*100</f>
        <v>0.26039155174076578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5.7391449845227145</v>
      </c>
      <c r="C30" s="185">
        <f>C18/SUM(C17:C23)*100</f>
        <v>0.6964147536755223</v>
      </c>
      <c r="D30" s="253"/>
      <c r="E30" s="253"/>
      <c r="G30" s="113"/>
      <c r="H30" s="175" t="s">
        <v>594</v>
      </c>
      <c r="I30" s="185">
        <f>I18/SUM(I17:I23)*100</f>
        <v>1.4473559738908335</v>
      </c>
      <c r="J30" s="185">
        <f>J18/SUM(J17:J23)*100</f>
        <v>0.3568328672003086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13.812432025432948</v>
      </c>
      <c r="C31" s="185">
        <f>C19/SUM(C17:C23)*100</f>
        <v>3.9893388358696589</v>
      </c>
      <c r="D31" s="253"/>
      <c r="E31" s="253"/>
      <c r="G31" s="113"/>
      <c r="H31" s="175" t="s">
        <v>595</v>
      </c>
      <c r="I31" s="185">
        <f>I19/SUM(I17:I23)*100</f>
        <v>8.0692460505155612</v>
      </c>
      <c r="J31" s="185">
        <f>J19/SUM(J17:J23)*100</f>
        <v>1.6491464943581831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24.830586463649293</v>
      </c>
      <c r="C32" s="185">
        <f>C20/SUM(C17:C23)*100</f>
        <v>19.430831398847907</v>
      </c>
      <c r="D32" s="253"/>
      <c r="E32" s="253"/>
      <c r="G32" s="113"/>
      <c r="H32" s="175" t="s">
        <v>596</v>
      </c>
      <c r="I32" s="185">
        <f>I20/SUM(I17:I23)*100</f>
        <v>21.937375839561064</v>
      </c>
      <c r="J32" s="185">
        <f>J20/SUM(J17:J23)*100</f>
        <v>13.366766322692641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44.925960010039326</v>
      </c>
      <c r="C33" s="185">
        <f>C21/SUM(C17:C23)*100</f>
        <v>63.932593930014612</v>
      </c>
      <c r="D33" s="253"/>
      <c r="E33" s="253"/>
      <c r="G33" s="113"/>
      <c r="H33" s="175" t="s">
        <v>597</v>
      </c>
      <c r="I33" s="185">
        <f>I21/SUM(I17:I23)*100</f>
        <v>53.173777315296569</v>
      </c>
      <c r="J33" s="185">
        <f>J21/SUM(J17:J23)*100</f>
        <v>69.640273893335902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4.1161214757801385</v>
      </c>
      <c r="C34" s="185">
        <f>C22/SUM(C17:C23)*100</f>
        <v>5.3735706302123631</v>
      </c>
      <c r="D34" s="253"/>
      <c r="E34" s="253"/>
      <c r="G34" s="113"/>
      <c r="H34" s="175" t="s">
        <v>598</v>
      </c>
      <c r="I34" s="185">
        <f>I22/SUM(I17:I23)*100</f>
        <v>4.8434395989026582</v>
      </c>
      <c r="J34" s="185">
        <f>J22/SUM(J17:J23)*100</f>
        <v>4.9956601408043211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6.0486907052622776</v>
      </c>
      <c r="C35" s="186">
        <f>C23/SUM(C17:C23)*100</f>
        <v>6.1559625139712839</v>
      </c>
      <c r="D35" s="253"/>
      <c r="E35" s="253"/>
      <c r="G35" s="113"/>
      <c r="H35" s="176" t="s">
        <v>599</v>
      </c>
      <c r="I35" s="186">
        <f>I23/SUM(I17:I23)*100</f>
        <v>10.349068205467789</v>
      </c>
      <c r="J35" s="186">
        <f>J23/SUM(J17:J23)*100</f>
        <v>9.730928729867875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0.52706433531331043</v>
      </c>
      <c r="C41" s="184">
        <f t="shared" si="12"/>
        <v>0.42128793740864928</v>
      </c>
      <c r="G41" s="113"/>
      <c r="H41" s="174" t="s">
        <v>601</v>
      </c>
      <c r="I41" s="184">
        <f t="shared" ref="I41:J41" si="13">I29</f>
        <v>0.17973701636552833</v>
      </c>
      <c r="J41" s="184">
        <f t="shared" si="13"/>
        <v>0.26039155174076578</v>
      </c>
    </row>
    <row r="42" spans="1:12" x14ac:dyDescent="0.25">
      <c r="A42" s="175" t="s">
        <v>602</v>
      </c>
      <c r="B42" s="185">
        <f t="shared" si="12"/>
        <v>5.7391449845227145</v>
      </c>
      <c r="C42" s="185">
        <f t="shared" si="12"/>
        <v>0.6964147536755223</v>
      </c>
      <c r="G42" s="113"/>
      <c r="H42" s="175" t="s">
        <v>602</v>
      </c>
      <c r="I42" s="185">
        <f t="shared" ref="I42:J42" si="14">I30</f>
        <v>1.4473559738908335</v>
      </c>
      <c r="J42" s="185">
        <f t="shared" si="14"/>
        <v>0.3568328672003086</v>
      </c>
    </row>
    <row r="43" spans="1:12" x14ac:dyDescent="0.25">
      <c r="A43" s="175" t="s">
        <v>603</v>
      </c>
      <c r="B43" s="185">
        <f t="shared" si="12"/>
        <v>13.812432025432948</v>
      </c>
      <c r="C43" s="185">
        <f t="shared" si="12"/>
        <v>3.9893388358696589</v>
      </c>
      <c r="G43" s="113"/>
      <c r="H43" s="175" t="s">
        <v>603</v>
      </c>
      <c r="I43" s="185">
        <f t="shared" ref="I43:J43" si="15">I31</f>
        <v>8.0692460505155612</v>
      </c>
      <c r="J43" s="185">
        <f t="shared" si="15"/>
        <v>1.6491464943581831</v>
      </c>
    </row>
    <row r="44" spans="1:12" x14ac:dyDescent="0.25">
      <c r="A44" s="175" t="s">
        <v>604</v>
      </c>
      <c r="B44" s="185">
        <f t="shared" si="12"/>
        <v>24.830586463649293</v>
      </c>
      <c r="C44" s="185">
        <f t="shared" si="12"/>
        <v>19.430831398847907</v>
      </c>
      <c r="G44" s="113"/>
      <c r="H44" s="175" t="s">
        <v>604</v>
      </c>
      <c r="I44" s="185">
        <f t="shared" ref="I44:J44" si="16">I32</f>
        <v>21.937375839561064</v>
      </c>
      <c r="J44" s="185">
        <f t="shared" si="16"/>
        <v>13.366766322692641</v>
      </c>
    </row>
    <row r="45" spans="1:12" x14ac:dyDescent="0.25">
      <c r="A45" s="175" t="s">
        <v>605</v>
      </c>
      <c r="B45" s="185">
        <f t="shared" si="12"/>
        <v>44.925960010039326</v>
      </c>
      <c r="C45" s="185">
        <f t="shared" si="12"/>
        <v>63.932593930014612</v>
      </c>
      <c r="G45" s="113"/>
      <c r="H45" s="175" t="s">
        <v>605</v>
      </c>
      <c r="I45" s="185">
        <f t="shared" ref="I45:J45" si="17">I33</f>
        <v>53.173777315296569</v>
      </c>
      <c r="J45" s="185">
        <f t="shared" si="17"/>
        <v>69.640273893335902</v>
      </c>
    </row>
    <row r="46" spans="1:12" x14ac:dyDescent="0.25">
      <c r="A46" s="175" t="s">
        <v>606</v>
      </c>
      <c r="B46" s="185">
        <f t="shared" si="12"/>
        <v>4.1161214757801385</v>
      </c>
      <c r="C46" s="185">
        <f t="shared" si="12"/>
        <v>5.3735706302123631</v>
      </c>
      <c r="G46" s="113"/>
      <c r="H46" s="175" t="s">
        <v>606</v>
      </c>
      <c r="I46" s="185">
        <f t="shared" ref="I46:J46" si="18">I34</f>
        <v>4.8434395989026582</v>
      </c>
      <c r="J46" s="185">
        <f t="shared" si="18"/>
        <v>4.9956601408043211</v>
      </c>
    </row>
    <row r="47" spans="1:12" x14ac:dyDescent="0.25">
      <c r="A47" s="176" t="s">
        <v>607</v>
      </c>
      <c r="B47" s="186">
        <f t="shared" si="12"/>
        <v>6.0486907052622776</v>
      </c>
      <c r="C47" s="186">
        <f t="shared" si="12"/>
        <v>6.1559625139712839</v>
      </c>
      <c r="G47" s="113"/>
      <c r="H47" s="176" t="s">
        <v>607</v>
      </c>
      <c r="I47" s="186">
        <f t="shared" ref="I47:J47" si="19">I35</f>
        <v>10.349068205467789</v>
      </c>
      <c r="J47" s="186">
        <f t="shared" si="19"/>
        <v>9.730928729867875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7214</v>
      </c>
      <c r="C5" s="207">
        <v>6428</v>
      </c>
      <c r="D5" s="253"/>
      <c r="E5" s="253"/>
      <c r="F5" s="1003"/>
      <c r="H5" s="174" t="s">
        <v>624</v>
      </c>
      <c r="I5" s="207">
        <v>3335</v>
      </c>
      <c r="J5" s="207">
        <v>2736</v>
      </c>
    </row>
    <row r="6" spans="1:10" ht="15" customHeight="1" x14ac:dyDescent="0.25">
      <c r="A6" s="175" t="s">
        <v>625</v>
      </c>
      <c r="B6" s="208">
        <v>1459</v>
      </c>
      <c r="C6" s="208">
        <v>1676</v>
      </c>
      <c r="D6" s="253"/>
      <c r="E6" s="253"/>
      <c r="F6" s="1003"/>
      <c r="H6" s="175" t="s">
        <v>625</v>
      </c>
      <c r="I6" s="208">
        <v>3379</v>
      </c>
      <c r="J6" s="208">
        <v>3955</v>
      </c>
    </row>
    <row r="7" spans="1:10" ht="15" customHeight="1" x14ac:dyDescent="0.25">
      <c r="A7" s="176" t="s">
        <v>626</v>
      </c>
      <c r="B7" s="209">
        <v>3280</v>
      </c>
      <c r="C7" s="209">
        <v>3527</v>
      </c>
      <c r="D7" s="253"/>
      <c r="E7" s="253"/>
      <c r="F7" s="1003"/>
      <c r="H7" s="175" t="s">
        <v>626</v>
      </c>
      <c r="I7" s="208">
        <v>3829</v>
      </c>
      <c r="J7" s="208">
        <v>3646</v>
      </c>
    </row>
    <row r="8" spans="1:10" x14ac:dyDescent="0.25">
      <c r="D8" s="253"/>
      <c r="E8" s="253"/>
      <c r="F8" s="1003"/>
      <c r="H8" s="176" t="s">
        <v>2351</v>
      </c>
      <c r="I8" s="209">
        <v>28</v>
      </c>
      <c r="J8" s="209">
        <v>32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7214</v>
      </c>
      <c r="C13" s="178">
        <f>IF(ISBLANK(C5),"0",C5)</f>
        <v>6428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1459</v>
      </c>
      <c r="C14" s="180">
        <f t="shared" si="0"/>
        <v>1676</v>
      </c>
      <c r="D14" s="253"/>
      <c r="E14" s="253"/>
      <c r="F14" s="1003"/>
      <c r="H14" s="174" t="s">
        <v>624</v>
      </c>
      <c r="I14" s="177">
        <f>IF(ISBLANK(I5),"0",I5)</f>
        <v>3335</v>
      </c>
      <c r="J14" s="178">
        <f>IF(ISBLANK(J5),"0",J5)</f>
        <v>2736</v>
      </c>
    </row>
    <row r="15" spans="1:10" ht="15" customHeight="1" x14ac:dyDescent="0.25">
      <c r="A15" s="176" t="s">
        <v>626</v>
      </c>
      <c r="B15" s="181">
        <f t="shared" si="0"/>
        <v>3280</v>
      </c>
      <c r="C15" s="182">
        <f t="shared" si="0"/>
        <v>3527</v>
      </c>
      <c r="D15" s="253"/>
      <c r="E15" s="253"/>
      <c r="F15" s="1003"/>
      <c r="H15" s="175" t="s">
        <v>625</v>
      </c>
      <c r="I15" s="179">
        <f t="shared" ref="I15:J15" si="1">IF(ISBLANK(I6),"0",I6)</f>
        <v>3379</v>
      </c>
      <c r="J15" s="180">
        <f t="shared" si="1"/>
        <v>3955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3829</v>
      </c>
      <c r="J16" s="180">
        <f t="shared" si="2"/>
        <v>3646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28</v>
      </c>
      <c r="J17" s="182">
        <f t="shared" si="3"/>
        <v>32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60.353049443654314</v>
      </c>
      <c r="C21" s="184">
        <f>C13/SUM(C13:C15)*100</f>
        <v>55.266099217608108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12.206140717811428</v>
      </c>
      <c r="C22" s="185">
        <f>C14/SUM(C13:C15)*100</f>
        <v>14.409767001977475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27.440809838534257</v>
      </c>
      <c r="C23" s="186">
        <f>C15/SUM(C13:C15)*100</f>
        <v>30.324133780414407</v>
      </c>
      <c r="D23" s="253"/>
      <c r="E23" s="253"/>
      <c r="F23" s="1003"/>
      <c r="H23" s="174" t="s">
        <v>629</v>
      </c>
      <c r="I23" s="184">
        <f>I14/SUM(I14:I17)*100</f>
        <v>31.548576293633523</v>
      </c>
      <c r="J23" s="184">
        <f>J14/SUM(J14:J17)*100</f>
        <v>26.386343909730929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31.964809384164223</v>
      </c>
      <c r="J24" s="185">
        <f>J15/SUM(J14:J17)*100</f>
        <v>38.142540264249206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36.221738719137264</v>
      </c>
      <c r="J25" s="185">
        <f>J16/SUM(J14:J17)*100</f>
        <v>35.16250361654933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0.26487560306498914</v>
      </c>
      <c r="J26" s="186">
        <f>J17/SUM(J14:J17)*100</f>
        <v>0.30861220947053719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60.353049443654314</v>
      </c>
      <c r="C29" s="189">
        <f t="shared" si="4"/>
        <v>55.266099217608108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12.206140717811428</v>
      </c>
      <c r="C30" s="192">
        <f t="shared" si="4"/>
        <v>14.409767001977475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27.440809838534257</v>
      </c>
      <c r="C31" s="195">
        <f t="shared" si="4"/>
        <v>30.324133780414407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31.548576293633523</v>
      </c>
      <c r="J32" s="189">
        <f>J23</f>
        <v>26.386343909730929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31.964809384164223</v>
      </c>
      <c r="J33" s="192">
        <f t="shared" si="5"/>
        <v>38.142540264249206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36.221738719137264</v>
      </c>
      <c r="J34" s="192">
        <f t="shared" si="6"/>
        <v>35.16250361654933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0.26487560306498914</v>
      </c>
      <c r="J35" s="195">
        <f t="shared" si="7"/>
        <v>0.30861220947053719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553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23647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221.6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5</v>
      </c>
      <c r="C7" s="657">
        <v>9</v>
      </c>
      <c r="E7" s="44"/>
      <c r="J7" s="656" t="s">
        <v>641</v>
      </c>
      <c r="K7" s="670">
        <f t="shared" si="0"/>
        <v>5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9</v>
      </c>
      <c r="C8" s="651">
        <v>4</v>
      </c>
      <c r="E8" s="21"/>
      <c r="J8" s="650" t="s">
        <v>642</v>
      </c>
      <c r="K8" s="670">
        <f t="shared" si="0"/>
        <v>9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21</v>
      </c>
      <c r="C9" s="651">
        <v>16</v>
      </c>
      <c r="E9" s="21"/>
      <c r="J9" s="650" t="s">
        <v>643</v>
      </c>
      <c r="K9" s="670">
        <f t="shared" si="0"/>
        <v>21</v>
      </c>
      <c r="L9" s="619">
        <f t="shared" si="1"/>
        <v>16</v>
      </c>
      <c r="N9" s="21"/>
    </row>
    <row r="10" spans="1:15" x14ac:dyDescent="0.25">
      <c r="A10" s="652" t="s">
        <v>365</v>
      </c>
      <c r="B10" s="653">
        <v>446</v>
      </c>
      <c r="C10" s="653">
        <v>31</v>
      </c>
      <c r="J10" s="652" t="s">
        <v>365</v>
      </c>
      <c r="K10" s="671">
        <f t="shared" si="0"/>
        <v>446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3.84</v>
      </c>
      <c r="C15" s="197"/>
      <c r="D15" s="253"/>
      <c r="E15" s="211"/>
      <c r="F15" s="253"/>
      <c r="G15" s="253"/>
      <c r="J15" s="673" t="s">
        <v>488</v>
      </c>
      <c r="K15" s="674">
        <f>B15</f>
        <v>3.84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0.53</v>
      </c>
      <c r="C16" s="197"/>
      <c r="D16" s="253"/>
      <c r="E16" s="254"/>
      <c r="F16" s="253"/>
      <c r="G16" s="253"/>
      <c r="J16" s="675" t="s">
        <v>489</v>
      </c>
      <c r="K16" s="676">
        <f>B16</f>
        <v>0.53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1.08</v>
      </c>
      <c r="C18" s="197"/>
      <c r="D18" s="255"/>
      <c r="E18" s="256"/>
      <c r="F18" s="253"/>
      <c r="G18" s="253"/>
      <c r="J18" s="678" t="s">
        <v>501</v>
      </c>
      <c r="K18" s="674">
        <f>B18</f>
        <v>1.08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3.57</v>
      </c>
      <c r="C19" s="198"/>
      <c r="D19" s="255"/>
      <c r="E19" s="256"/>
      <c r="F19" s="253"/>
      <c r="G19" s="253"/>
      <c r="J19" s="672" t="s">
        <v>502</v>
      </c>
      <c r="K19" s="676">
        <f>B19</f>
        <v>3.57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2.2000000000000002</v>
      </c>
      <c r="C21" s="253"/>
      <c r="D21" s="253"/>
      <c r="E21" s="253"/>
      <c r="F21" s="253"/>
      <c r="G21" s="253"/>
      <c r="J21" s="661" t="s">
        <v>498</v>
      </c>
      <c r="K21" s="679">
        <f>B21</f>
        <v>2.2000000000000002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4</v>
      </c>
      <c r="C34" s="657">
        <v>13</v>
      </c>
      <c r="E34" s="44"/>
      <c r="J34" s="656" t="s">
        <v>641</v>
      </c>
      <c r="K34" s="670">
        <f t="shared" si="2"/>
        <v>4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2</v>
      </c>
      <c r="C35" s="651">
        <v>2</v>
      </c>
      <c r="E35" s="21"/>
      <c r="J35" s="650" t="s">
        <v>642</v>
      </c>
      <c r="K35" s="670">
        <f t="shared" si="2"/>
        <v>2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7</v>
      </c>
      <c r="C36" s="651">
        <v>0</v>
      </c>
      <c r="E36" s="21"/>
      <c r="J36" s="650" t="s">
        <v>643</v>
      </c>
      <c r="K36" s="670">
        <f t="shared" si="2"/>
        <v>7</v>
      </c>
      <c r="L36" s="619">
        <f t="shared" si="3"/>
        <v>0</v>
      </c>
      <c r="N36" s="21"/>
    </row>
    <row r="37" spans="1:15" x14ac:dyDescent="0.25">
      <c r="A37" s="652" t="s">
        <v>365</v>
      </c>
      <c r="B37" s="653">
        <v>59</v>
      </c>
      <c r="C37" s="653">
        <v>8</v>
      </c>
      <c r="J37" s="652" t="s">
        <v>365</v>
      </c>
      <c r="K37" s="671">
        <f t="shared" si="2"/>
        <v>59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0.66</v>
      </c>
      <c r="C42" s="197"/>
      <c r="D42" s="253"/>
      <c r="E42" s="211"/>
      <c r="F42" s="253"/>
      <c r="G42" s="253"/>
      <c r="J42" s="673" t="s">
        <v>488</v>
      </c>
      <c r="K42" s="674">
        <f>B42</f>
        <v>0.66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0.21</v>
      </c>
      <c r="C43" s="197"/>
      <c r="D43" s="253"/>
      <c r="E43" s="254"/>
      <c r="F43" s="253"/>
      <c r="G43" s="253"/>
      <c r="J43" s="675" t="s">
        <v>489</v>
      </c>
      <c r="K43" s="676">
        <f>B43</f>
        <v>0.21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0.46</v>
      </c>
      <c r="C45" s="197"/>
      <c r="D45" s="255"/>
      <c r="E45" s="256"/>
      <c r="F45" s="253"/>
      <c r="G45" s="253"/>
      <c r="J45" s="678" t="s">
        <v>501</v>
      </c>
      <c r="K45" s="674">
        <f>B45</f>
        <v>0.46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0.42</v>
      </c>
      <c r="C46" s="198"/>
      <c r="D46" s="255"/>
      <c r="E46" s="256"/>
      <c r="F46" s="253"/>
      <c r="G46" s="253"/>
      <c r="J46" s="672" t="s">
        <v>502</v>
      </c>
      <c r="K46" s="676">
        <f>B46</f>
        <v>0.42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0.44</v>
      </c>
      <c r="C48" s="253"/>
      <c r="D48" s="253"/>
      <c r="E48" s="253"/>
      <c r="F48" s="253"/>
      <c r="G48" s="253"/>
      <c r="J48" s="661" t="s">
        <v>498</v>
      </c>
      <c r="K48" s="679">
        <f>B48</f>
        <v>0.44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3500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70</v>
      </c>
      <c r="F4" s="643">
        <v>1</v>
      </c>
      <c r="G4" s="643">
        <v>4</v>
      </c>
      <c r="H4" s="643">
        <v>1500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450</v>
      </c>
      <c r="F5" s="602">
        <v>1</v>
      </c>
      <c r="G5" s="602">
        <v>4</v>
      </c>
      <c r="H5" s="602">
        <v>1500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3500</v>
      </c>
      <c r="F6" s="617">
        <v>1</v>
      </c>
      <c r="G6" s="617">
        <v>4</v>
      </c>
      <c r="H6" s="617">
        <v>1500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1.3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120.3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84.6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56.8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13.6</v>
      </c>
      <c r="D4" s="600">
        <v>98.6</v>
      </c>
      <c r="E4" s="600">
        <v>0.26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12.7</v>
      </c>
      <c r="D5" s="751">
        <v>46.5</v>
      </c>
      <c r="E5" s="751">
        <v>0.27</v>
      </c>
      <c r="G5" s="647" t="s">
        <v>446</v>
      </c>
      <c r="H5" s="648">
        <f>IF(ISBLANK(B4),"",B4)</f>
        <v>2</v>
      </c>
      <c r="I5" s="648">
        <f>IF(ISBLANK(B5),"",B5)</f>
        <v>2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120.3</v>
      </c>
      <c r="E6" s="959">
        <v>0.33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12.7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59</v>
      </c>
      <c r="C4" s="643">
        <v>2.5</v>
      </c>
      <c r="D4" s="643">
        <v>1.8</v>
      </c>
      <c r="E4" s="643">
        <v>0.19</v>
      </c>
      <c r="F4" s="643">
        <v>0.6</v>
      </c>
      <c r="G4" s="643">
        <v>3</v>
      </c>
      <c r="H4" s="1066"/>
      <c r="I4" s="253"/>
      <c r="J4" s="253"/>
      <c r="K4" s="253"/>
    </row>
    <row r="5" spans="1:11" x14ac:dyDescent="0.25">
      <c r="A5" s="480">
        <v>2021</v>
      </c>
      <c r="B5" s="602">
        <v>62</v>
      </c>
      <c r="C5" s="602">
        <v>2.7</v>
      </c>
      <c r="D5" s="602">
        <v>2.1</v>
      </c>
      <c r="E5" s="602">
        <v>0.19</v>
      </c>
      <c r="F5" s="602">
        <v>0.5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61</v>
      </c>
      <c r="C6" s="602">
        <v>2.6</v>
      </c>
      <c r="D6" s="602">
        <v>1.3</v>
      </c>
      <c r="E6" s="602">
        <v>0.19</v>
      </c>
      <c r="F6" s="602">
        <v>0.5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89.4</v>
      </c>
      <c r="C5" s="602">
        <v>87.1</v>
      </c>
      <c r="D5" s="602">
        <v>1</v>
      </c>
      <c r="E5" s="602">
        <v>4.3</v>
      </c>
      <c r="F5" s="253"/>
      <c r="G5" s="253"/>
      <c r="H5" s="253"/>
    </row>
    <row r="6" spans="1:8" x14ac:dyDescent="0.25">
      <c r="A6" s="360">
        <v>2021</v>
      </c>
      <c r="B6" s="602">
        <v>77.599999999999994</v>
      </c>
      <c r="C6" s="602">
        <v>64.7</v>
      </c>
      <c r="D6" s="602">
        <v>1</v>
      </c>
      <c r="E6" s="602">
        <v>4.4000000000000004</v>
      </c>
      <c r="F6" s="253"/>
      <c r="G6" s="253"/>
      <c r="H6" s="253"/>
    </row>
    <row r="7" spans="1:8" x14ac:dyDescent="0.25">
      <c r="A7" s="481">
        <v>2022</v>
      </c>
      <c r="B7" s="1067">
        <v>84.6</v>
      </c>
      <c r="C7" s="1067">
        <v>56.8</v>
      </c>
      <c r="D7" s="1067">
        <v>1</v>
      </c>
      <c r="E7" s="1067">
        <v>4.2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4.4000000000000004</v>
      </c>
    </row>
    <row r="17" spans="1:2" x14ac:dyDescent="0.25">
      <c r="A17" s="633">
        <f t="shared" si="0"/>
        <v>2022</v>
      </c>
      <c r="B17" s="627">
        <f t="shared" si="1"/>
        <v>4.2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2297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3347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42191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1784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2295</v>
      </c>
      <c r="C5" s="1034">
        <v>1033</v>
      </c>
      <c r="D5" s="600">
        <v>1262</v>
      </c>
      <c r="G5" s="871" t="s">
        <v>126</v>
      </c>
      <c r="H5" s="637">
        <f>IF(ISBLANK(D7),"",D7)</f>
        <v>1259</v>
      </c>
    </row>
    <row r="6" spans="1:17" x14ac:dyDescent="0.25">
      <c r="A6" s="641">
        <v>2021</v>
      </c>
      <c r="B6" s="1034">
        <v>2341</v>
      </c>
      <c r="C6" s="1034">
        <v>1053</v>
      </c>
      <c r="D6" s="602">
        <v>1288</v>
      </c>
      <c r="G6" s="635" t="s">
        <v>127</v>
      </c>
      <c r="H6" s="623">
        <f>IF(ISBLANK(C7),"",C7)</f>
        <v>1038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2297</v>
      </c>
      <c r="C7" s="1034">
        <v>1038</v>
      </c>
      <c r="D7" s="617">
        <v>1259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1259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1038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1209</v>
      </c>
      <c r="C6" s="55">
        <v>605</v>
      </c>
      <c r="D6" s="55">
        <v>604</v>
      </c>
      <c r="E6" s="70">
        <v>1458</v>
      </c>
      <c r="F6" s="55">
        <v>752</v>
      </c>
      <c r="G6" s="110">
        <v>706</v>
      </c>
      <c r="H6" s="55">
        <v>1018</v>
      </c>
      <c r="I6" s="55">
        <v>498</v>
      </c>
      <c r="J6" s="55">
        <v>520</v>
      </c>
      <c r="K6" s="70">
        <v>3433</v>
      </c>
      <c r="L6" s="55">
        <v>1733</v>
      </c>
      <c r="M6" s="110">
        <v>1700</v>
      </c>
      <c r="N6" s="70">
        <v>3596</v>
      </c>
      <c r="O6" s="55">
        <v>1892</v>
      </c>
      <c r="P6" s="110">
        <v>1704</v>
      </c>
      <c r="Q6" s="70">
        <v>14802</v>
      </c>
      <c r="R6" s="55">
        <v>7501</v>
      </c>
      <c r="S6" s="110">
        <v>7301</v>
      </c>
      <c r="T6" s="70">
        <v>23373</v>
      </c>
      <c r="U6" s="55">
        <v>11516</v>
      </c>
      <c r="V6" s="160">
        <v>11857</v>
      </c>
    </row>
    <row r="7" spans="1:22" x14ac:dyDescent="0.25">
      <c r="A7" s="286">
        <v>2021</v>
      </c>
      <c r="B7" s="167">
        <v>1184</v>
      </c>
      <c r="C7" s="94">
        <v>600</v>
      </c>
      <c r="D7" s="94">
        <v>584</v>
      </c>
      <c r="E7" s="167">
        <v>1422</v>
      </c>
      <c r="F7" s="94">
        <v>735</v>
      </c>
      <c r="G7" s="169">
        <v>687</v>
      </c>
      <c r="H7" s="94">
        <v>980</v>
      </c>
      <c r="I7" s="94">
        <v>482</v>
      </c>
      <c r="J7" s="94">
        <v>498</v>
      </c>
      <c r="K7" s="167">
        <v>3319</v>
      </c>
      <c r="L7" s="94">
        <v>1693</v>
      </c>
      <c r="M7" s="169">
        <v>1626</v>
      </c>
      <c r="N7" s="167">
        <v>3465</v>
      </c>
      <c r="O7" s="94">
        <v>1821</v>
      </c>
      <c r="P7" s="169">
        <v>1644</v>
      </c>
      <c r="Q7" s="167">
        <v>14303</v>
      </c>
      <c r="R7" s="94">
        <v>7239</v>
      </c>
      <c r="S7" s="169">
        <v>7064</v>
      </c>
      <c r="T7" s="212">
        <v>22857</v>
      </c>
      <c r="U7" s="58">
        <v>11257</v>
      </c>
      <c r="V7" s="160">
        <v>11600</v>
      </c>
    </row>
    <row r="8" spans="1:22" x14ac:dyDescent="0.25">
      <c r="A8" s="219">
        <v>2022</v>
      </c>
      <c r="B8" s="72">
        <v>1192</v>
      </c>
      <c r="C8" s="61">
        <v>609</v>
      </c>
      <c r="D8" s="61">
        <v>583</v>
      </c>
      <c r="E8" s="72">
        <v>1391</v>
      </c>
      <c r="F8" s="61">
        <v>707</v>
      </c>
      <c r="G8" s="111">
        <v>684</v>
      </c>
      <c r="H8" s="61">
        <v>923</v>
      </c>
      <c r="I8" s="61">
        <v>479</v>
      </c>
      <c r="J8" s="61">
        <v>444</v>
      </c>
      <c r="K8" s="72">
        <v>3249</v>
      </c>
      <c r="L8" s="61">
        <v>1662</v>
      </c>
      <c r="M8" s="111">
        <v>1587</v>
      </c>
      <c r="N8" s="72">
        <v>3485</v>
      </c>
      <c r="O8" s="61">
        <v>1848</v>
      </c>
      <c r="P8" s="111">
        <v>1637</v>
      </c>
      <c r="Q8" s="72">
        <v>14923</v>
      </c>
      <c r="R8" s="61">
        <v>7635</v>
      </c>
      <c r="S8" s="111">
        <v>7288</v>
      </c>
      <c r="T8" s="72">
        <v>23647</v>
      </c>
      <c r="U8" s="61">
        <v>11762</v>
      </c>
      <c r="V8" s="111">
        <v>11885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1192</v>
      </c>
      <c r="C15" s="172">
        <f>E8</f>
        <v>1391</v>
      </c>
      <c r="D15" s="172">
        <f>H8</f>
        <v>923</v>
      </c>
      <c r="E15" s="172">
        <f>K8</f>
        <v>3249</v>
      </c>
      <c r="F15" s="172">
        <f>N8</f>
        <v>3485</v>
      </c>
      <c r="G15" s="172">
        <f>Q8</f>
        <v>14923</v>
      </c>
      <c r="H15" s="334">
        <f>T8</f>
        <v>23647</v>
      </c>
      <c r="M15" s="172">
        <f>K8</f>
        <v>3249</v>
      </c>
      <c r="N15" s="172">
        <f>H15-E15-O15</f>
        <v>14257</v>
      </c>
      <c r="O15" s="172">
        <f>H15-(B15+C15+G15)</f>
        <v>6141</v>
      </c>
      <c r="P15" s="29"/>
      <c r="Q15" s="100">
        <f>M15/H15*100</f>
        <v>13.739586416881632</v>
      </c>
      <c r="R15" s="100">
        <f>N15/H15*100</f>
        <v>60.290945997378095</v>
      </c>
      <c r="S15" s="100">
        <f>O15/H15*100</f>
        <v>25.969467585740265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13.739586416881632</v>
      </c>
      <c r="R18" s="100">
        <f>N15/H15*100</f>
        <v>60.290945997378095</v>
      </c>
      <c r="S18" s="100">
        <f>O15/H15*100</f>
        <v>25.969467585740265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13.7</v>
      </c>
      <c r="C23" s="361"/>
      <c r="D23" s="361"/>
      <c r="E23" s="167">
        <v>13.7</v>
      </c>
      <c r="F23" s="361"/>
      <c r="G23" s="362"/>
      <c r="H23" s="167">
        <v>13.7</v>
      </c>
      <c r="I23" s="94">
        <v>12.35</v>
      </c>
      <c r="J23" s="169">
        <v>15.38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6.3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7.2</v>
      </c>
      <c r="C25" s="357"/>
      <c r="D25" s="357"/>
      <c r="E25" s="72">
        <v>21.3</v>
      </c>
      <c r="F25" s="357"/>
      <c r="G25" s="461"/>
      <c r="H25" s="72">
        <v>7.19</v>
      </c>
      <c r="I25" s="61">
        <v>14.08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15.38</v>
      </c>
      <c r="C32" s="674">
        <f>IF(ISBLANK(I23),"",I23)</f>
        <v>12.35</v>
      </c>
      <c r="F32" s="700">
        <f>A23</f>
        <v>2020</v>
      </c>
      <c r="G32" s="674">
        <f>IF(ISBLANK(J23),"",J23)</f>
        <v>15.38</v>
      </c>
      <c r="H32" s="674">
        <f>IF(ISBLANK(I23),"",I23)</f>
        <v>12.35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14.08</v>
      </c>
      <c r="F34" s="702">
        <f t="shared" si="3"/>
        <v>2022</v>
      </c>
      <c r="G34" s="676">
        <f t="shared" si="4"/>
        <v>0</v>
      </c>
      <c r="H34" s="676">
        <f t="shared" si="5"/>
        <v>14.08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0</v>
      </c>
      <c r="D4" s="600">
        <v>0</v>
      </c>
      <c r="E4" s="599">
        <v>0</v>
      </c>
      <c r="F4" s="600">
        <v>2.8</v>
      </c>
      <c r="G4" s="600">
        <v>0</v>
      </c>
    </row>
    <row r="5" spans="1:10" x14ac:dyDescent="0.25">
      <c r="A5" s="286">
        <v>2022</v>
      </c>
      <c r="B5" s="751">
        <v>9</v>
      </c>
      <c r="C5" s="751">
        <v>0</v>
      </c>
      <c r="D5" s="751">
        <v>0</v>
      </c>
      <c r="E5" s="753">
        <v>0</v>
      </c>
      <c r="F5" s="751">
        <v>2.8</v>
      </c>
      <c r="G5" s="751">
        <v>0</v>
      </c>
    </row>
    <row r="6" spans="1:10" x14ac:dyDescent="0.25">
      <c r="A6" s="218">
        <v>2023</v>
      </c>
      <c r="B6" s="752">
        <v>8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0</v>
      </c>
      <c r="E11" s="103">
        <f>A4</f>
        <v>2021</v>
      </c>
      <c r="F11" s="80">
        <f>IF(ISBLANK(B4),"",B4)</f>
        <v>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9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8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807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28.2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199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0.8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1034</v>
      </c>
    </row>
    <row r="17" spans="2:3" x14ac:dyDescent="0.25">
      <c r="B17" s="253">
        <v>2022</v>
      </c>
      <c r="C17" s="1100">
        <v>897</v>
      </c>
    </row>
    <row r="18" spans="2:3" x14ac:dyDescent="0.25">
      <c r="B18" s="253">
        <v>2023</v>
      </c>
      <c r="C18" s="1100">
        <v>807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1034</v>
      </c>
    </row>
    <row r="22" spans="2:3" x14ac:dyDescent="0.25">
      <c r="B22" s="636">
        <f>B17</f>
        <v>2022</v>
      </c>
      <c r="C22" s="636">
        <f t="shared" ref="C22:C23" si="0">IF(ISBLANK(C17),"",C17)</f>
        <v>897</v>
      </c>
    </row>
    <row r="23" spans="2:3" x14ac:dyDescent="0.25">
      <c r="B23" s="636">
        <f>B18</f>
        <v>2023</v>
      </c>
      <c r="C23" s="636">
        <f t="shared" si="0"/>
        <v>807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42</v>
      </c>
      <c r="D5" s="55">
        <v>51</v>
      </c>
      <c r="E5" s="269">
        <f>SUM(B5:D5)</f>
        <v>112</v>
      </c>
      <c r="F5" s="71">
        <v>193</v>
      </c>
      <c r="G5" s="70">
        <v>0.6</v>
      </c>
      <c r="H5" s="55">
        <v>0.3</v>
      </c>
      <c r="I5" s="110">
        <v>0.9</v>
      </c>
      <c r="J5" s="71">
        <v>0.9</v>
      </c>
    </row>
    <row r="6" spans="1:10" x14ac:dyDescent="0.25">
      <c r="A6" s="286">
        <v>2022</v>
      </c>
      <c r="B6" s="757">
        <v>18</v>
      </c>
      <c r="C6" s="758">
        <v>43</v>
      </c>
      <c r="D6" s="758">
        <v>49</v>
      </c>
      <c r="E6" s="270">
        <f>SUM(B6:D6)</f>
        <v>110</v>
      </c>
      <c r="F6" s="214">
        <v>180</v>
      </c>
      <c r="G6" s="457">
        <v>0.6</v>
      </c>
      <c r="H6" s="458">
        <v>0.3</v>
      </c>
      <c r="I6" s="763">
        <v>0.8</v>
      </c>
      <c r="J6" s="214">
        <v>0.8</v>
      </c>
    </row>
    <row r="7" spans="1:10" x14ac:dyDescent="0.25">
      <c r="A7" s="218">
        <v>2023</v>
      </c>
      <c r="B7" s="167">
        <v>18</v>
      </c>
      <c r="C7" s="94">
        <v>43</v>
      </c>
      <c r="D7" s="94">
        <v>57</v>
      </c>
      <c r="E7" s="447">
        <f>SUM(B7:D7)</f>
        <v>118</v>
      </c>
      <c r="F7" s="168">
        <v>147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193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180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147</v>
      </c>
      <c r="C15" s="28"/>
      <c r="D15" s="28"/>
      <c r="F15" s="626" t="s">
        <v>1527</v>
      </c>
      <c r="G15" s="622">
        <f>IF(ISBLANK(C7),"",C7)</f>
        <v>43</v>
      </c>
      <c r="I15" s="626" t="s">
        <v>1538</v>
      </c>
      <c r="J15" s="622">
        <f>IF(ISBLANK(C7),"",C7)</f>
        <v>43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57</v>
      </c>
      <c r="I16" s="627" t="s">
        <v>1539</v>
      </c>
      <c r="J16" s="623">
        <f>IF(ISBLANK(D7),"",D7)</f>
        <v>57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0.8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15</v>
      </c>
      <c r="C6" s="759"/>
      <c r="D6" s="759"/>
      <c r="E6" s="457">
        <v>6.3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</v>
      </c>
      <c r="C7" s="759"/>
      <c r="D7" s="759"/>
      <c r="E7" s="457">
        <v>6.9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</v>
      </c>
      <c r="C8" s="760"/>
      <c r="D8" s="760"/>
      <c r="E8" s="601">
        <v>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15</v>
      </c>
      <c r="C16" s="755"/>
      <c r="I16" s="700">
        <f>A6</f>
        <v>2020</v>
      </c>
      <c r="J16" s="674">
        <f>IF(ISBLANK(E6),"",E6)</f>
        <v>6.3</v>
      </c>
      <c r="K16" s="756"/>
    </row>
    <row r="17" spans="1:10" x14ac:dyDescent="0.25">
      <c r="A17" s="701">
        <f>A7</f>
        <v>2021</v>
      </c>
      <c r="B17" s="853">
        <f>IF(ISBLANK(B7),"",B7)</f>
        <v>16</v>
      </c>
      <c r="C17" s="755"/>
      <c r="I17" s="701">
        <f>A7</f>
        <v>2021</v>
      </c>
      <c r="J17" s="853">
        <f>IF(ISBLANK(E7),"",E7)</f>
        <v>6.9</v>
      </c>
    </row>
    <row r="18" spans="1:10" x14ac:dyDescent="0.25">
      <c r="A18" s="702">
        <f>A8</f>
        <v>2022</v>
      </c>
      <c r="B18" s="676">
        <f>IF(ISBLANK(B8),"",B8)</f>
        <v>9</v>
      </c>
      <c r="C18" s="755"/>
      <c r="I18" s="702">
        <f>A8</f>
        <v>2022</v>
      </c>
      <c r="J18" s="676">
        <f>IF(ISBLANK(E8),"",E8)</f>
        <v>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</v>
      </c>
      <c r="D5" s="449">
        <f>IF(ISBLANK(B5),"",A5)</f>
        <v>2021</v>
      </c>
      <c r="E5" s="618">
        <f>IF(ISBLANK(B5),"",B5)</f>
        <v>18</v>
      </c>
      <c r="K5" s="217">
        <v>2020</v>
      </c>
      <c r="L5" s="655">
        <v>3</v>
      </c>
    </row>
    <row r="6" spans="1:12" x14ac:dyDescent="0.25">
      <c r="A6" s="229">
        <v>2022</v>
      </c>
      <c r="B6" s="602">
        <v>17</v>
      </c>
      <c r="D6" s="450">
        <f>IF(ISBLANK(B6),"",A6)</f>
        <v>2022</v>
      </c>
      <c r="E6" s="619">
        <f>IF(ISBLANK(B6),"",B6)</f>
        <v>17</v>
      </c>
      <c r="K6" s="286">
        <v>2021</v>
      </c>
      <c r="L6" s="657">
        <v>2.8</v>
      </c>
    </row>
    <row r="7" spans="1:12" x14ac:dyDescent="0.25">
      <c r="A7" s="123">
        <v>2023</v>
      </c>
      <c r="B7" s="617">
        <v>15</v>
      </c>
      <c r="D7" s="379">
        <f>IF(ISBLANK(B7),"",A7)</f>
        <v>2023</v>
      </c>
      <c r="E7" s="620">
        <f>IF(ISBLANK(B7),"",B7)</f>
        <v>15</v>
      </c>
      <c r="K7" s="219">
        <v>2022</v>
      </c>
      <c r="L7" s="617">
        <v>2.8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52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53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2890</v>
      </c>
      <c r="D5" s="643">
        <v>287</v>
      </c>
      <c r="E5" s="869">
        <v>9.8000000000000007</v>
      </c>
      <c r="F5" s="1039">
        <v>9</v>
      </c>
      <c r="G5" s="1039">
        <v>10.6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3228</v>
      </c>
      <c r="D6" s="657">
        <v>334</v>
      </c>
      <c r="E6" s="657">
        <v>10.199999999999999</v>
      </c>
      <c r="F6" s="657">
        <v>9.4</v>
      </c>
      <c r="G6" s="657">
        <v>11.1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3347</v>
      </c>
      <c r="D7" s="617">
        <v>328</v>
      </c>
      <c r="E7" s="617">
        <v>9.6999999999999993</v>
      </c>
      <c r="F7" s="617">
        <v>8.8000000000000007</v>
      </c>
      <c r="G7" s="617">
        <v>10.6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31.7</v>
      </c>
      <c r="C4" s="655">
        <v>151</v>
      </c>
      <c r="D4" s="655">
        <v>4.5999999999999996</v>
      </c>
      <c r="E4" s="655">
        <v>175</v>
      </c>
      <c r="F4" s="655">
        <v>0.8</v>
      </c>
      <c r="G4" s="655">
        <v>9</v>
      </c>
      <c r="H4" s="655">
        <v>0</v>
      </c>
      <c r="I4" s="655">
        <v>1</v>
      </c>
      <c r="J4" s="655">
        <v>0</v>
      </c>
      <c r="K4" s="253"/>
      <c r="L4" s="253"/>
      <c r="M4" s="253"/>
    </row>
    <row r="5" spans="1:13" x14ac:dyDescent="0.25">
      <c r="A5" s="486">
        <v>2022</v>
      </c>
      <c r="B5" s="602">
        <v>28.2</v>
      </c>
      <c r="C5" s="602">
        <v>154</v>
      </c>
      <c r="D5" s="602">
        <v>4.8</v>
      </c>
      <c r="E5" s="602">
        <v>186</v>
      </c>
      <c r="F5" s="602">
        <v>0.8</v>
      </c>
      <c r="G5" s="602">
        <v>9</v>
      </c>
      <c r="H5" s="602">
        <v>0</v>
      </c>
      <c r="I5" s="602">
        <v>7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150</v>
      </c>
      <c r="D6" s="617"/>
      <c r="E6" s="617">
        <v>199</v>
      </c>
      <c r="F6" s="617"/>
      <c r="G6" s="617">
        <v>8</v>
      </c>
      <c r="H6" s="617">
        <v>0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146</v>
      </c>
      <c r="C4" s="1006">
        <v>81</v>
      </c>
      <c r="D4" s="1006">
        <v>65</v>
      </c>
      <c r="E4" s="1005">
        <v>436</v>
      </c>
      <c r="F4" s="1006">
        <v>239</v>
      </c>
      <c r="G4" s="1006">
        <v>197</v>
      </c>
      <c r="H4" s="1007">
        <v>6.2</v>
      </c>
      <c r="I4" s="1007">
        <v>18.7</v>
      </c>
      <c r="J4" s="1007">
        <v>-12.5</v>
      </c>
      <c r="K4" s="70">
        <v>264</v>
      </c>
      <c r="L4" s="55">
        <v>137</v>
      </c>
      <c r="M4" s="110">
        <v>127</v>
      </c>
      <c r="N4" s="55">
        <v>488</v>
      </c>
      <c r="O4" s="55">
        <v>252</v>
      </c>
      <c r="P4" s="110">
        <v>236</v>
      </c>
    </row>
    <row r="5" spans="1:17" x14ac:dyDescent="0.25">
      <c r="A5" s="286">
        <v>2021</v>
      </c>
      <c r="B5" s="1008">
        <v>160</v>
      </c>
      <c r="C5" s="1009">
        <v>86</v>
      </c>
      <c r="D5" s="1009">
        <v>74</v>
      </c>
      <c r="E5" s="1008">
        <v>513</v>
      </c>
      <c r="F5" s="1009">
        <v>269</v>
      </c>
      <c r="G5" s="1009">
        <v>244</v>
      </c>
      <c r="H5" s="1010">
        <v>7</v>
      </c>
      <c r="I5" s="1010">
        <v>22.4</v>
      </c>
      <c r="J5" s="1010">
        <v>-15.4</v>
      </c>
      <c r="K5" s="212">
        <v>328</v>
      </c>
      <c r="L5" s="58">
        <v>172</v>
      </c>
      <c r="M5" s="160">
        <v>156</v>
      </c>
      <c r="N5" s="58">
        <v>494</v>
      </c>
      <c r="O5" s="58">
        <v>236</v>
      </c>
      <c r="P5" s="160">
        <v>258</v>
      </c>
    </row>
    <row r="6" spans="1:17" x14ac:dyDescent="0.25">
      <c r="A6" s="219">
        <v>2022</v>
      </c>
      <c r="B6" s="1011">
        <v>139</v>
      </c>
      <c r="C6" s="1012">
        <v>71</v>
      </c>
      <c r="D6" s="1012">
        <v>68</v>
      </c>
      <c r="E6" s="1011">
        <v>372</v>
      </c>
      <c r="F6" s="1012">
        <v>206</v>
      </c>
      <c r="G6" s="1012">
        <v>166</v>
      </c>
      <c r="H6" s="1013">
        <v>5.9</v>
      </c>
      <c r="I6" s="1013">
        <v>15.7</v>
      </c>
      <c r="J6" s="1013">
        <v>-9.9</v>
      </c>
      <c r="K6" s="1014">
        <v>294</v>
      </c>
      <c r="L6" s="1015">
        <v>164</v>
      </c>
      <c r="M6" s="1016">
        <v>130</v>
      </c>
      <c r="N6" s="1015">
        <v>498</v>
      </c>
      <c r="O6" s="1015">
        <v>277</v>
      </c>
      <c r="P6" s="1016">
        <v>221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65</v>
      </c>
      <c r="C13" s="319">
        <f>IF(ISBLANK(C4),"",C4)</f>
        <v>81</v>
      </c>
      <c r="D13" s="364"/>
      <c r="E13" s="322">
        <f>A4</f>
        <v>2020</v>
      </c>
      <c r="F13" s="319">
        <f>IF(ISBLANK(G4),"",G4)</f>
        <v>197</v>
      </c>
      <c r="G13" s="319">
        <f>IF(ISBLANK(F4),"",F4)</f>
        <v>239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74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244</v>
      </c>
      <c r="G14" s="320">
        <f t="shared" ref="G14:G15" si="5">IF(ISBLANK(F5),"",F5)</f>
        <v>269</v>
      </c>
      <c r="H14" s="389"/>
      <c r="I14" s="389"/>
      <c r="J14" s="48"/>
      <c r="K14" s="325" t="s">
        <v>536</v>
      </c>
      <c r="L14" s="328">
        <f>IF(ISBLANK(K4),"",K4)</f>
        <v>264</v>
      </c>
      <c r="M14" s="328">
        <f>IF(ISBLANK(K5),"",K5)</f>
        <v>328</v>
      </c>
      <c r="N14" s="328">
        <f>IF(ISBLANK(K6),"",K6)</f>
        <v>294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</v>
      </c>
      <c r="C15" s="321">
        <f t="shared" si="2"/>
        <v>71</v>
      </c>
      <c r="E15" s="324">
        <f t="shared" si="3"/>
        <v>2022</v>
      </c>
      <c r="F15" s="321">
        <f t="shared" si="4"/>
        <v>166</v>
      </c>
      <c r="G15" s="321">
        <f t="shared" si="5"/>
        <v>206</v>
      </c>
      <c r="H15" s="211"/>
      <c r="I15" s="211"/>
      <c r="J15" s="28"/>
      <c r="K15" s="326" t="s">
        <v>535</v>
      </c>
      <c r="L15" s="329">
        <f>IF(ISBLANK(N4),"",N4)</f>
        <v>488</v>
      </c>
      <c r="M15" s="329">
        <f>IF(ISBLANK(N5),"",N5)</f>
        <v>494</v>
      </c>
      <c r="N15" s="329">
        <f>IF(ISBLANK(N6),"",N6)</f>
        <v>498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264</v>
      </c>
      <c r="M19" s="328">
        <f>IF(ISBLANK(K5),"",K5)</f>
        <v>328</v>
      </c>
      <c r="N19" s="328">
        <f>IF(ISBLANK(K6),"",K6)</f>
        <v>294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488</v>
      </c>
      <c r="M20" s="329">
        <f>IF(ISBLANK(N5),"",N5)</f>
        <v>494</v>
      </c>
      <c r="N20" s="329">
        <f>IF(ISBLANK(N6),"",N6)</f>
        <v>498</v>
      </c>
      <c r="O20" s="364"/>
    </row>
    <row r="21" spans="1:15" x14ac:dyDescent="0.25">
      <c r="A21" s="322">
        <f>A4</f>
        <v>2020</v>
      </c>
      <c r="B21" s="319">
        <f>IF(ISBLANK(D4),"",D4)</f>
        <v>65</v>
      </c>
      <c r="C21" s="319">
        <f>IF(ISBLANK(C4),"",C4)</f>
        <v>81</v>
      </c>
      <c r="E21" s="322">
        <f>A4</f>
        <v>2020</v>
      </c>
      <c r="F21" s="319">
        <f>IF(ISBLANK(G4),"",G4)</f>
        <v>197</v>
      </c>
      <c r="G21" s="319">
        <f>IF(ISBLANK(F4),"",F4)</f>
        <v>239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74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244</v>
      </c>
      <c r="G22" s="320">
        <f t="shared" ref="G22:G23" si="11">IF(ISBLANK(F5),"",F5)</f>
        <v>269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</v>
      </c>
      <c r="C23" s="321">
        <f t="shared" si="8"/>
        <v>71</v>
      </c>
      <c r="E23" s="324">
        <f t="shared" si="9"/>
        <v>2022</v>
      </c>
      <c r="F23" s="321">
        <f t="shared" si="10"/>
        <v>166</v>
      </c>
      <c r="G23" s="321">
        <f t="shared" si="11"/>
        <v>206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3</v>
      </c>
      <c r="F5" s="616"/>
      <c r="G5" s="945"/>
      <c r="H5" s="599">
        <v>36</v>
      </c>
      <c r="I5" s="616">
        <v>11</v>
      </c>
      <c r="J5" s="616">
        <v>25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4</v>
      </c>
      <c r="F6" s="1028"/>
      <c r="G6" s="980"/>
      <c r="H6" s="1034">
        <v>58</v>
      </c>
      <c r="I6" s="1028">
        <v>19</v>
      </c>
      <c r="J6" s="1028">
        <v>39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3</v>
      </c>
      <c r="F7" s="1028"/>
      <c r="G7" s="980"/>
      <c r="H7" s="1034">
        <v>41</v>
      </c>
      <c r="I7" s="1028">
        <v>13</v>
      </c>
      <c r="J7" s="1028">
        <v>28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28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28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54.1</v>
      </c>
      <c r="C6" s="614">
        <v>26.8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51.5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49.6</v>
      </c>
      <c r="C14" s="73">
        <v>34.200000000000003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159.54400000000001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608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5245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5142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36636.22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145.04400000000001</v>
      </c>
      <c r="C5" s="611">
        <v>124.294</v>
      </c>
      <c r="D5" s="751">
        <v>4713</v>
      </c>
      <c r="E5" s="751">
        <v>20</v>
      </c>
      <c r="G5" s="358">
        <v>2014</v>
      </c>
      <c r="H5" s="70">
        <v>36059.11</v>
      </c>
      <c r="I5" s="55">
        <v>15851.07</v>
      </c>
      <c r="J5" s="55">
        <v>20208.04</v>
      </c>
      <c r="K5" s="71">
        <v>65</v>
      </c>
    </row>
    <row r="6" spans="1:12" x14ac:dyDescent="0.25">
      <c r="A6" s="286">
        <v>2021</v>
      </c>
      <c r="B6" s="601">
        <v>145.04400000000001</v>
      </c>
      <c r="C6" s="612">
        <v>124.294</v>
      </c>
      <c r="D6" s="959">
        <v>4289</v>
      </c>
      <c r="E6" s="959">
        <v>19</v>
      </c>
      <c r="G6" s="480">
        <v>2017</v>
      </c>
      <c r="H6" s="212">
        <v>35739.75</v>
      </c>
      <c r="I6" s="58">
        <v>15851.01</v>
      </c>
      <c r="J6" s="58">
        <v>19888.740000000002</v>
      </c>
      <c r="K6" s="214">
        <v>65</v>
      </c>
    </row>
    <row r="7" spans="1:12" x14ac:dyDescent="0.25">
      <c r="A7" s="218">
        <v>2022</v>
      </c>
      <c r="B7" s="601">
        <v>159.54400000000001</v>
      </c>
      <c r="C7" s="612">
        <v>135.29400000000001</v>
      </c>
      <c r="D7" s="959">
        <v>4058</v>
      </c>
      <c r="E7" s="959">
        <v>17</v>
      </c>
      <c r="G7" s="482">
        <v>2020</v>
      </c>
      <c r="H7" s="72">
        <v>36636.22</v>
      </c>
      <c r="I7" s="61">
        <v>15851.01</v>
      </c>
      <c r="J7" s="61">
        <v>20785.21</v>
      </c>
      <c r="K7" s="73">
        <v>66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135.29400000000001</v>
      </c>
      <c r="D14" s="631">
        <f>A5</f>
        <v>2020</v>
      </c>
      <c r="E14" s="625">
        <f>IF(ISBLANK(D5),"",D5)</f>
        <v>4713</v>
      </c>
      <c r="F14" s="211"/>
      <c r="G14" s="634" t="s">
        <v>925</v>
      </c>
      <c r="H14" s="621">
        <f>IF(ISBLANK(J7),"",J7)</f>
        <v>20785.21</v>
      </c>
      <c r="I14" s="211"/>
      <c r="J14" s="211"/>
    </row>
    <row r="15" spans="1:12" x14ac:dyDescent="0.25">
      <c r="A15" s="870" t="s">
        <v>16</v>
      </c>
      <c r="B15" s="630">
        <f>IF(ISBLANK(B7),"",B7)</f>
        <v>159.54400000000001</v>
      </c>
      <c r="D15" s="632">
        <f t="shared" ref="D15:D16" si="0">A6</f>
        <v>2021</v>
      </c>
      <c r="E15" s="626">
        <f>IF(ISBLANK(D6),"",D6)</f>
        <v>4289</v>
      </c>
      <c r="F15" s="211"/>
      <c r="G15" s="635" t="s">
        <v>926</v>
      </c>
      <c r="H15" s="623">
        <f>IF(ISBLANK(I7),"",I7)</f>
        <v>15851.01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4058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135.29400000000001</v>
      </c>
      <c r="F19" s="253"/>
      <c r="G19" s="634" t="s">
        <v>529</v>
      </c>
      <c r="H19" s="621">
        <f>IF(ISBLANK(J7),"",J7)</f>
        <v>20785.21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159.54400000000001</v>
      </c>
      <c r="F20" s="253"/>
      <c r="G20" s="635" t="s">
        <v>528</v>
      </c>
      <c r="H20" s="623">
        <f>IF(ISBLANK(I7),"",I7)</f>
        <v>15851.01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5240</v>
      </c>
      <c r="D5" s="1093">
        <v>195</v>
      </c>
      <c r="E5" s="1092">
        <v>5142</v>
      </c>
      <c r="F5" s="1093">
        <v>91</v>
      </c>
    </row>
    <row r="6" spans="1:9" x14ac:dyDescent="0.25">
      <c r="A6" s="218">
        <v>2021</v>
      </c>
      <c r="B6" s="1092">
        <v>0.7</v>
      </c>
      <c r="C6" s="1092">
        <v>5240</v>
      </c>
      <c r="D6" s="1093">
        <v>195</v>
      </c>
      <c r="E6" s="1092">
        <v>5142</v>
      </c>
      <c r="F6" s="1093">
        <v>91</v>
      </c>
    </row>
    <row r="7" spans="1:9" x14ac:dyDescent="0.25">
      <c r="A7" s="219">
        <v>2022</v>
      </c>
      <c r="B7" s="73">
        <v>0.6</v>
      </c>
      <c r="C7" s="73">
        <v>5245</v>
      </c>
      <c r="D7" s="73">
        <v>608</v>
      </c>
      <c r="E7" s="73">
        <v>5142</v>
      </c>
      <c r="F7" s="73">
        <v>91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7886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6344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1542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46857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40892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5965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6.4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2468</v>
      </c>
      <c r="C5" s="458">
        <v>2411</v>
      </c>
      <c r="D5" s="458">
        <v>57</v>
      </c>
      <c r="E5" s="457">
        <v>11252</v>
      </c>
      <c r="F5" s="458">
        <v>11123</v>
      </c>
      <c r="G5" s="458">
        <v>129</v>
      </c>
      <c r="H5" s="457">
        <v>4.5999999999999996</v>
      </c>
      <c r="I5" s="763">
        <v>2.2999999999999998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4643</v>
      </c>
      <c r="C6" s="458">
        <v>3549</v>
      </c>
      <c r="D6" s="458">
        <v>1094</v>
      </c>
      <c r="E6" s="457">
        <v>22205</v>
      </c>
      <c r="F6" s="458">
        <v>18755</v>
      </c>
      <c r="G6" s="458">
        <v>3450</v>
      </c>
      <c r="H6" s="457">
        <v>5.3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7886</v>
      </c>
      <c r="C7" s="612">
        <v>6344</v>
      </c>
      <c r="D7" s="612">
        <v>1542</v>
      </c>
      <c r="E7" s="601">
        <v>46857</v>
      </c>
      <c r="F7" s="612">
        <v>40892</v>
      </c>
      <c r="G7" s="612">
        <v>5965</v>
      </c>
      <c r="H7" s="947">
        <v>6.4</v>
      </c>
      <c r="I7" s="948">
        <v>3.9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2468</v>
      </c>
      <c r="C14" s="674">
        <f t="shared" ref="C14:D14" si="0">IF(ISBLANK(C5),"",C5)</f>
        <v>2411</v>
      </c>
      <c r="D14" s="669">
        <f t="shared" si="0"/>
        <v>57</v>
      </c>
      <c r="F14" s="884">
        <f>A5</f>
        <v>2020</v>
      </c>
      <c r="G14" s="674">
        <f>IF(ISBLANK(E5),"",E5)</f>
        <v>11252</v>
      </c>
      <c r="H14" s="674">
        <f t="shared" ref="H14:I16" si="1">IF(ISBLANK(F5),"",F5)</f>
        <v>11123</v>
      </c>
      <c r="I14" s="669">
        <f t="shared" si="1"/>
        <v>129</v>
      </c>
      <c r="J14" s="756"/>
      <c r="K14" s="884">
        <f>A5</f>
        <v>2020</v>
      </c>
      <c r="L14" s="674">
        <f>IF(ISBLANK(H5),"",H5)</f>
        <v>4.5999999999999996</v>
      </c>
      <c r="M14" s="669">
        <f>IF(ISBLANK(I5),"",I5)</f>
        <v>2.2999999999999998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4643</v>
      </c>
      <c r="C15" s="879">
        <f t="shared" si="3"/>
        <v>3549</v>
      </c>
      <c r="D15" s="886">
        <f t="shared" si="3"/>
        <v>1094</v>
      </c>
      <c r="F15" s="890">
        <f t="shared" ref="F15:F16" si="4">A6</f>
        <v>2021</v>
      </c>
      <c r="G15" s="853">
        <f t="shared" ref="G15:G16" si="5">IF(ISBLANK(E6),"",E6)</f>
        <v>22205</v>
      </c>
      <c r="H15" s="853">
        <f t="shared" si="1"/>
        <v>18755</v>
      </c>
      <c r="I15" s="670">
        <f t="shared" si="1"/>
        <v>3450</v>
      </c>
      <c r="J15" s="211"/>
      <c r="K15" s="890">
        <f t="shared" ref="K15:K16" si="6">A6</f>
        <v>2021</v>
      </c>
      <c r="L15" s="853">
        <f t="shared" ref="L15:M16" si="7">IF(ISBLANK(H6),"",H6)</f>
        <v>5.3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7886</v>
      </c>
      <c r="C16" s="888">
        <f t="shared" si="3"/>
        <v>6344</v>
      </c>
      <c r="D16" s="889">
        <f t="shared" si="3"/>
        <v>1542</v>
      </c>
      <c r="F16" s="891">
        <f t="shared" si="4"/>
        <v>2022</v>
      </c>
      <c r="G16" s="676">
        <f t="shared" si="5"/>
        <v>46857</v>
      </c>
      <c r="H16" s="676">
        <f t="shared" si="1"/>
        <v>40892</v>
      </c>
      <c r="I16" s="671">
        <f t="shared" si="1"/>
        <v>5965</v>
      </c>
      <c r="J16" s="211"/>
      <c r="K16" s="891">
        <f t="shared" si="6"/>
        <v>2022</v>
      </c>
      <c r="L16" s="676">
        <f t="shared" si="7"/>
        <v>6.4</v>
      </c>
      <c r="M16" s="671">
        <f t="shared" si="7"/>
        <v>3.9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2468</v>
      </c>
      <c r="C22" s="674">
        <f t="shared" ref="C22:D22" si="8">IF(ISBLANK(C5),"",C5)</f>
        <v>2411</v>
      </c>
      <c r="D22" s="669">
        <f t="shared" si="8"/>
        <v>57</v>
      </c>
      <c r="F22" s="884">
        <f>A5</f>
        <v>2020</v>
      </c>
      <c r="G22" s="674">
        <f>IF(ISBLANK(E5),"",E5)</f>
        <v>11252</v>
      </c>
      <c r="H22" s="674">
        <f t="shared" ref="H22:I24" si="9">IF(ISBLANK(F5),"",F5)</f>
        <v>11123</v>
      </c>
      <c r="I22" s="669">
        <f t="shared" si="9"/>
        <v>129</v>
      </c>
      <c r="J22" s="756"/>
      <c r="K22" s="884">
        <f>A5</f>
        <v>2020</v>
      </c>
      <c r="L22" s="674">
        <f>IF(ISBLANK(H5),"",H5)</f>
        <v>4.5999999999999996</v>
      </c>
      <c r="M22" s="669">
        <f>IF(ISBLANK(I5),"",I5)</f>
        <v>2.2999999999999998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4643</v>
      </c>
      <c r="C23" s="853">
        <f t="shared" si="11"/>
        <v>3549</v>
      </c>
      <c r="D23" s="670">
        <f t="shared" si="11"/>
        <v>1094</v>
      </c>
      <c r="F23" s="890">
        <f t="shared" ref="F23:F24" si="12">A6</f>
        <v>2021</v>
      </c>
      <c r="G23" s="853">
        <f t="shared" ref="G23:G24" si="13">IF(ISBLANK(E6),"",E6)</f>
        <v>22205</v>
      </c>
      <c r="H23" s="853">
        <f t="shared" si="9"/>
        <v>18755</v>
      </c>
      <c r="I23" s="670">
        <f t="shared" si="9"/>
        <v>3450</v>
      </c>
      <c r="J23" s="211"/>
      <c r="K23" s="890">
        <f t="shared" ref="K23:K24" si="14">A6</f>
        <v>2021</v>
      </c>
      <c r="L23" s="853">
        <f t="shared" ref="L23:M24" si="15">IF(ISBLANK(H6),"",H6)</f>
        <v>5.3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7886</v>
      </c>
      <c r="C24" s="676">
        <f t="shared" si="11"/>
        <v>6344</v>
      </c>
      <c r="D24" s="671">
        <f t="shared" si="11"/>
        <v>1542</v>
      </c>
      <c r="F24" s="891">
        <f t="shared" si="12"/>
        <v>2022</v>
      </c>
      <c r="G24" s="676">
        <f t="shared" si="13"/>
        <v>46857</v>
      </c>
      <c r="H24" s="676">
        <f t="shared" si="9"/>
        <v>40892</v>
      </c>
      <c r="I24" s="671">
        <f t="shared" si="9"/>
        <v>5965</v>
      </c>
      <c r="J24" s="211"/>
      <c r="K24" s="891">
        <f t="shared" si="14"/>
        <v>2022</v>
      </c>
      <c r="L24" s="676">
        <f t="shared" si="15"/>
        <v>6.4</v>
      </c>
      <c r="M24" s="671">
        <f t="shared" si="15"/>
        <v>3.9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80</v>
      </c>
      <c r="C3" s="71">
        <v>3</v>
      </c>
      <c r="D3" s="71">
        <v>13.5</v>
      </c>
      <c r="F3" s="105" t="s">
        <v>537</v>
      </c>
      <c r="G3" s="97">
        <f>IF(ISBLANK(B3),"",B3)</f>
        <v>80</v>
      </c>
      <c r="H3" s="97">
        <f>IF(ISBLANK(B4),"",B4)</f>
        <v>107</v>
      </c>
      <c r="I3" s="97">
        <f>IF(ISBLANK(B5),"",B5)</f>
        <v>101</v>
      </c>
      <c r="J3" s="365"/>
    </row>
    <row r="4" spans="1:12" x14ac:dyDescent="0.25">
      <c r="A4" s="286">
        <v>2021</v>
      </c>
      <c r="B4" s="214">
        <v>107</v>
      </c>
      <c r="C4" s="214">
        <v>22</v>
      </c>
      <c r="D4" s="214">
        <v>10.199999999999999</v>
      </c>
      <c r="F4" s="130" t="s">
        <v>538</v>
      </c>
      <c r="G4" s="98">
        <f>IF(ISBLANK(C3),"",C3)</f>
        <v>3</v>
      </c>
      <c r="H4" s="98">
        <f>IF(ISBLANK(C4),"",C4)</f>
        <v>22</v>
      </c>
      <c r="I4" s="98">
        <f>IF(ISBLANK(C5),"",C5)</f>
        <v>20</v>
      </c>
      <c r="J4" s="365"/>
    </row>
    <row r="5" spans="1:12" x14ac:dyDescent="0.25">
      <c r="A5" s="218">
        <v>2022</v>
      </c>
      <c r="B5" s="168">
        <v>101</v>
      </c>
      <c r="C5" s="168">
        <v>20</v>
      </c>
      <c r="D5" s="168">
        <v>16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80</v>
      </c>
      <c r="H8" s="97">
        <f>IF(ISBLANK(B4),"",B4)</f>
        <v>107</v>
      </c>
      <c r="I8" s="97">
        <f>IF(ISBLANK(B5),"",B5)</f>
        <v>101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</v>
      </c>
      <c r="H9" s="98">
        <f>IF(ISBLANK(C4),"",C4)</f>
        <v>22</v>
      </c>
      <c r="I9" s="98">
        <f>IF(ISBLANK(C5),"",C5)</f>
        <v>20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10.199999999999999</v>
      </c>
      <c r="I13" s="132">
        <f>IF(ISBLANK(D5),"",D5)</f>
        <v>16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378</v>
      </c>
      <c r="C4" s="110">
        <v>441</v>
      </c>
      <c r="E4" s="29" t="s">
        <v>540</v>
      </c>
      <c r="F4" s="163">
        <f>B4/($B$22+$C$22)*100</f>
        <v>1.5985114390831816</v>
      </c>
      <c r="G4" s="163">
        <f>C4/($B$22+$C$22)*100</f>
        <v>1.864930012263712</v>
      </c>
      <c r="J4" s="29" t="s">
        <v>540</v>
      </c>
      <c r="K4" s="163">
        <f>G4</f>
        <v>1.864930012263712</v>
      </c>
    </row>
    <row r="5" spans="1:11" x14ac:dyDescent="0.25">
      <c r="A5" s="202" t="s">
        <v>541</v>
      </c>
      <c r="B5" s="212">
        <v>464</v>
      </c>
      <c r="C5" s="160">
        <v>426</v>
      </c>
      <c r="E5" s="29" t="s">
        <v>541</v>
      </c>
      <c r="F5" s="163">
        <f t="shared" ref="F5:G21" si="0">B5/($B$22+$C$22)*100</f>
        <v>1.9621939358058105</v>
      </c>
      <c r="G5" s="163">
        <f t="shared" si="0"/>
        <v>1.8014970186493</v>
      </c>
      <c r="J5" s="29" t="s">
        <v>541</v>
      </c>
      <c r="K5" s="163">
        <f t="shared" ref="K5:K21" si="1">G5</f>
        <v>1.8014970186493</v>
      </c>
    </row>
    <row r="6" spans="1:11" x14ac:dyDescent="0.25">
      <c r="A6" s="202" t="s">
        <v>542</v>
      </c>
      <c r="B6" s="212">
        <v>425</v>
      </c>
      <c r="C6" s="160">
        <v>449</v>
      </c>
      <c r="E6" s="29" t="s">
        <v>542</v>
      </c>
      <c r="F6" s="163">
        <f t="shared" si="0"/>
        <v>1.7972681524083391</v>
      </c>
      <c r="G6" s="163">
        <f t="shared" si="0"/>
        <v>1.8987609421913985</v>
      </c>
      <c r="J6" s="29" t="s">
        <v>542</v>
      </c>
      <c r="K6" s="163">
        <f t="shared" si="1"/>
        <v>1.8987609421913985</v>
      </c>
    </row>
    <row r="7" spans="1:11" x14ac:dyDescent="0.25">
      <c r="A7" s="202" t="s">
        <v>543</v>
      </c>
      <c r="B7" s="212">
        <v>580</v>
      </c>
      <c r="C7" s="160">
        <v>605</v>
      </c>
      <c r="E7" s="29" t="s">
        <v>543</v>
      </c>
      <c r="F7" s="163">
        <f t="shared" si="0"/>
        <v>2.4527424197572629</v>
      </c>
      <c r="G7" s="163">
        <f t="shared" si="0"/>
        <v>2.5584640757812833</v>
      </c>
      <c r="J7" s="29" t="s">
        <v>543</v>
      </c>
      <c r="K7" s="163">
        <f t="shared" si="1"/>
        <v>2.5584640757812833</v>
      </c>
    </row>
    <row r="8" spans="1:11" x14ac:dyDescent="0.25">
      <c r="A8" s="202" t="s">
        <v>544</v>
      </c>
      <c r="B8" s="212">
        <v>568</v>
      </c>
      <c r="C8" s="160">
        <v>588</v>
      </c>
      <c r="E8" s="29" t="s">
        <v>544</v>
      </c>
      <c r="F8" s="163">
        <f t="shared" si="0"/>
        <v>2.4019960248657335</v>
      </c>
      <c r="G8" s="163">
        <f t="shared" si="0"/>
        <v>2.4865733496849494</v>
      </c>
      <c r="J8" s="29" t="s">
        <v>544</v>
      </c>
      <c r="K8" s="163">
        <f t="shared" si="1"/>
        <v>2.4865733496849494</v>
      </c>
    </row>
    <row r="9" spans="1:11" x14ac:dyDescent="0.25">
      <c r="A9" s="202" t="s">
        <v>545</v>
      </c>
      <c r="B9" s="212">
        <v>489</v>
      </c>
      <c r="C9" s="160">
        <v>655</v>
      </c>
      <c r="E9" s="29" t="s">
        <v>545</v>
      </c>
      <c r="F9" s="163">
        <f t="shared" si="0"/>
        <v>2.0679155918298302</v>
      </c>
      <c r="G9" s="163">
        <f t="shared" si="0"/>
        <v>2.7699073878293232</v>
      </c>
      <c r="J9" s="29" t="s">
        <v>545</v>
      </c>
      <c r="K9" s="163">
        <f t="shared" si="1"/>
        <v>2.7699073878293232</v>
      </c>
    </row>
    <row r="10" spans="1:11" x14ac:dyDescent="0.25">
      <c r="A10" s="202" t="s">
        <v>546</v>
      </c>
      <c r="B10" s="212">
        <v>564</v>
      </c>
      <c r="C10" s="160">
        <v>658</v>
      </c>
      <c r="E10" s="29" t="s">
        <v>546</v>
      </c>
      <c r="F10" s="163">
        <f t="shared" si="0"/>
        <v>2.3850805599018905</v>
      </c>
      <c r="G10" s="163">
        <f t="shared" si="0"/>
        <v>2.7825939865522056</v>
      </c>
      <c r="J10" s="29" t="s">
        <v>546</v>
      </c>
      <c r="K10" s="163">
        <f t="shared" si="1"/>
        <v>2.7825939865522056</v>
      </c>
    </row>
    <row r="11" spans="1:11" x14ac:dyDescent="0.25">
      <c r="A11" s="202" t="s">
        <v>547</v>
      </c>
      <c r="B11" s="212">
        <v>629</v>
      </c>
      <c r="C11" s="160">
        <v>753</v>
      </c>
      <c r="E11" s="29" t="s">
        <v>547</v>
      </c>
      <c r="F11" s="163">
        <f t="shared" si="0"/>
        <v>2.6599568655643422</v>
      </c>
      <c r="G11" s="163">
        <f t="shared" si="0"/>
        <v>3.1843362794434809</v>
      </c>
      <c r="J11" s="29" t="s">
        <v>547</v>
      </c>
      <c r="K11" s="163">
        <f t="shared" si="1"/>
        <v>3.1843362794434809</v>
      </c>
    </row>
    <row r="12" spans="1:11" x14ac:dyDescent="0.25">
      <c r="A12" s="202" t="s">
        <v>548</v>
      </c>
      <c r="B12" s="212">
        <v>703</v>
      </c>
      <c r="C12" s="160">
        <v>703</v>
      </c>
      <c r="E12" s="29" t="s">
        <v>548</v>
      </c>
      <c r="F12" s="163">
        <f t="shared" si="0"/>
        <v>2.9728929673954414</v>
      </c>
      <c r="G12" s="163">
        <f t="shared" si="0"/>
        <v>2.9728929673954414</v>
      </c>
      <c r="J12" s="29" t="s">
        <v>548</v>
      </c>
      <c r="K12" s="163">
        <f t="shared" si="1"/>
        <v>2.9728929673954414</v>
      </c>
    </row>
    <row r="13" spans="1:11" x14ac:dyDescent="0.25">
      <c r="A13" s="202" t="s">
        <v>549</v>
      </c>
      <c r="B13" s="212">
        <v>749</v>
      </c>
      <c r="C13" s="160">
        <v>725</v>
      </c>
      <c r="E13" s="29" t="s">
        <v>549</v>
      </c>
      <c r="F13" s="163">
        <f t="shared" si="0"/>
        <v>3.1674208144796379</v>
      </c>
      <c r="G13" s="163">
        <f t="shared" si="0"/>
        <v>3.065928024696579</v>
      </c>
      <c r="J13" s="29" t="s">
        <v>549</v>
      </c>
      <c r="K13" s="163">
        <f t="shared" si="1"/>
        <v>3.065928024696579</v>
      </c>
    </row>
    <row r="14" spans="1:11" x14ac:dyDescent="0.25">
      <c r="A14" s="202" t="s">
        <v>550</v>
      </c>
      <c r="B14" s="212">
        <v>864</v>
      </c>
      <c r="C14" s="160">
        <v>830</v>
      </c>
      <c r="E14" s="29" t="s">
        <v>550</v>
      </c>
      <c r="F14" s="163">
        <f t="shared" si="0"/>
        <v>3.6537404321901299</v>
      </c>
      <c r="G14" s="163">
        <f t="shared" si="0"/>
        <v>3.5099589799974629</v>
      </c>
      <c r="J14" s="29" t="s">
        <v>550</v>
      </c>
      <c r="K14" s="163">
        <f t="shared" si="1"/>
        <v>3.5099589799974629</v>
      </c>
    </row>
    <row r="15" spans="1:11" x14ac:dyDescent="0.25">
      <c r="A15" s="202" t="s">
        <v>551</v>
      </c>
      <c r="B15" s="212">
        <v>1013</v>
      </c>
      <c r="C15" s="160">
        <v>1038</v>
      </c>
      <c r="E15" s="29" t="s">
        <v>551</v>
      </c>
      <c r="F15" s="163">
        <f t="shared" si="0"/>
        <v>4.2838415020932885</v>
      </c>
      <c r="G15" s="163">
        <f t="shared" si="0"/>
        <v>4.3895631581173085</v>
      </c>
      <c r="J15" s="29" t="s">
        <v>551</v>
      </c>
      <c r="K15" s="163">
        <f t="shared" si="1"/>
        <v>4.3895631581173085</v>
      </c>
    </row>
    <row r="16" spans="1:11" x14ac:dyDescent="0.25">
      <c r="A16" s="202" t="s">
        <v>552</v>
      </c>
      <c r="B16" s="212">
        <v>1129</v>
      </c>
      <c r="C16" s="160">
        <v>1080</v>
      </c>
      <c r="E16" s="29" t="s">
        <v>552</v>
      </c>
      <c r="F16" s="163">
        <f t="shared" si="0"/>
        <v>4.7743899860447412</v>
      </c>
      <c r="G16" s="163">
        <f t="shared" si="0"/>
        <v>4.5671755402376624</v>
      </c>
      <c r="J16" s="29" t="s">
        <v>552</v>
      </c>
      <c r="K16" s="163">
        <f t="shared" si="1"/>
        <v>4.5671755402376624</v>
      </c>
    </row>
    <row r="17" spans="1:11" x14ac:dyDescent="0.25">
      <c r="A17" s="202" t="s">
        <v>553</v>
      </c>
      <c r="B17" s="212">
        <v>1160</v>
      </c>
      <c r="C17" s="160">
        <v>1114</v>
      </c>
      <c r="E17" s="29" t="s">
        <v>553</v>
      </c>
      <c r="F17" s="163">
        <f t="shared" si="0"/>
        <v>4.9054848395145259</v>
      </c>
      <c r="G17" s="163">
        <f t="shared" si="0"/>
        <v>4.7109569924303294</v>
      </c>
      <c r="J17" s="29" t="s">
        <v>553</v>
      </c>
      <c r="K17" s="163">
        <f t="shared" si="1"/>
        <v>4.7109569924303294</v>
      </c>
    </row>
    <row r="18" spans="1:11" x14ac:dyDescent="0.25">
      <c r="A18" s="202" t="s">
        <v>554</v>
      </c>
      <c r="B18" s="212">
        <v>946</v>
      </c>
      <c r="C18" s="160">
        <v>777</v>
      </c>
      <c r="E18" s="29" t="s">
        <v>554</v>
      </c>
      <c r="F18" s="163">
        <f t="shared" si="0"/>
        <v>4.0005074639489147</v>
      </c>
      <c r="G18" s="163">
        <f t="shared" si="0"/>
        <v>3.2858290692265402</v>
      </c>
      <c r="J18" s="29" t="s">
        <v>554</v>
      </c>
      <c r="K18" s="163">
        <f t="shared" si="1"/>
        <v>3.2858290692265402</v>
      </c>
    </row>
    <row r="19" spans="1:11" x14ac:dyDescent="0.25">
      <c r="A19" s="202" t="s">
        <v>555</v>
      </c>
      <c r="B19" s="212">
        <v>620</v>
      </c>
      <c r="C19" s="160">
        <v>464</v>
      </c>
      <c r="E19" s="29" t="s">
        <v>555</v>
      </c>
      <c r="F19" s="163">
        <f t="shared" si="0"/>
        <v>2.6218970693956947</v>
      </c>
      <c r="G19" s="163">
        <f t="shared" si="0"/>
        <v>1.9621939358058105</v>
      </c>
      <c r="J19" s="29" t="s">
        <v>555</v>
      </c>
      <c r="K19" s="163">
        <f t="shared" si="1"/>
        <v>1.9621939358058105</v>
      </c>
    </row>
    <row r="20" spans="1:11" x14ac:dyDescent="0.25">
      <c r="A20" s="202" t="s">
        <v>556</v>
      </c>
      <c r="B20" s="212">
        <v>382</v>
      </c>
      <c r="C20" s="160">
        <v>313</v>
      </c>
      <c r="E20" s="29" t="s">
        <v>556</v>
      </c>
      <c r="F20" s="163">
        <f t="shared" si="0"/>
        <v>1.615426904047025</v>
      </c>
      <c r="G20" s="163">
        <f t="shared" si="0"/>
        <v>1.3236351334207299</v>
      </c>
      <c r="J20" s="29" t="s">
        <v>556</v>
      </c>
      <c r="K20" s="163">
        <f t="shared" si="1"/>
        <v>1.3236351334207299</v>
      </c>
    </row>
    <row r="21" spans="1:11" x14ac:dyDescent="0.25">
      <c r="A21" s="203" t="s">
        <v>557</v>
      </c>
      <c r="B21" s="72">
        <v>222</v>
      </c>
      <c r="C21" s="111">
        <v>143</v>
      </c>
      <c r="E21" s="31" t="s">
        <v>557</v>
      </c>
      <c r="F21" s="163">
        <f t="shared" si="0"/>
        <v>0.9388083054932973</v>
      </c>
      <c r="G21" s="163">
        <f t="shared" si="0"/>
        <v>0.60472787245739412</v>
      </c>
      <c r="J21" s="31" t="s">
        <v>557</v>
      </c>
      <c r="K21" s="210">
        <f t="shared" si="1"/>
        <v>0.60472787245739412</v>
      </c>
    </row>
    <row r="22" spans="1:11" x14ac:dyDescent="0.25">
      <c r="A22" s="309" t="s">
        <v>16</v>
      </c>
      <c r="B22" s="121">
        <f>SUM(B4:B21)</f>
        <v>11885</v>
      </c>
      <c r="C22" s="124">
        <f>SUM(C4:C21)</f>
        <v>11762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893</v>
      </c>
      <c r="C3" s="110">
        <v>912</v>
      </c>
      <c r="E3" s="297" t="s">
        <v>709</v>
      </c>
      <c r="F3" s="71">
        <v>44.77</v>
      </c>
      <c r="G3" s="71">
        <v>52.39</v>
      </c>
      <c r="K3" s="122" t="s">
        <v>16</v>
      </c>
      <c r="L3" s="71">
        <v>2.93</v>
      </c>
      <c r="M3" s="71">
        <v>2.4900000000000002</v>
      </c>
    </row>
    <row r="4" spans="1:16" x14ac:dyDescent="0.25">
      <c r="A4" s="202" t="s">
        <v>704</v>
      </c>
      <c r="B4" s="212">
        <v>1284</v>
      </c>
      <c r="C4" s="160">
        <v>1251</v>
      </c>
      <c r="E4" s="298" t="s">
        <v>710</v>
      </c>
      <c r="F4" s="214">
        <v>45.21</v>
      </c>
      <c r="G4" s="214">
        <v>36.99</v>
      </c>
      <c r="K4" s="215" t="s">
        <v>212</v>
      </c>
      <c r="L4" s="214">
        <v>2.98</v>
      </c>
      <c r="M4" s="214">
        <v>2.46</v>
      </c>
      <c r="N4" s="211"/>
    </row>
    <row r="5" spans="1:16" x14ac:dyDescent="0.25">
      <c r="A5" s="202" t="s">
        <v>705</v>
      </c>
      <c r="B5" s="212">
        <v>995</v>
      </c>
      <c r="C5" s="160">
        <v>698</v>
      </c>
      <c r="E5" s="298" t="s">
        <v>711</v>
      </c>
      <c r="F5" s="214">
        <v>8.9700000000000006</v>
      </c>
      <c r="G5" s="214">
        <v>9.18</v>
      </c>
      <c r="K5" s="123" t="s">
        <v>213</v>
      </c>
      <c r="L5" s="73">
        <v>2.87</v>
      </c>
      <c r="M5" s="73">
        <v>2.5299999999999998</v>
      </c>
      <c r="N5" s="211"/>
    </row>
    <row r="6" spans="1:16" x14ac:dyDescent="0.25">
      <c r="A6" s="202" t="s">
        <v>706</v>
      </c>
      <c r="B6" s="212">
        <v>1143</v>
      </c>
      <c r="C6" s="160">
        <v>767</v>
      </c>
      <c r="E6" s="298" t="s">
        <v>712</v>
      </c>
      <c r="F6" s="214">
        <v>0.92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417</v>
      </c>
      <c r="C7" s="160">
        <v>325</v>
      </c>
      <c r="E7" s="299" t="s">
        <v>713</v>
      </c>
      <c r="F7" s="73">
        <v>0.13</v>
      </c>
      <c r="G7" s="73">
        <v>0.09</v>
      </c>
      <c r="K7" s="227"/>
      <c r="L7" s="211"/>
      <c r="M7" s="211"/>
    </row>
    <row r="8" spans="1:16" x14ac:dyDescent="0.25">
      <c r="A8" s="203" t="s">
        <v>708</v>
      </c>
      <c r="B8" s="72">
        <v>277</v>
      </c>
      <c r="C8" s="111">
        <v>295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21.468926553672315</v>
      </c>
      <c r="C13" s="301">
        <f>B3/SUM(B3:B8)*100</f>
        <v>17.82790976242763</v>
      </c>
      <c r="E13" s="217" t="s">
        <v>836</v>
      </c>
      <c r="F13" s="289">
        <f>IF(ISBLANK(F3),"",F3)</f>
        <v>44.77</v>
      </c>
      <c r="G13" s="289">
        <f>IF(ISBLANK(G3),"",G3)</f>
        <v>52.39</v>
      </c>
    </row>
    <row r="14" spans="1:16" x14ac:dyDescent="0.25">
      <c r="A14" s="220" t="s">
        <v>825</v>
      </c>
      <c r="B14" s="305">
        <f>C4/SUM(C3:C8)*100</f>
        <v>29.449152542372879</v>
      </c>
      <c r="C14" s="302">
        <f>B4/SUM(B3:B8)*100</f>
        <v>25.633859053703333</v>
      </c>
      <c r="E14" s="286" t="s">
        <v>837</v>
      </c>
      <c r="F14" s="290">
        <f t="shared" ref="F14:G17" si="0">IF(ISBLANK(F4),"",F4)</f>
        <v>45.21</v>
      </c>
      <c r="G14" s="290">
        <f t="shared" si="0"/>
        <v>36.99</v>
      </c>
    </row>
    <row r="15" spans="1:16" x14ac:dyDescent="0.25">
      <c r="A15" s="220" t="s">
        <v>826</v>
      </c>
      <c r="B15" s="305">
        <f>C5/SUM(C3:C8)*100</f>
        <v>16.43126177024482</v>
      </c>
      <c r="C15" s="302">
        <f>B5/SUM(B3:B8)*100</f>
        <v>19.86424436015173</v>
      </c>
      <c r="E15" s="286" t="s">
        <v>838</v>
      </c>
      <c r="F15" s="290">
        <f t="shared" si="0"/>
        <v>8.9700000000000006</v>
      </c>
      <c r="G15" s="290">
        <f t="shared" si="0"/>
        <v>9.18</v>
      </c>
    </row>
    <row r="16" spans="1:16" x14ac:dyDescent="0.25">
      <c r="A16" s="220" t="s">
        <v>827</v>
      </c>
      <c r="B16" s="305">
        <f>C6/SUM(C3:C8)*100</f>
        <v>18.055555555555554</v>
      </c>
      <c r="C16" s="302">
        <f>B6/SUM(B3:B8)*100</f>
        <v>22.818925933320024</v>
      </c>
      <c r="E16" s="286" t="s">
        <v>839</v>
      </c>
      <c r="F16" s="290">
        <f t="shared" si="0"/>
        <v>0.92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7.650659133709981</v>
      </c>
      <c r="C17" s="302">
        <f>B7/SUM(B3:B8)*100</f>
        <v>8.3250149730485123</v>
      </c>
      <c r="E17" s="219" t="s">
        <v>840</v>
      </c>
      <c r="F17" s="291">
        <f t="shared" si="0"/>
        <v>0.13</v>
      </c>
      <c r="G17" s="291">
        <f t="shared" si="0"/>
        <v>0.09</v>
      </c>
    </row>
    <row r="18" spans="1:18" x14ac:dyDescent="0.25">
      <c r="A18" s="221" t="s">
        <v>829</v>
      </c>
      <c r="B18" s="306">
        <f>C8/SUM(C3:C8)*100</f>
        <v>6.9444444444444446</v>
      </c>
      <c r="C18" s="303">
        <f>B8/SUM(B3:B8)*100</f>
        <v>5.5300459173487724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21.468926553672315</v>
      </c>
      <c r="C22" s="301">
        <f>C13</f>
        <v>17.82790976242763</v>
      </c>
    </row>
    <row r="23" spans="1:18" x14ac:dyDescent="0.25">
      <c r="A23" s="220" t="s">
        <v>831</v>
      </c>
      <c r="B23" s="305">
        <f t="shared" ref="B23:C27" si="1">B14</f>
        <v>29.449152542372879</v>
      </c>
      <c r="C23" s="302">
        <f t="shared" si="1"/>
        <v>25.633859053703333</v>
      </c>
    </row>
    <row r="24" spans="1:18" x14ac:dyDescent="0.25">
      <c r="A24" s="307" t="s">
        <v>832</v>
      </c>
      <c r="B24" s="305">
        <f t="shared" si="1"/>
        <v>16.43126177024482</v>
      </c>
      <c r="C24" s="302">
        <f t="shared" si="1"/>
        <v>19.86424436015173</v>
      </c>
    </row>
    <row r="25" spans="1:18" x14ac:dyDescent="0.25">
      <c r="A25" s="220" t="s">
        <v>833</v>
      </c>
      <c r="B25" s="305">
        <f t="shared" si="1"/>
        <v>18.055555555555554</v>
      </c>
      <c r="C25" s="302">
        <f t="shared" si="1"/>
        <v>22.818925933320024</v>
      </c>
    </row>
    <row r="26" spans="1:18" x14ac:dyDescent="0.25">
      <c r="A26" s="220" t="s">
        <v>834</v>
      </c>
      <c r="B26" s="305">
        <f t="shared" si="1"/>
        <v>7.650659133709981</v>
      </c>
      <c r="C26" s="302">
        <f t="shared" si="1"/>
        <v>8.3250149730485123</v>
      </c>
    </row>
    <row r="27" spans="1:18" x14ac:dyDescent="0.25">
      <c r="A27" s="308" t="s">
        <v>835</v>
      </c>
      <c r="B27" s="306">
        <f t="shared" si="1"/>
        <v>6.9444444444444446</v>
      </c>
      <c r="C27" s="303">
        <f t="shared" si="1"/>
        <v>5.5300459173487724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1546</v>
      </c>
      <c r="C34" s="110">
        <v>1121</v>
      </c>
      <c r="E34" s="297" t="s">
        <v>709</v>
      </c>
      <c r="F34" s="71">
        <v>52.39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1588</v>
      </c>
      <c r="C35" s="160">
        <v>1286</v>
      </c>
      <c r="E35" s="298" t="s">
        <v>710</v>
      </c>
      <c r="F35" s="214">
        <v>36.99</v>
      </c>
      <c r="G35" s="211"/>
      <c r="K35" s="215" t="s">
        <v>212</v>
      </c>
      <c r="L35" s="214">
        <v>2.46</v>
      </c>
      <c r="M35" s="211"/>
      <c r="N35" s="29" t="s">
        <v>876</v>
      </c>
    </row>
    <row r="36" spans="1:16" x14ac:dyDescent="0.25">
      <c r="A36" s="202" t="s">
        <v>705</v>
      </c>
      <c r="B36" s="212">
        <v>1006</v>
      </c>
      <c r="C36" s="160">
        <v>704</v>
      </c>
      <c r="E36" s="298" t="s">
        <v>711</v>
      </c>
      <c r="F36" s="214">
        <v>9.18</v>
      </c>
      <c r="G36" s="211"/>
      <c r="K36" s="123" t="s">
        <v>213</v>
      </c>
      <c r="L36" s="73">
        <v>2.5299999999999998</v>
      </c>
      <c r="M36" s="211"/>
      <c r="N36" s="288">
        <v>2022</v>
      </c>
    </row>
    <row r="37" spans="1:16" x14ac:dyDescent="0.25">
      <c r="A37" s="202" t="s">
        <v>706</v>
      </c>
      <c r="B37" s="212">
        <v>799</v>
      </c>
      <c r="C37" s="160">
        <v>589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291</v>
      </c>
      <c r="C38" s="160">
        <v>250</v>
      </c>
      <c r="E38" s="299" t="s">
        <v>713</v>
      </c>
      <c r="F38" s="73">
        <v>0.09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121</v>
      </c>
      <c r="C39" s="111">
        <v>134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27.44857982370225</v>
      </c>
      <c r="C44" s="301">
        <f>B34/SUM(B34:B39)*100</f>
        <v>28.89179592599514</v>
      </c>
      <c r="E44" s="217" t="s">
        <v>836</v>
      </c>
      <c r="F44" s="289">
        <f>IF(ISBLANK(F34),"",F34)</f>
        <v>52.39</v>
      </c>
    </row>
    <row r="45" spans="1:16" x14ac:dyDescent="0.25">
      <c r="A45" s="220" t="s">
        <v>825</v>
      </c>
      <c r="B45" s="305">
        <f>C35/SUM(C34:C39)*100</f>
        <v>31.488736532810968</v>
      </c>
      <c r="C45" s="302">
        <f>B35/SUM(B34:B39)*100</f>
        <v>29.676695944683235</v>
      </c>
      <c r="E45" s="286" t="s">
        <v>837</v>
      </c>
      <c r="F45" s="290">
        <f t="shared" ref="F45:F48" si="2">IF(ISBLANK(F35),"",F35)</f>
        <v>36.99</v>
      </c>
    </row>
    <row r="46" spans="1:16" x14ac:dyDescent="0.25">
      <c r="A46" s="220" t="s">
        <v>826</v>
      </c>
      <c r="B46" s="305">
        <f>C36/SUM(C34:C39)*100</f>
        <v>17.238001958863858</v>
      </c>
      <c r="C46" s="302">
        <f>B36/SUM(B34:B39)*100</f>
        <v>18.800224257148194</v>
      </c>
      <c r="E46" s="286" t="s">
        <v>838</v>
      </c>
      <c r="F46" s="290">
        <f t="shared" si="2"/>
        <v>9.18</v>
      </c>
    </row>
    <row r="47" spans="1:16" x14ac:dyDescent="0.25">
      <c r="A47" s="220" t="s">
        <v>827</v>
      </c>
      <c r="B47" s="305">
        <f>C37/SUM(C34:C39)*100</f>
        <v>14.422135161606267</v>
      </c>
      <c r="C47" s="302">
        <f>B37/SUM(B34:B39)*100</f>
        <v>14.931788450756866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6.1214495592556322</v>
      </c>
      <c r="C48" s="302">
        <f>B38/SUM(B34:B39)*100</f>
        <v>5.4382358437675204</v>
      </c>
      <c r="E48" s="219" t="s">
        <v>840</v>
      </c>
      <c r="F48" s="291">
        <f t="shared" si="2"/>
        <v>0.09</v>
      </c>
    </row>
    <row r="49" spans="1:3" x14ac:dyDescent="0.25">
      <c r="A49" s="221" t="s">
        <v>829</v>
      </c>
      <c r="B49" s="306">
        <f>C39/SUM(C34:C39)*100</f>
        <v>3.2810969637610188</v>
      </c>
      <c r="C49" s="303">
        <f>B39/SUM(B34:B39)*100</f>
        <v>2.2612595776490374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27.44857982370225</v>
      </c>
      <c r="C53" s="301">
        <f>C44</f>
        <v>28.89179592599514</v>
      </c>
    </row>
    <row r="54" spans="1:3" x14ac:dyDescent="0.25">
      <c r="A54" s="220" t="s">
        <v>831</v>
      </c>
      <c r="B54" s="305">
        <f t="shared" ref="B54:C54" si="3">B45</f>
        <v>31.488736532810968</v>
      </c>
      <c r="C54" s="302">
        <f t="shared" si="3"/>
        <v>29.676695944683235</v>
      </c>
    </row>
    <row r="55" spans="1:3" x14ac:dyDescent="0.25">
      <c r="A55" s="307" t="s">
        <v>832</v>
      </c>
      <c r="B55" s="305">
        <f t="shared" ref="B55:C55" si="4">B46</f>
        <v>17.238001958863858</v>
      </c>
      <c r="C55" s="302">
        <f t="shared" si="4"/>
        <v>18.800224257148194</v>
      </c>
    </row>
    <row r="56" spans="1:3" x14ac:dyDescent="0.25">
      <c r="A56" s="220" t="s">
        <v>833</v>
      </c>
      <c r="B56" s="305">
        <f t="shared" ref="B56:C56" si="5">B47</f>
        <v>14.422135161606267</v>
      </c>
      <c r="C56" s="302">
        <f t="shared" si="5"/>
        <v>14.931788450756866</v>
      </c>
    </row>
    <row r="57" spans="1:3" x14ac:dyDescent="0.25">
      <c r="A57" s="220" t="s">
        <v>834</v>
      </c>
      <c r="B57" s="305">
        <f t="shared" ref="B57:C57" si="6">B48</f>
        <v>6.1214495592556322</v>
      </c>
      <c r="C57" s="302">
        <f t="shared" si="6"/>
        <v>5.4382358437675204</v>
      </c>
    </row>
    <row r="58" spans="1:3" x14ac:dyDescent="0.25">
      <c r="A58" s="308" t="s">
        <v>835</v>
      </c>
      <c r="B58" s="306">
        <f t="shared" ref="B58:C58" si="7">B49</f>
        <v>3.2810969637610188</v>
      </c>
      <c r="C58" s="303">
        <f t="shared" si="7"/>
        <v>2.2612595776490374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2024-04-26T07:39:59Z</dcterms:modified>
</cp:coreProperties>
</file>