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<sst xmlns="http://schemas.openxmlformats.org/spreadsheetml/2006/main" count="6316" uniqueCount="2914">
  <si>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</si>
  <si>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</si>
  <si>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</si>
  <si>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</si>
  <si>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</si>
  <si>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</si>
  <si>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</si>
  <si>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</si>
  <si>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</si>
  <si>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</si>
  <si>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</si>
  <si>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</si>
  <si>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</si>
  <si>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</si>
  <si>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</si>
  <si>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</si>
  <si>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</si>
  <si>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</si>
  <si>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</si>
  <si>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</si>
  <si>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</si>
  <si>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</si>
  <si>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</si>
  <si>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</si>
  <si>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</si>
  <si>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</si>
  <si>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</si>
  <si>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</si>
  <si>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</si>
  <si>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</si>
  <si>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</si>
  <si>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</si>
  <si>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</si>
  <si>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</si>
  <si>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</si>
  <si>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</si>
  <si>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</si>
  <si>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</si>
  <si>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</si>
  <si>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</si>
  <si>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</si>
  <si>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</si>
  <si>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</si>
  <si>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</si>
  <si>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</si>
  <si>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</si>
  <si>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</si>
  <si>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</si>
  <si>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</si>
  <si>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</si>
  <si>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</si>
  <si>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</si>
  <si>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</si>
  <si>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</si>
  <si>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</si>
  <si>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</si>
  <si>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</si>
  <si>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</si>
  <si>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</si>
  <si>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</si>
  <si>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</si>
  <si>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</si>
  <si>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</si>
  <si>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</si>
  <si>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</si>
  <si>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</si>
  <si>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</si>
  <si>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</si>
  <si>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</si>
  <si>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</si>
  <si>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</si>
  <si>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</si>
  <si>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</si>
  <si>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</si>
  <si>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</si>
  <si>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</si>
  <si>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</si>
  <si>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</si>
  <si>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</si>
  <si>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</si>
  <si>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</si>
  <si>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</si>
  <si>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</si>
  <si>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</si>
  <si>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</si>
  <si>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</si>
  <si>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</si>
  <si>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</si>
  <si>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</si>
  <si>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</si>
  <si>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</si>
  <si>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</si>
  <si>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</si>
  <si>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</si>
  <si>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</si>
  <si>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</si>
  <si>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</si>
  <si>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</si>
  <si>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</si>
  <si>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</si>
  <si>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</si>
  <si>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</si>
  <si>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</si>
  <si>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</si>
  <si>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</si>
  <si>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</si>
  <si>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</si>
  <si>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</si>
  <si>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</si>
  <si>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</si>
  <si>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</si>
  <si>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</si>
  <si>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</si>
  <si>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</si>
  <si>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</si>
  <si>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</si>
  <si>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</si>
  <si>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</si>
  <si>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</si>
  <si>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</si>
  <si>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</si>
  <si>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</si>
  <si>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</si>
  <si>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</si>
  <si>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</si>
  <si>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</si>
  <si>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</si>
  <si>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</si>
  <si>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</si>
  <si>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</si>
  <si>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</si>
  <si>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</si>
  <si>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</si>
  <si>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</si>
  <si>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</si>
  <si>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</si>
  <si>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</si>
  <si>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</si>
  <si>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</si>
  <si>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</si>
  <si>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</si>
  <si>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</si>
  <si>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</si>
  <si>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</si>
  <si>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</si>
  <si>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</si>
  <si>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</si>
  <si>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</si>
  <si>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</si>
  <si>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</si>
  <si>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</si>
  <si>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</si>
  <si>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</si>
  <si>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</si>
  <si>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</si>
  <si>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</si>
  <si>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</si>
  <si>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</si>
  <si>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</si>
  <si>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</si>
  <si>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</si>
  <si>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</si>
  <si>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</si>
  <si>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</si>
  <si>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</si>
  <si>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</si>
  <si>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</si>
  <si>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</si>
  <si>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</si>
  <si>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</si>
  <si>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</si>
  <si>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</si>
  <si>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</si>
  <si>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</si>
  <si>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</si>
  <si>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</si>
  <si>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</si>
  <si>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</si>
  <si>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</si>
  <si>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</si>
  <si>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</si>
  <si>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</si>
  <si>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</si>
  <si>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</si>
  <si>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</si>
  <si>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</si>
  <si>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</si>
  <si>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</si>
  <si>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</si>
  <si>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</si>
  <si>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</si>
  <si>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</si>
  <si>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</si>
  <si>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</si>
  <si>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</si>
  <si>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</si>
  <si>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</si>
  <si>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</si>
  <si>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</si>
  <si>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</si>
  <si>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</si>
  <si>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</si>
  <si>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</si>
  <si>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</si>
  <si>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</si>
  <si>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</si>
  <si>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</si>
  <si>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</si>
  <si>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</si>
  <si>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</si>
  <si>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</si>
  <si>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</si>
  <si>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</si>
  <si>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</si>
  <si>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</si>
  <si>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</si>
  <si>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</si>
  <si>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</si>
  <si>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</si>
  <si>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</si>
  <si>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</si>
  <si>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</si>
  <si>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</si>
  <si>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</si>
  <si>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</si>
  <si>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</si>
  <si>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</si>
  <si>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</si>
  <si>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</si>
  <si>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</si>
  <si>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</si>
  <si>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</si>
  <si>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</si>
  <si>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</si>
  <si>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</si>
  <si>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</si>
  <si>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</si>
  <si>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</si>
  <si>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</si>
  <si>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</si>
  <si>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</si>
  <si>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</si>
  <si>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</si>
  <si>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</si>
  <si>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</si>
  <si>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</si>
  <si>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</si>
  <si>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</si>
  <si>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</si>
  <si>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</si>
  <si>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</si>
  <si>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</si>
  <si>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</si>
  <si>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</si>
  <si>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</si>
  <si>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</si>
  <si>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</si>
  <si>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</si>
  <si>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</si>
  <si>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</si>
  <si>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</si>
  <si>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</si>
  <si>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</si>
  <si>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</si>
  <si>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</si>
  <si>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</si>
  <si>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</si>
  <si>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</si>
  <si>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</si>
  <si>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</si>
  <si>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</si>
  <si>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</si>
  <si>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</si>
  <si>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</si>
  <si>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</si>
  <si>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</si>
  <si>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</si>
  <si>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</si>
  <si>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</si>
  <si>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</si>
  <si>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</si>
  <si>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</si>
  <si>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</si>
  <si>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</si>
  <si>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</si>
  <si>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</si>
  <si>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</si>
  <si>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</si>
  <si>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</si>
  <si>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</si>
  <si>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</si>
  <si>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</si>
  <si>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</si>
  <si>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</si>
  <si>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</si>
  <si>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</si>
  <si>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</si>
  <si>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</si>
  <si>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</si>
  <si>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</si>
  <si>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</si>
  <si>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</si>
  <si>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</si>
  <si>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</si>
  <si>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</si>
  <si>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</si>
  <si>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</si>
  <si>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</si>
  <si>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</si>
  <si>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</si>
  <si>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</si>
  <si>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</si>
  <si>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</si>
  <si>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</si>
  <si>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</si>
  <si>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</si>
  <si>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</si>
  <si>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</si>
  <si>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</si>
  <si>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</si>
  <si>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</si>
  <si>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</si>
  <si>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</si>
  <si>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</si>
  <si>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</si>
  <si>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</si>
  <si>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</si>
  <si>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</si>
  <si>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</si>
  <si>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</si>
  <si>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</si>
  <si>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</si>
  <si>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</si>
  <si>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</si>
  <si>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</si>
  <si>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</si>
  <si>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</si>
  <si>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</si>
  <si>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</si>
  <si>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</si>
  <si>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</si>
  <si>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</si>
  <si>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</si>
  <si>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</si>
  <si>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</si>
  <si>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</si>
  <si>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</si>
  <si>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</si>
  <si>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</si>
  <si>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</si>
  <si>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</si>
  <si>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</si>
  <si>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</si>
  <si>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</si>
  <si>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</si>
  <si>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</si>
  <si>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</si>
  <si>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</si>
  <si>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</si>
  <si>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</si>
  <si>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</si>
  <si>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</si>
  <si>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</si>
  <si>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</si>
  <si>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</si>
  <si>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</si>
  <si>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</si>
  <si>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</si>
  <si>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</si>
  <si>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</si>
  <si>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</si>
  <si>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</si>
  <si>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</si>
  <si>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</si>
  <si>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</si>
  <si>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</si>
  <si>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</si>
  <si>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</si>
  <si>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</si>
  <si>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</si>
  <si>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</si>
  <si>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</si>
  <si>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</si>
  <si>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</si>
  <si>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</si>
  <si>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</si>
  <si>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</si>
  <si>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</si>
  <si>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</si>
  <si>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</si>
  <si>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</si>
  <si>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</si>
  <si>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</si>
  <si>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</si>
  <si>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</si>
  <si>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</si>
  <si>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</si>
  <si>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</si>
  <si>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</si>
  <si>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</si>
  <si>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</si>
  <si>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</si>
  <si>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</si>
  <si>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</si>
  <si>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</si>
  <si>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</si>
  <si>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</si>
  <si>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</si>
  <si>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</si>
  <si>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</si>
  <si>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</si>
  <si>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</si>
  <si>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</si>
  <si>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</si>
  <si>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</si>
  <si>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</si>
  <si>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</si>
  <si>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</si>
  <si>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</si>
  <si>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</si>
  <si>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</si>
  <si>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</si>
  <si>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</si>
  <si>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</si>
  <si>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</si>
  <si>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</si>
  <si>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</si>
  <si>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</si>
  <si>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</si>
  <si>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</si>
  <si>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</si>
  <si>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</si>
  <si>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</si>
  <si>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</si>
  <si>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</si>
  <si>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</si>
  <si>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</si>
  <si>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</si>
  <si>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</si>
  <si>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</si>
  <si>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</si>
  <si>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</si>
  <si>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</si>
  <si>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</si>
  <si>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</si>
  <si>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</si>
  <si>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</si>
  <si>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</si>
  <si>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</si>
  <si>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</si>
  <si>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</si>
  <si>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</si>
  <si>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</si>
  <si>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</si>
  <si>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</si>
  <si>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</si>
  <si>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</si>
  <si>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</si>
  <si>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</si>
  <si>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</si>
  <si>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</si>
  <si>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</si>
  <si>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</si>
  <si>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</si>
  <si>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</si>
  <si>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</si>
  <si>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</si>
  <si>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</si>
  <si>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</si>
  <si>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</si>
  <si>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</si>
  <si>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</si>
  <si>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</si>
  <si>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</si>
  <si>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</si>
  <si>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</si>
  <si>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</si>
  <si>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</si>
  <si>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</si>
  <si>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</si>
  <si>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</si>
  <si>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</si>
  <si>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</si>
  <si>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</si>
  <si>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</si>
  <si>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</si>
  <si>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</si>
  <si>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</si>
  <si>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</si>
  <si>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</si>
  <si>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</si>
  <si>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</si>
  <si>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</si>
  <si>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</si>
  <si>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</si>
  <si>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</si>
  <si>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</si>
  <si>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</si>
  <si>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</si>
  <si>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</si>
  <si>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</si>
  <si>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</si>
  <si>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</si>
  <si>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</si>
  <si>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</si>
  <si>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</si>
  <si>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</si>
  <si>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</si>
  <si>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</si>
  <si>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</si>
  <si>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</si>
  <si>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</si>
  <si>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</si>
  <si>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</si>
  <si>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</si>
  <si>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</si>
  <si>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</si>
  <si>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</si>
  <si>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</si>
  <si>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</si>
  <si>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</si>
  <si>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</si>
  <si>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</si>
  <si>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</si>
  <si>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</si>
  <si>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</si>
  <si>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</si>
  <si>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</si>
  <si>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</si>
  <si>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</si>
  <si>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</si>
  <si>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</si>
  <si>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</si>
  <si>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</si>
  <si>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</si>
  <si>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</si>
  <si>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</si>
  <si>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</si>
  <si>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</si>
  <si>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</si>
  <si>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</si>
  <si>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</si>
  <si>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</si>
  <si>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</si>
  <si>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</si>
  <si>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</si>
  <si>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</si>
  <si>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</si>
  <si>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</si>
  <si>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</si>
  <si>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</si>
  <si>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</si>
  <si>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</si>
  <si>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</si>
  <si>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</si>
  <si>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</si>
  <si>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</si>
  <si>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</si>
  <si>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</si>
  <si>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</si>
  <si>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</si>
  <si>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</si>
  <si>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</si>
  <si>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</si>
  <si>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</si>
  <si>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</si>
  <si>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</si>
  <si>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</si>
  <si>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</si>
  <si>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</si>
  <si>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</si>
  <si>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</si>
  <si>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</si>
  <si>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</si>
  <si>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</si>
  <si>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</si>
  <si>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</si>
  <si>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</si>
  <si>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</si>
  <si>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</si>
  <si>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</si>
  <si>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</si>
  <si>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</si>
  <si>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</si>
  <si>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</si>
  <si>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</si>
  <si>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</si>
  <si>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</si>
  <si>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</si>
  <si>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</si>
  <si>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</si>
  <si>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</si>
  <si>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</si>
  <si>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</si>
  <si>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</si>
  <si>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</si>
  <si>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</si>
  <si>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</si>
  <si>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</si>
  <si>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</si>
  <si>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</si>
  <si>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</si>
  <si>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</si>
  <si>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</si>
  <si>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</si>
  <si>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</si>
  <si>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</si>
  <si>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</si>
  <si>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</si>
  <si>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</si>
  <si>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</si>
  <si>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</si>
  <si>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</si>
  <si>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</si>
  <si>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</si>
  <si>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</si>
  <si>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</si>
  <si>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</si>
  <si>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</si>
  <si>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</si>
  <si>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</si>
  <si>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</si>
  <si>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</si>
  <si>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</si>
  <si>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</si>
  <si>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</si>
  <si>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</si>
  <si>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</si>
  <si>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</si>
  <si>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</si>
  <si>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</si>
  <si>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</si>
  <si>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</si>
  <si>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</si>
  <si>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</si>
  <si>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</si>
  <si>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</si>
  <si>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</si>
  <si>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</si>
  <si>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</si>
  <si>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</si>
  <si>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</si>
  <si>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</si>
  <si>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</si>
  <si>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</si>
  <si>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</si>
  <si>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</si>
  <si>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</si>
  <si>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</si>
  <si>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</si>
  <si>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</si>
  <si>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</si>
  <si>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</si>
  <si>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</si>
  <si>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</si>
  <si>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</si>
  <si>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</si>
  <si>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</si>
  <si>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</si>
  <si>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</si>
  <si>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</si>
  <si>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</si>
  <si>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</si>
  <si>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</si>
  <si>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</si>
  <si>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</si>
  <si>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</si>
  <si>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</si>
  <si>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</si>
  <si>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</si>
  <si>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</si>
  <si>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</si>
  <si>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</si>
  <si>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</si>
  <si>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</si>
  <si>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</si>
  <si>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</si>
  <si>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</si>
  <si>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</si>
  <si>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</si>
  <si>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</si>
  <si>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</si>
  <si>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</si>
  <si>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</si>
  <si>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</si>
  <si>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</si>
  <si>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</si>
  <si>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</si>
  <si>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</si>
  <si>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</si>
  <si>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</si>
  <si>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</si>
  <si>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</si>
  <si>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</si>
  <si>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</si>
  <si>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</si>
  <si>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</si>
  <si>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</si>
  <si>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</si>
  <si>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</si>
  <si>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</si>
  <si>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</si>
  <si>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</si>
  <si>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</si>
  <si>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</si>
  <si>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</si>
  <si>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</si>
  <si>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</si>
  <si>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</si>
  <si>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</si>
  <si>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</si>
  <si>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</si>
  <si>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</si>
  <si>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</si>
  <si>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</si>
  <si>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</si>
  <si>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</si>
  <si>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</si>
  <si>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</si>
  <si>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</si>
  <si>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</si>
  <si>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</si>
  <si>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</si>
  <si>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</si>
  <si>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</si>
  <si>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</si>
  <si>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</si>
  <si>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</si>
  <si>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</si>
  <si>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</si>
  <si>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</si>
  <si>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</si>
  <si>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</si>
  <si>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</si>
  <si>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</si>
  <si>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</si>
  <si>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</si>
  <si>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</si>
  <si>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</si>
  <si>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</si>
  <si>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</si>
  <si>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</si>
  <si>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</si>
  <si>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</si>
  <si>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</si>
  <si>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</si>
  <si>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</si>
  <si>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</si>
  <si>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</si>
  <si>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</si>
  <si>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</si>
  <si>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</si>
  <si>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</si>
  <si>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</si>
  <si>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</si>
  <si>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</si>
  <si>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</si>
  <si>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</si>
  <si>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</si>
  <si>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</si>
  <si>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</si>
  <si>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</si>
  <si>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</si>
  <si>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</si>
  <si>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</si>
  <si>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</si>
  <si>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</si>
  <si>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</si>
  <si>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</si>
  <si>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</si>
  <si>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</si>
  <si>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</si>
  <si>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</si>
  <si>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</si>
  <si>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</si>
  <si>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</si>
  <si>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</si>
  <si>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</si>
  <si>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</si>
  <si>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</si>
  <si>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</si>
  <si>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</si>
  <si>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</si>
  <si>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</si>
  <si>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</si>
  <si>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</si>
  <si>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</si>
  <si>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</si>
  <si>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</si>
  <si>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</si>
  <si>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</si>
  <si>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</si>
  <si>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</si>
  <si>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</si>
  <si>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</si>
  <si>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</si>
  <si>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</si>
  <si>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</si>
  <si>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</si>
  <si>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</si>
  <si>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</si>
  <si>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</si>
  <si>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</si>
  <si>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</si>
  <si>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</si>
  <si>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</si>
  <si>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</si>
  <si>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</si>
  <si>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</si>
  <si>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</si>
  <si>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</si>
  <si>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</si>
  <si>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</si>
  <si>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</si>
  <si>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</si>
  <si>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</si>
  <si>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</si>
  <si>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</si>
  <si>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</si>
  <si>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</si>
  <si>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</si>
  <si>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</si>
  <si>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</si>
  <si>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</si>
  <si>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</si>
  <si>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</si>
  <si>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</si>
  <si>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</si>
  <si>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</si>
  <si>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</si>
  <si>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</si>
  <si>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</si>
  <si>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</si>
  <si>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</si>
  <si>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</si>
  <si>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</si>
  <si>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</si>
  <si>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</si>
  <si>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</si>
  <si>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</si>
  <si>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</si>
  <si>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</si>
  <si>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</si>
  <si>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</si>
  <si>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</si>
  <si>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</si>
  <si>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</si>
  <si>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</si>
  <si>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</si>
  <si>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</si>
  <si>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</si>
  <si>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</si>
  <si>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</si>
  <si>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</si>
  <si>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</si>
  <si>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</si>
  <si>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</si>
  <si>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</si>
  <si>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</si>
  <si>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</si>
  <si>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</si>
  <si>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</si>
  <si>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</si>
  <si>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</si>
  <si>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</si>
  <si>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</si>
  <si>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</si>
  <si>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</si>
  <si>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</si>
  <si>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</si>
  <si>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</si>
  <si>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</si>
  <si>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</si>
  <si>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</si>
  <si>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</si>
  <si>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</si>
  <si>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</si>
  <si>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</si>
  <si>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</si>
  <si>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</si>
  <si>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</si>
  <si>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</si>
  <si>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</si>
  <si>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</si>
  <si>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</si>
  <si>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</si>
  <si>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</si>
  <si>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</si>
  <si>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</si>
  <si>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</si>
  <si>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</si>
  <si>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</si>
  <si>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</si>
  <si>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</si>
  <si>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</si>
  <si>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</si>
  <si>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</si>
  <si>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</si>
  <si>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</si>
  <si>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</si>
  <si>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</si>
  <si>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</si>
  <si>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</si>
  <si>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</si>
  <si>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</si>
  <si>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</si>
  <si>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</si>
  <si>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</si>
  <si>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</si>
  <si>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</si>
  <si>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</si>
  <si>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</si>
  <si>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</si>
  <si>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</si>
  <si>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</si>
  <si>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</si>
  <si>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</si>
  <si>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</si>
  <si>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</si>
  <si>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</si>
  <si>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</si>
  <si>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</si>
  <si>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</si>
  <si>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</si>
  <si>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</si>
  <si>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</si>
  <si>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</si>
  <si>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</si>
  <si>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</si>
  <si>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</si>
  <si>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</si>
  <si>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</si>
  <si>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</si>
  <si>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</si>
  <si>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</si>
  <si>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</si>
  <si>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</si>
  <si>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</si>
  <si>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</si>
  <si>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</si>
  <si>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</si>
  <si>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</si>
  <si>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</si>
  <si>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</si>
  <si>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</si>
  <si>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</si>
  <si>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</si>
  <si>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</si>
  <si>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</si>
  <si>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</si>
  <si>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</si>
  <si>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</si>
  <si>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</si>
  <si>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</si>
  <si>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</si>
  <si>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</si>
  <si>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</si>
  <si>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</si>
  <si>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</si>
  <si>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</si>
  <si>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</si>
  <si>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</si>
  <si>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</si>
  <si>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</si>
  <si>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</si>
  <si>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</si>
  <si>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</si>
  <si>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</si>
  <si>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</si>
  <si>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</si>
  <si>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</si>
  <si>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</si>
  <si>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</si>
  <si>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</si>
  <si>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</si>
  <si>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</si>
  <si>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</si>
  <si>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</si>
  <si>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</si>
  <si>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</si>
  <si>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</si>
  <si>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</si>
  <si>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</si>
  <si>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</si>
  <si>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</si>
  <si>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</si>
  <si>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</si>
  <si>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</si>
  <si>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</si>
  <si>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</si>
  <si>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</si>
  <si>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</si>
  <si>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</si>
  <si>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</si>
  <si>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</si>
  <si>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</si>
  <si>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</si>
  <si>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</si>
  <si>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</si>
  <si>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</si>
  <si>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</si>
  <si>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</si>
  <si>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</si>
  <si>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</si>
  <si>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</si>
  <si>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</si>
  <si>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</si>
  <si>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</si>
  <si>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</si>
  <si>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</si>
  <si>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</si>
  <si>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</si>
  <si>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</si>
  <si>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</si>
  <si>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</si>
  <si>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</si>
  <si>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</si>
  <si>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</si>
  <si>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</si>
  <si>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</si>
  <si>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</si>
  <si>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</si>
  <si>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</si>
  <si>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</si>
  <si>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</si>
  <si>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</si>
  <si>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</si>
  <si>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</si>
  <si>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</si>
  <si>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</si>
  <si>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</si>
  <si>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</si>
  <si>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</si>
  <si>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</si>
  <si>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</si>
  <si>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</si>
  <si>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</si>
  <si>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</si>
  <si>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</si>
  <si>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</si>
  <si>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</si>
  <si>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</si>
  <si>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</si>
  <si>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</si>
  <si>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</si>
  <si>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</si>
  <si>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</si>
  <si>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</si>
  <si>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</si>
  <si>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</si>
  <si>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</si>
  <si>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</si>
  <si>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</si>
  <si>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</si>
  <si>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</si>
  <si>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</si>
  <si>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</si>
  <si>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</si>
  <si>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</si>
  <si>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</si>
  <si>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</si>
  <si>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</si>
  <si>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</si>
  <si>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</si>
  <si>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</si>
  <si>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</si>
  <si>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</si>
  <si>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</si>
  <si>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</si>
  <si>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</si>
  <si>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</si>
  <si>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</si>
  <si>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</si>
  <si>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</si>
  <si>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</si>
  <si>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</si>
  <si>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</si>
  <si>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</si>
  <si>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</si>
  <si>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</si>
  <si>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</si>
  <si>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</si>
  <si>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</si>
  <si>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</si>
  <si>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</si>
  <si>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</si>
  <si>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</si>
  <si>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</si>
  <si>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</si>
  <si>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</si>
  <si>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</si>
  <si>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</si>
  <si>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</si>
  <si>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</si>
  <si>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</si>
  <si>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</si>
  <si>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</si>
  <si>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</si>
  <si>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</si>
  <si>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</si>
  <si>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</si>
  <si>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</si>
  <si>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</si>
  <si>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</si>
  <si>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</si>
  <si>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</si>
  <si>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</si>
  <si>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</si>
  <si>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</si>
  <si>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</si>
  <si>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</si>
  <si>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</si>
  <si>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</si>
  <si>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</si>
  <si>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</si>
  <si>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</si>
  <si>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</si>
  <si>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</si>
  <si>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</si>
  <si>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</si>
  <si>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</si>
  <si>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</si>
  <si>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</si>
  <si>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</si>
  <si>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</si>
  <si>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</si>
  <si>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</si>
  <si>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</si>
  <si>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</si>
  <si>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</si>
  <si>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</si>
  <si>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</si>
  <si>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</si>
  <si>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</si>
  <si>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</si>
  <si>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</si>
  <si>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</si>
  <si>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</si>
  <si>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</si>
  <si>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</si>
  <si>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</si>
  <si>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</si>
  <si>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</si>
  <si>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</si>
  <si>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</si>
  <si>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</si>
  <si>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</si>
  <si>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</si>
  <si>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</si>
  <si>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</si>
  <si>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</si>
  <si>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</si>
  <si>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</si>
  <si>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</si>
  <si>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</si>
  <si>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</si>
  <si>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</si>
  <si>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</si>
  <si>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</si>
  <si>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</si>
  <si>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</si>
  <si>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</si>
  <si>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</si>
  <si>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</si>
  <si>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</si>
  <si>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</si>
  <si>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</si>
  <si>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</si>
  <si>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</si>
  <si>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</si>
  <si>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</si>
  <si>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</si>
  <si>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</si>
  <si>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</si>
  <si>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</si>
  <si>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</si>
  <si>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</si>
  <si>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</si>
  <si>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</si>
  <si>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</si>
  <si>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</si>
  <si>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</si>
  <si>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</si>
  <si>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</si>
  <si>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</si>
  <si>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</si>
  <si>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</si>
  <si>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</si>
  <si>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</si>
  <si>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</si>
  <si>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</si>
  <si>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</si>
  <si>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</si>
  <si>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</si>
  <si>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</si>
  <si>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</si>
  <si>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</si>
  <si>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</si>
  <si>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</si>
  <si>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</si>
  <si>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</si>
  <si>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</si>
  <si>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</si>
  <si>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</si>
  <si>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</si>
  <si>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</si>
  <si>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</si>
  <si>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</si>
  <si>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</si>
  <si>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</si>
  <si>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</si>
  <si>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</si>
  <si>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</si>
  <si>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</si>
  <si>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</si>
  <si>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</si>
  <si>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</si>
  <si>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</si>
  <si>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</si>
  <si>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</si>
  <si>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</si>
  <si>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</si>
  <si>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</si>
  <si>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</si>
  <si>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</si>
  <si>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</si>
  <si>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</si>
  <si>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</si>
  <si>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</si>
  <si>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</si>
  <si>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</si>
  <si>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</si>
  <si>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</si>
  <si>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</si>
  <si>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</si>
  <si>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</si>
  <si>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</si>
  <si>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</si>
  <si>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</si>
  <si>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</si>
  <si>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</si>
  <si>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</si>
  <si>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</si>
  <si>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</si>
  <si>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</si>
  <si>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</si>
  <si>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</si>
  <si>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</si>
  <si>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</si>
  <si>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</si>
  <si>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</si>
  <si>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</si>
  <si>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</si>
  <si>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</si>
  <si>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</si>
  <si>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</si>
  <si>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</si>
  <si>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</si>
  <si>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</si>
  <si>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</si>
  <si>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</si>
  <si>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</si>
  <si>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</si>
  <si>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</si>
  <si>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</si>
  <si>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</si>
  <si>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</si>
  <si>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</si>
  <si>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</si>
  <si>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</si>
  <si>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</si>
  <si>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</si>
  <si>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</si>
  <si>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</si>
  <si>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</si>
  <si>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</si>
  <si>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</si>
  <si>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</si>
  <si>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</si>
  <si>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</si>
  <si>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</si>
  <si>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</si>
  <si>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</si>
  <si>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</si>
  <si>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</si>
  <si>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</si>
  <si>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</si>
  <si>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</si>
  <si>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</si>
  <si>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</si>
  <si>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</si>
  <si>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</si>
  <si>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</si>
  <si>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</si>
  <si>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</si>
  <si>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</si>
  <si>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</si>
  <si>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</si>
  <si>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</si>
  <si>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</si>
  <si>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</si>
  <si>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</si>
  <si>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</si>
  <si>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</si>
  <si>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</si>
  <si>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</si>
  <si>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</si>
  <si>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</si>
  <si>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</si>
  <si>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</si>
  <si>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</si>
  <si>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</si>
  <si>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</si>
  <si>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</si>
  <si>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</si>
  <si>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</si>
  <si>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</si>
  <si>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</si>
  <si>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</si>
  <si>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</si>
  <si>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</si>
  <si>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</si>
  <si>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</si>
  <si>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</si>
  <si>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</si>
  <si>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</si>
  <si>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</si>
  <si>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</si>
  <si>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</si>
  <si>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</si>
  <si>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</si>
  <si>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</si>
  <si>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</si>
  <si>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</si>
  <si>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</si>
  <si>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</si>
  <si>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</si>
  <si>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</si>
  <si>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</si>
  <si>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</si>
  <si>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</si>
  <si>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</si>
  <si>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</si>
  <si>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</si>
  <si>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</si>
  <si>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</si>
  <si>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</si>
  <si>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</si>
  <si>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</si>
  <si>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</si>
  <si>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</si>
  <si>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</si>
  <si>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</si>
  <si>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</si>
  <si>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</si>
  <si>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</si>
  <si>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</si>
  <si>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</si>
  <si>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</si>
  <si>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</si>
  <si>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</si>
  <si>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</si>
  <si>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</si>
  <si>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</si>
  <si>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</si>
  <si>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</si>
  <si>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</si>
  <si>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</si>
  <si>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</si>
  <si>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</si>
  <si>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</si>
  <si>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</si>
  <si>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</si>
  <si>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</si>
  <si>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</si>
  <si>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</si>
  <si>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</si>
  <si>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</si>
  <si>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</si>
  <si>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</si>
  <si>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</si>
  <si>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</si>
  <si>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</si>
  <si>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</si>
  <si>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</si>
  <si>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</si>
  <si>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</si>
  <si>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</si>
  <si>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</si>
  <si>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</si>
  <si>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</si>
  <si>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</si>
  <si>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</si>
  <si>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</si>
  <si>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</si>
  <si>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</si>
  <si>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</si>
  <si>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</si>
  <si>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</si>
  <si>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</si>
  <si>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</si>
  <si>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</si>
  <si>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</si>
  <si>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</si>
  <si>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</si>
  <si>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</si>
  <si>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</si>
  <si>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</si>
  <si>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</si>
  <si>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</si>
  <si>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</si>
  <si>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</si>
  <si>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</si>
  <si>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</si>
  <si>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</si>
  <si>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</si>
  <si>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</si>
  <si>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</si>
  <si>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</si>
  <si>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</si>
  <si>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</si>
  <si>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</si>
  <si>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</si>
  <si>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</si>
  <si>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</si>
  <si>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</si>
  <si>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</si>
  <si>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</si>
  <si>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</si>
  <si>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</si>
  <si>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</si>
  <si>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</si>
  <si>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</si>
  <si>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</si>
  <si>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</si>
  <si>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</si>
  <si>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</si>
  <si>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</si>
  <si>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</si>
  <si>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</si>
  <si>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</si>
  <si>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</si>
  <si>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</si>
  <si>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</si>
  <si>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</si>
  <si>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</si>
  <si>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</si>
  <si>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</si>
  <si>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</si>
  <si>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</si>
  <si>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</si>
  <si>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</si>
  <si>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</si>
  <si>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</si>
  <si>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</si>
  <si>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</si>
  <si>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</si>
  <si>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</si>
  <si>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</si>
  <si>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</si>
  <si>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</si>
  <si>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</si>
  <si>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</si>
  <si>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</si>
  <si>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</si>
  <si>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</si>
  <si>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</si>
  <si>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</si>
  <si>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</si>
  <si>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</si>
  <si>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</si>
  <si>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</si>
  <si>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</si>
  <si>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</si>
  <si>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</si>
  <si>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</si>
  <si>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</si>
  <si>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</si>
  <si>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</si>
  <si>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</si>
  <si>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</si>
  <si>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</si>
  <si>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</si>
  <si>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</si>
  <si>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</si>
  <si>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</si>
  <si>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</si>
  <si>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</si>
  <si>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</si>
  <si>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</si>
  <si>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</si>
  <si>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</si>
  <si>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</si>
  <si>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</si>
  <si>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</si>
  <si>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</si>
  <si>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</si>
  <si>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</si>
  <si>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</si>
  <si>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</si>
  <si>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</si>
  <si>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</si>
  <si>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</si>
  <si>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</si>
  <si>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</si>
  <si>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</si>
  <si>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</si>
  <si>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</si>
  <si>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</si>
  <si>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</si>
  <si>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</si>
  <si>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</si>
  <si>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</si>
  <si>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</si>
  <si>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</si>
  <si>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</si>
  <si>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</si>
  <si>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</si>
  <si>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</si>
  <si>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</si>
  <si>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</si>
  <si>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</si>
  <si>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</si>
  <si>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</si>
  <si>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</si>
  <si>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</si>
  <si>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</si>
  <si>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</si>
  <si>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</si>
  <si>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</si>
  <si>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</si>
  <si>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</si>
  <si>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</si>
  <si>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</si>
  <si>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</si>
  <si>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</si>
  <si>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</si>
  <si>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</si>
  <si>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</si>
  <si>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</si>
  <si>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</si>
  <si>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</si>
  <si>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</si>
  <si>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</si>
  <si>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</si>
  <si>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</si>
  <si>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</si>
  <si>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</si>
  <si>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</si>
  <si>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</si>
  <si>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</si>
  <si>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</si>
  <si>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</si>
  <si>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</si>
  <si>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</si>
  <si>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</si>
  <si>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</si>
  <si>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</si>
  <si>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</si>
  <si>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</si>
  <si>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</si>
  <si>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</si>
  <si>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</si>
  <si>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</si>
  <si>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</si>
  <si>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</si>
  <si>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</si>
  <si>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</si>
  <si>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</si>
  <si>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</si>
  <si>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</si>
  <si>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</si>
  <si>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</si>
  <si>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</si>
  <si>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</si>
  <si>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</si>
  <si>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</si>
  <si>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</si>
  <si>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</si>
  <si>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</si>
  <si>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</si>
  <si>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</si>
  <si>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</si>
  <si>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</si>
  <si>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</si>
  <si>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</si>
  <si>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</si>
  <si>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</si>
  <si>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</si>
  <si>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</si>
  <si>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</si>
  <si>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</si>
  <si>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</si>
  <si>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</si>
  <si>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</si>
  <si>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</si>
  <si>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</si>
  <si>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</si>
  <si>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</si>
  <si>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</si>
  <si>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</si>
  <si>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</si>
  <si>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</si>
  <si>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</si>
  <si>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</si>
  <si>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</si>
  <si>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</si>
  <si>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</si>
  <si>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</si>
  <si>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</si>
  <si>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</si>
  <si>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</si>
  <si>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</si>
  <si>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</si>
  <si>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</si>
  <si>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</si>
  <si>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</si>
  <si>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</si>
  <si>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</si>
  <si>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</si>
  <si>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</si>
  <si>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</si>
  <si>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</si>
  <si>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</si>
  <si>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</si>
  <si>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</si>
  <si>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</si>
  <si>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</si>
  <si>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</si>
  <si>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</si>
  <si>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</si>
  <si>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</si>
  <si>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</si>
  <si>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</si>
  <si>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</si>
  <si>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</si>
  <si>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</si>
  <si>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</si>
  <si>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</si>
  <si>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</si>
  <si>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</si>
  <si>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</si>
  <si>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</si>
  <si>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</si>
  <si>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</si>
  <si>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</si>
  <si>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</si>
  <si>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</si>
  <si>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</si>
  <si>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</si>
  <si>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</si>
  <si>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</si>
  <si>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</si>
  <si>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</si>
  <si>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</si>
  <si>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</si>
  <si>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</si>
  <si>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</si>
  <si>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</si>
  <si>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</si>
  <si>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</si>
  <si>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</si>
  <si>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</si>
  <si>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</si>
  <si>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</si>
  <si>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</si>
  <si>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</si>
  <si>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</si>
  <si>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</si>
  <si>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</si>
  <si>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</si>
  <si>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</si>
  <si>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</si>
  <si>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</si>
  <si>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</si>
  <si>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</si>
  <si>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</si>
  <si>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</si>
  <si>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</si>
  <si>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</si>
  <si>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</si>
  <si>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</si>
  <si>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</si>
  <si>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</si>
  <si>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</si>
  <si>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</si>
  <si>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</si>
  <si>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</si>
  <si>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</si>
  <si>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</si>
  <si>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</si>
  <si>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</si>
  <si>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</si>
  <si>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</si>
  <si>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</si>
  <si>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</si>
  <si>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</si>
  <si>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</si>
  <si>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</si>
  <si>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</si>
  <si>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</si>
  <si>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</si>
  <si>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</si>
  <si>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</si>
  <si>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</si>
  <si>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</si>
  <si>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</si>
  <si>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</si>
  <si>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</si>
  <si>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</si>
  <si>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</si>
  <si>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</si>
  <si>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</si>
  <si>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</si>
  <si>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</si>
  <si>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</si>
  <si>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</si>
  <si>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</si>
  <si>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</si>
  <si>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</si>
  <si>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</si>
  <si>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</si>
  <si>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</si>
  <si>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</si>
  <si>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</si>
  <si>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</si>
  <si>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</si>
  <si>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</si>
  <si>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</si>
  <si>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</si>
  <si>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</si>
  <si>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</si>
  <si>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</si>
  <si>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</si>
  <si>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</si>
  <si>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</si>
  <si>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</si>
  <si>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</si>
  <si>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</si>
  <si>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</si>
  <si>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</si>
  <si>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</si>
  <si>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</si>
  <si>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</si>
  <si>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</si>
  <si>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</si>
  <si>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</si>
  <si>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</si>
  <si>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</si>
  <si>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</si>
  <si>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</si>
  <si>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</si>
  <si>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</si>
  <si>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</si>
  <si>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</si>
  <si>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</si>
  <si>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</si>
  <si>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</si>
  <si>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</si>
  <si>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</si>
  <si>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</si>
  <si>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</si>
  <si>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</si>
  <si>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</si>
  <si>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</si>
  <si>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</si>
  <si>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</si>
  <si>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</si>
  <si>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</si>
  <si>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</si>
  <si>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</si>
  <si>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</si>
  <si>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</si>
  <si>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</si>
  <si>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</si>
  <si>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</si>
  <si>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</si>
  <si>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</si>
  <si>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</si>
  <si>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</si>
  <si>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</si>
  <si>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</si>
  <si>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</si>
  <si>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</si>
  <si>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</si>
  <si>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</si>
  <si>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</si>
  <si>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</si>
  <si>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</si>
  <si>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</si>
  <si>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</si>
  <si>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</si>
  <si>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</si>
  <si>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</si>
  <si>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</si>
  <si>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</si>
  <si>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</si>
  <si>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</si>
  <si>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</si>
  <si>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</si>
  <si>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</si>
  <si>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</si>
  <si>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</si>
  <si>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</si>
  <si>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</si>
  <si>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</si>
  <si>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</si>
  <si>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</si>
  <si>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</si>
  <si>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</si>
  <si>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</si>
  <si>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</si>
  <si>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</si>
  <si>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</si>
  <si>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</si>
  <si>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</si>
  <si>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</si>
  <si>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</si>
  <si>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</si>
  <si>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</si>
  <si>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</si>
  <si>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</si>
  <si>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</si>
  <si>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</si>
  <si>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</si>
  <si>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</si>
  <si>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</si>
  <si>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</si>
  <si>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</si>
  <si>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</si>
  <si>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</si>
  <si>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</si>
  <si>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</si>
  <si>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</si>
  <si>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</si>
  <si>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</si>
  <si>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</si>
  <si>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</si>
  <si>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</si>
  <si>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</si>
  <si>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</si>
  <si>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</si>
  <si>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</si>
  <si>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</si>
  <si>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</si>
  <si>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</si>
  <si>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</si>
  <si>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</si>
  <si>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</si>
  <si>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</si>
  <si>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</si>
  <si>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</si>
  <si>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</si>
  <si>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</si>
  <si>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</si>
  <si>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</si>
  <si>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</si>
  <si>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</si>
  <si>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</si>
  <si>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</si>
  <si>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</si>
  <si>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</si>
  <si>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</si>
  <si>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</si>
  <si>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</si>
  <si>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</si>
  <si>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</si>
  <si>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</si>
  <si>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</si>
  <si>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</si>
  <si>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</si>
  <si>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</si>
  <si>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</si>
  <si>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</si>
  <si>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</si>
  <si>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</si>
  <si>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</si>
  <si>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</si>
  <si>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</si>
  <si>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</si>
  <si>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</si>
  <si>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</si>
  <si>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</si>
  <si>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</si>
  <si>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</si>
  <si>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</si>
  <si>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</si>
  <si>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</si>
  <si>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</si>
  <si>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</si>
  <si>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</si>
  <si>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</si>
  <si>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</si>
  <si>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</si>
  <si>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</si>
  <si>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</si>
  <si>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</si>
  <si>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</si>
  <si>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</si>
  <si>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</si>
  <si>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</si>
  <si>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</si>
  <si>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</si>
  <si>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</si>
  <si>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</si>
  <si>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</si>
  <si>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</si>
  <si>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</si>
  <si>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</si>
  <si>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</si>
  <si>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</si>
  <si>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</si>
  <si>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</si>
  <si>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</si>
  <si>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</si>
  <si>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</si>
  <si>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</si>
  <si>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</si>
  <si>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</si>
  <si>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</si>
  <si>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</si>
  <si>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</si>
  <si>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</si>
  <si>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</si>
  <si>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</si>
  <si>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</si>
  <si>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</si>
  <si>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</si>
  <si>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</si>
  <si>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</si>
  <si>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</si>
  <si>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</si>
  <si>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</si>
  <si>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</si>
  <si>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</si>
  <si>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</si>
  <si>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</si>
  <si>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</si>
  <si>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</si>
  <si>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</si>
  <si>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</si>
  <si>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</si>
  <si>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</si>
  <si>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</si>
  <si>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</si>
  <si>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</si>
  <si>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</si>
  <si>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</si>
  <si>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</si>
  <si>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</si>
  <si>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</si>
  <si>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</si>
  <si>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</si>
  <si>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</si>
  <si>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</si>
  <si>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</si>
  <si>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</si>
  <si>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</si>
  <si>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</si>
  <si>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</si>
  <si>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</si>
  <si>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</si>
  <si>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</si>
  <si>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</si>
  <si>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</si>
  <si>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</si>
  <si>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</si>
  <si>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</si>
  <si>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</si>
  <si>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</si>
  <si>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</si>
  <si>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</si>
  <si>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</si>
  <si>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</si>
  <si>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</si>
  <si>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</si>
  <si>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</si>
  <si>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</si>
  <si>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</si>
  <si>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</si>
  <si>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</si>
  <si>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</si>
  <si>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</si>
  <si>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</si>
  <si>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</si>
  <si>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</si>
  <si>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</si>
  <si>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</si>
  <si>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</si>
  <si>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</si>
  <si>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</si>
  <si>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</si>
  <si>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</si>
  <si>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</si>
  <si>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</si>
  <si>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</si>
  <si>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</si>
  <si>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</si>
  <si>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</si>
  <si>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</si>
  <si>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</si>
  <si>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</si>
  <si>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</si>
  <si>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</si>
  <si>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</si>
  <si>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</si>
  <si>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</si>
  <si>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</si>
  <si>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</si>
  <si>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</si>
  <si>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</si>
  <si>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</si>
  <si>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</si>
  <si>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</si>
  <si>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</si>
  <si>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</si>
  <si>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</si>
  <si>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</si>
  <si>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</si>
  <si>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</si>
  <si>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</si>
  <si>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</si>
  <si>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</si>
  <si>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</si>
  <si>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</si>
  <si>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</si>
  <si>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</si>
  <si>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</si>
  <si>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</si>
  <si>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</si>
  <si>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</si>
  <si>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</si>
  <si>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</si>
  <si>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</si>
  <si>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</si>
  <si>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</si>
  <si>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</si>
  <si>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</si>
  <si>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</si>
  <si>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</si>
  <si>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</si>
  <si>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</si>
  <si>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</si>
  <si>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</si>
  <si>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</si>
  <si>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</si>
  <si>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</si>
  <si>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</si>
  <si>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</si>
  <si>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</si>
  <si>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</si>
  <si>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</si>
  <si>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</si>
  <si>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</si>
  <si>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</si>
  <si>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</si>
  <si>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</si>
  <si>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</si>
  <si>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</si>
  <si>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</si>
  <si>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</si>
  <si>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</si>
  <si>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</si>
  <si>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</si>
  <si>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</si>
  <si>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</si>
  <si>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</si>
  <si>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</si>
  <si>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</si>
  <si>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</si>
  <si>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</si>
  <si>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</si>
  <si>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</si>
  <si>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</si>
  <si>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</si>
  <si>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</si>
  <si>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</si>
  <si>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</si>
  <si>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</si>
  <si>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</si>
  <si>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</si>
  <si>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</si>
  <si>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</si>
  <si>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</si>
  <si>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</si>
  <si>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</si>
  <si>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</si>
  <si>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</si>
  <si>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</si>
  <si>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</si>
  <si>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</si>
  <si>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</si>
  <si>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</si>
  <si>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</si>
  <si>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</si>
  <si>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</si>
  <si>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</si>
  <si>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</si>
  <si>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</si>
  <si>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</si>
  <si>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</si>
  <si>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</si>
  <si>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</si>
  <si>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</si>
  <si>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</si>
  <si>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</si>
  <si>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</si>
  <si>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</si>
  <si>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</si>
  <si>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</si>
  <si>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</si>
  <si>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</si>
  <si>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</si>
  <si>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</si>
  <si>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</si>
  <si>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</si>
  <si>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</si>
  <si>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</si>
  <si>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</si>
  <si>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</si>
  <si>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</si>
  <si>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</si>
  <si>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</si>
  <si>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</si>
  <si>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</si>
  <si>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</si>
  <si>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</si>
  <si>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</si>
  <si>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</si>
  <si>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</si>
  <si>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</si>
  <si>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</si>
  <si>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</si>
  <si>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</si>
  <si>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</si>
  <si>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</si>
  <si>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</si>
  <si>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</si>
  <si>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</si>
  <si>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</si>
  <si>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</si>
  <si>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</si>
  <si>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</si>
  <si>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</si>
  <si>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</si>
  <si>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</si>
  <si>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</si>
  <si>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</si>
  <si>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</si>
  <si>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</si>
  <si>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</si>
  <si>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</si>
  <si>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</si>
  <si>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</si>
  <si>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</si>
  <si>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</si>
  <si>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</si>
  <si>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</si>
  <si>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</si>
  <si>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</si>
  <si>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</si>
  <si>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</si>
  <si>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</si>
  <si>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</si>
  <si>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</si>
  <si>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</si>
  <si>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</si>
  <si>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</si>
  <si>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</si>
  <si>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</si>
  <si>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</si>
  <si>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</si>
  <si>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</si>
  <si>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</si>
  <si>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</si>
  <si>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</si>
  <si>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</si>
  <si>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</si>
  <si>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</si>
  <si>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</si>
  <si>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</si>
  <si>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</si>
  <si>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</si>
  <si>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</si>
  <si>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</si>
  <si>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</si>
  <si>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</si>
  <si>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</si>
  <si>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</si>
  <si>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</si>
  <si>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</si>
  <si>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</si>
  <si>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</si>
  <si>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</si>
  <si>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</si>
  <si>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</si>
  <si>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</si>
  <si>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</si>
  <si>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</si>
  <si>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</si>
  <si>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</si>
  <si>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</si>
  <si>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</si>
  <si>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</si>
  <si>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</si>
  <si>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</si>
  <si>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</si>
  <si>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</si>
  <si>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</si>
  <si>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</si>
  <si>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</si>
  <si>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</si>
  <si>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</si>
  <si>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</si>
  <si>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</si>
  <si>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</si>
  <si>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</si>
  <si>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</si>
  <si>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</si>
  <si>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</si>
  <si>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</si>
  <si>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</si>
  <si>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</si>
  <si>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</si>
  <si>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</si>
  <si>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</si>
  <si>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</si>
  <si>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</si>
  <si>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</si>
  <si>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</si>
  <si>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</si>
  <si>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</si>
  <si>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</si>
  <si>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</si>
  <si>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</si>
  <si>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</si>
  <si>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</si>
  <si>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</si>
  <si>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</si>
  <si>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</si>
  <si>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</si>
  <si>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</si>
  <si>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</si>
  <si>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</si>
  <si>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</si>
  <si>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</si>
  <si>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</si>
  <si>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</si>
  <si>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</si>
  <si>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</si>
  <si>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</si>
  <si>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</si>
  <si>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</si>
  <si>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</si>
  <si>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</si>
  <si>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</si>
  <si>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</si>
  <si>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</si>
  <si>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</si>
  <si>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</si>
  <si>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</si>
  <si>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</si>
  <si>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</si>
  <si>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</si>
  <si>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</si>
  <si>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</si>
  <si>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</si>
  <si>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</si>
  <si>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</si>
  <si>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</si>
  <si>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</si>
  <si>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</si>
  <si>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</si>
  <si>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</si>
  <si>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</si>
  <si>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</si>
  <si>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</si>
  <si>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</si>
  <si>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</si>
  <si>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</si>
  <si>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</si>
  <si>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</si>
  <si>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</si>
  <si>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</si>
  <si>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</si>
  <si>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</si>
  <si>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</si>
  <si>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</si>
  <si>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</si>
  <si>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</si>
  <si>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</si>
  <si>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</si>
  <si>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</si>
  <si>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</si>
  <si>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</si>
  <si>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</si>
  <si>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</si>
  <si>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</si>
  <si>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</si>
  <si>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</si>
  <si>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</si>
  <si>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</si>
  <si>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</si>
  <si>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</si>
  <si>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</si>
  <si>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</si>
  <si>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</si>
  <si>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</si>
  <si>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</si>
  <si>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</si>
  <si>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</si>
  <si>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</si>
  <si>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</si>
  <si>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</si>
  <si>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</si>
  <si>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</si>
  <si>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</si>
  <si>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</si>
  <si>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</si>
  <si>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</si>
  <si>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</si>
  <si>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</si>
  <si>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</si>
  <si>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</si>
  <si>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</si>
  <si>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</si>
  <si>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</si>
  <si>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</si>
  <si>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</si>
  <si>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</si>
  <si>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</si>
  <si>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</si>
  <si>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</si>
  <si>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</si>
  <si>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</si>
  <si>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</si>
  <si>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</si>
  <si>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</si>
  <si>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</si>
  <si>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</si>
  <si>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</si>
  <si>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</si>
  <si>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</si>
  <si>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</si>
  <si>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</si>
  <si>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</si>
  <si>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</si>
  <si>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</si>
  <si>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</si>
  <si>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</si>
  <si>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</si>
  <si>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</si>
  <si>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</si>
  <si>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</si>
  <si>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</si>
  <si>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</si>
  <si>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</si>
  <si>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</si>
  <si>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</si>
  <si>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</si>
  <si>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</si>
  <si>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</si>
  <si>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</si>
  <si>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</si>
  <si>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</si>
  <si>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</si>
  <si>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</si>
  <si>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</si>
  <si>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</si>
  <si>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</si>
  <si>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</si>
  <si>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</si>
  <si>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</si>
  <si>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</si>
  <si>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</si>
  <si>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</si>
  <si>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</si>
  <si>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</si>
  <si>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</si>
  <si>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</si>
  <si>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</si>
  <si>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</si>
  <si>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</si>
  <si>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</si>
  <si>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</si>
  <si>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</si>
  <si>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</si>
  <si>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</si>
  <si>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</si>
  <si>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</si>
  <si>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</si>
  <si>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</si>
  <si>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</si>
  <si>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</si>
  <si>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</si>
  <si>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</si>
  <si>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</si>
  <si>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</si>
  <si>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</si>
  <si>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</si>
  <si>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</si>
  <si>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</si>
  <si>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</si>
  <si>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</si>
  <si>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</si>
  <si>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</si>
  <si>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</si>
  <si>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</si>
  <si>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</si>
  <si>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</si>
  <si>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</si>
  <si>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</si>
  <si>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</si>
  <si>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</si>
  <si>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</si>
  <si>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</si>
  <si>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</si>
  <si>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</si>
  <si>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</si>
  <si>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</si>
  <si>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</si>
  <si>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</si>
  <si>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</si>
  <si>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</si>
  <si>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</si>
  <si>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</si>
  <si>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</si>
  <si>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</si>
  <si>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</si>
  <si>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</si>
  <si>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</si>
  <si>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</si>
  <si>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</si>
  <si>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</si>
  <si>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</si>
  <si>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</si>
  <si>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</si>
  <si>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</si>
  <si>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</si>
  <si>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</si>
  <si>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</si>
  <si>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</si>
  <si>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</si>
  <si>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</si>
  <si>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</si>
  <si>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</si>
  <si>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</si>
  <si>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</si>
  <si>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</si>
  <si>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</si>
  <si>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</si>
  <si>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</si>
  <si>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</si>
  <si>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</si>
  <si>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</si>
  <si>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</si>
  <si>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</si>
  <si>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</si>
  <si>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</si>
  <si>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</si>
  <si>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</si>
  <si>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</si>
  <si>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</si>
  <si>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</si>
  <si>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</si>
  <si>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</si>
  <si>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</si>
  <si>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</si>
  <si>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</si>
  <si>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</si>
  <si>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</si>
  <si>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</si>
  <si>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</si>
  <si>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</si>
  <si>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</si>
  <si>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</si>
  <si>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</si>
  <si>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</si>
  <si>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</si>
  <si>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</si>
  <si>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</si>
  <si>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</si>
  <si>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</si>
  <si>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</si>
  <si>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</si>
  <si>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</si>
  <si>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</si>
  <si>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</si>
  <si>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</si>
  <si>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</si>
  <si>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</si>
  <si>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</si>
  <si>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</si>
  <si>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</si>
  <si>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</si>
  <si>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</si>
  <si>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</si>
  <si>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</si>
  <si>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</si>
  <si>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</si>
  <si>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</si>
  <si>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</si>
  <si>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</si>
  <si>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</si>
  <si>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</si>
  <si>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</si>
  <si>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</si>
  <si>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</si>
  <si>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</si>
  <si>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</si>
  <si>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</si>
  <si>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</si>
  <si>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</si>
  <si>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</si>
  <si>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</si>
  <si>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</si>
  <si>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</si>
  <si>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</si>
  <si>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</si>
  <si>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</si>
  <si>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</si>
  <si>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</si>
  <si>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</si>
  <si>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</si>
  <si>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</si>
  <si>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</si>
  <si>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</si>
  <si>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</si>
  <si>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</si>
  <si>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</si>
  <si>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</si>
  <si>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</si>
  <si>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</si>
  <si>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</si>
  <si>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</si>
  <si>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</si>
  <si>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</si>
  <si>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</si>
  <si>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</si>
  <si>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</si>
  <si>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</si>
  <si>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</si>
  <si>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</si>
  <si>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</si>
  <si>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</si>
  <si>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</si>
  <si>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</si>
  <si>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</si>
  <si>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</si>
  <si>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</si>
  <si>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</si>
  <si>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</si>
  <si>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</si>
  <si>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</si>
  <si>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</si>
  <si>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</si>
  <si>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</si>
  <si>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</si>
  <si>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</si>
  <si>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</si>
  <si>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</si>
  <si>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</si>
  <si>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</si>
  <si>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</si>
  <si>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</si>
  <si>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</si>
  <si>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</si>
  <si>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</si>
  <si>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</si>
  <si>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</si>
  <si>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</si>
  <si>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</si>
  <si>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</si>
  <si>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</si>
  <si>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</si>
  <si>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</si>
  <si>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</si>
  <si>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</si>
  <si>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</si>
  <si>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</si>
  <si>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</si>
  <si>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</si>
  <si>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</si>
  <si>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</si>
  <si>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</si>
  <si>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</si>
  <si>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</si>
  <si>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</si>
  <si>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</si>
  <si>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</si>
  <si>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</si>
  <si>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</si>
  <si>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</si>
  <si>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</si>
  <si>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</si>
  <si>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</si>
  <si>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</si>
  <si>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</si>
  <si>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</si>
  <si>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</si>
  <si>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</si>
  <si>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</si>
  <si>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</si>
  <si>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</si>
  <si>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</si>
  <si>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</si>
  <si>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</si>
  <si>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</si>
  <si>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</si>
  <si>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</si>
  <si>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</si>
  <si>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</si>
  <si>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</si>
  <si>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</si>
  <si>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</si>
  <si>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</si>
  <si>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</si>
  <si>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</si>
  <si>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</si>
  <si>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</si>
  <si>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</si>
  <si>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</si>
  <si>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</si>
  <si>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</si>
  <si>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</si>
  <si>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</si>
  <si>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</si>
  <si>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</si>
  <si>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</si>
  <si>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</si>
  <si>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</si>
  <si>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</si>
  <si>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</si>
  <si>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</si>
  <si>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</si>
  <si>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</si>
  <si>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</si>
  <si>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</si>
  <si>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</si>
  <si>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</si>
  <si>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</si>
  <si>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</si>
  <si>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</si>
  <si>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</si>
  <si>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</si>
  <si>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</si>
  <si>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</si>
  <si>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</si>
  <si>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</si>
  <si>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</si>
  <si>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</si>
  <si>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</si>
  <si>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</si>
  <si>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</si>
  <si>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</si>
  <si>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</si>
  <si>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</si>
  <si>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</si>
  <si>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</si>
  <si>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</si>
  <si>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</si>
  <si>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</si>
  <si>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</si>
  <si>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</si>
  <si>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</si>
  <si>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</si>
  <si>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</si>
  <si>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</si>
  <si>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</si>
  <si>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</si>
  <si>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</si>
  <si>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</si>
  <si>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</si>
  <si>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</si>
  <si>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</si>
  <si>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</si>
  <si>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</si>
  <si>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</si>
  <si>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</si>
  <si>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</si>
  <si>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</si>
  <si>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</si>
  <si>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</si>
  <si>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</si>
  <si>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</si>
  <si>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</si>
  <si>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</si>
  <si>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</si>
  <si>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</si>
  <si>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</si>
  <si>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</si>
  <si>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</si>
  <si>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</si>
  <si>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</si>
  <si>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</si>
  <si>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</si>
  <si>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</si>
  <si>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</si>
  <si>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</si>
  <si>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</si>
  <si>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</si>
  <si>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</si>
  <si>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</si>
  <si>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</si>
  <si>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</si>
  <si>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</si>
  <si>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</si>
  <si>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</si>
  <si>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</si>
  <si>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</si>
  <si>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</si>
  <si>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</si>
  <si>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</si>
  <si>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</si>
  <si>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</si>
  <si>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</si>
  <si>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</si>
  <si>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</si>
  <si>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</si>
  <si>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</si>
  <si>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</si>
  <si>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</si>
  <si>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</si>
  <si>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</si>
  <si>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</si>
  <si>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</si>
  <si>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</si>
  <si>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</si>
  <si>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</si>
  <si>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</si>
  <si>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</si>
  <si>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</si>
  <si>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</si>
  <si>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</si>
  <si>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</si>
  <si>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</si>
  <si>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</si>
  <si>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</si>
  <si>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</si>
  <si>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</si>
  <si>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</si>
  <si>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</si>
  <si>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</si>
  <si>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</si>
  <si>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</si>
  <si>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</si>
  <si>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</si>
  <si>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</si>
  <si>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</si>
  <si>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</si>
  <si>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</si>
  <si>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</si>
  <si>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</si>
  <si>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</si>
  <si>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</si>
  <si>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</si>
  <si>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</si>
  <si>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</si>
  <si>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</si>
  <si>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</si>
  <si>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</si>
  <si>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</si>
  <si>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</si>
  <si>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</si>
  <si>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</si>
  <si>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</si>
  <si>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</si>
  <si>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</si>
  <si>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</si>
  <si>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</si>
  <si>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</si>
  <si>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</si>
  <si>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</si>
  <si>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</si>
  <si>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</si>
  <si>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</si>
  <si>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</si>
  <si>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</si>
  <si>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</si>
  <si>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</si>
  <si>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</si>
  <si>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</si>
  <si>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</si>
  <si>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</si>
  <si>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</si>
  <si>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</si>
  <si>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</si>
  <si>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</si>
  <si>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</si>
  <si>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</si>
  <si>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</si>
  <si>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</si>
  <si>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</si>
  <si>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</si>
  <si>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</si>
  <si>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</si>
  <si>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</si>
  <si>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</si>
  <si>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</si>
  <si>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</si>
  <si>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</si>
  <si>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</si>
  <si>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</si>
  <si>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</si>
  <si>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</si>
  <si>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</si>
  <si>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</si>
  <si>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</si>
  <si>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</si>
  <si>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</si>
  <si>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</si>
  <si>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</si>
  <si>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</si>
  <si>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</si>
  <si>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</si>
  <si>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</si>
  <si>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</si>
  <si>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</si>
  <si>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</si>
  <si>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</si>
  <si>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</si>
  <si>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</si>
  <si>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</si>
  <si>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</si>
  <si>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</si>
  <si>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</si>
  <si>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</si>
  <si>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</si>
  <si>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</si>
  <si>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</si>
  <si>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</si>
  <si>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</si>
  <si>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</si>
  <si>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</si>
  <si>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</si>
  <si>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</si>
  <si>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</si>
  <si>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</si>
  <si>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</si>
  <si>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</si>
  <si>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</si>
  <si>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</si>
  <si>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</si>
  <si>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</si>
  <si>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</si>
  <si>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</si>
  <si>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</si>
  <si>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</si>
  <si>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</si>
  <si>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</si>
  <si>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</si>
  <si>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</si>
  <si>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</si>
  <si>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</si>
  <si>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</si>
  <si>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</si>
  <si>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</si>
  <si>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</si>
  <si>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</si>
  <si>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</si>
  <si>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</si>
  <si>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</si>
  <si>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</si>
  <si>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</si>
  <si>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</si>
  <si>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</si>
  <si>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</si>
  <si>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</si>
  <si>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</si>
  <si>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</si>
  <si>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</si>
  <si>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</si>
  <si>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</si>
  <si>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</si>
  <si>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</si>
  <si>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</si>
  <si>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</si>
  <si>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</si>
  <si>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</si>
  <si>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</si>
  <si>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</si>
  <si>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</si>
  <si>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</si>
  <si>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</si>
  <si>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</si>
  <si>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</si>
  <si>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</si>
  <si>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</si>
  <si>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</si>
  <si>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</si>
  <si>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</si>
  <si>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</si>
  <si>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</si>
  <si>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</si>
  <si>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</si>
  <si>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</si>
  <si>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</si>
  <si>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</si>
  <si>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</si>
  <si>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</si>
  <si>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</si>
  <si>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</si>
  <si>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</si>
  <si>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</si>
  <si>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</si>
  <si>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</si>
  <si>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</si>
  <si>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</si>
  <si>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</si>
  <si>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</si>
  <si>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</si>
  <si>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</si>
  <si>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</si>
  <si>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Podunavlje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</si>
</sst>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1436</c:v>
                </c:pt>
                <c:pt idx="1">
                  <c:v>2082</c:v>
                </c:pt>
                <c:pt idx="2">
                  <c:v>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1949</c:v>
                </c:pt>
                <c:pt idx="1">
                  <c:v>2381</c:v>
                </c:pt>
                <c:pt idx="2">
                  <c:v>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816"/>
        <c:axId val="191877504"/>
      </c:barChart>
      <c:catAx>
        <c:axId val="1916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7504"/>
        <c:crosses val="autoZero"/>
        <c:auto val="1"/>
        <c:lblAlgn val="ctr"/>
        <c:lblOffset val="100"/>
        <c:noMultiLvlLbl val="0"/>
      </c:catAx>
      <c:valAx>
        <c:axId val="1918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4488</c:v>
                </c:pt>
                <c:pt idx="1">
                  <c:v>3974</c:v>
                </c:pt>
                <c:pt idx="2">
                  <c:v>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192"/>
        <c:axId val="200713728"/>
      </c:barChart>
      <c:catAx>
        <c:axId val="2007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auto val="1"/>
        <c:lblAlgn val="ctr"/>
        <c:lblOffset val="100"/>
        <c:noMultiLvlLbl val="0"/>
      </c:catAx>
      <c:valAx>
        <c:axId val="200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192</c:v>
                </c:pt>
                <c:pt idx="1">
                  <c:v>219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976"/>
        <c:axId val="200914048"/>
      </c:barChart>
      <c:catAx>
        <c:axId val="200734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048"/>
        <c:crosses val="autoZero"/>
        <c:auto val="1"/>
        <c:lblAlgn val="ctr"/>
        <c:lblOffset val="100"/>
        <c:noMultiLvlLbl val="0"/>
      </c:catAx>
      <c:valAx>
        <c:axId val="200914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354</c:v>
                </c:pt>
                <c:pt idx="1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792"/>
        <c:axId val="201091328"/>
      </c:barChart>
      <c:catAx>
        <c:axId val="2010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328"/>
        <c:crosses val="autoZero"/>
        <c:auto val="1"/>
        <c:lblAlgn val="ctr"/>
        <c:lblOffset val="100"/>
        <c:noMultiLvlLbl val="0"/>
      </c:catAx>
      <c:valAx>
        <c:axId val="20109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50862</c:v>
                </c:pt>
                <c:pt idx="1">
                  <c:v>48498</c:v>
                </c:pt>
                <c:pt idx="2">
                  <c:v>46953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3264"/>
        <c:axId val="201602176"/>
      </c:barChart>
      <c:catAx>
        <c:axId val="2012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auto val="1"/>
        <c:lblAlgn val="ctr"/>
        <c:lblOffset val="100"/>
        <c:noMultiLvlLbl val="0"/>
      </c:catAx>
      <c:valAx>
        <c:axId val="2016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17.414104266693908</c:v>
                </c:pt>
                <c:pt idx="1">
                  <c:v>59.963564545237858</c:v>
                </c:pt>
                <c:pt idx="2">
                  <c:v>22.622331188068241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217</c:v>
                </c:pt>
                <c:pt idx="1">
                  <c:v>205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952"/>
        <c:axId val="202418048"/>
      </c:barChart>
      <c:catAx>
        <c:axId val="2023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048"/>
        <c:crosses val="autoZero"/>
        <c:auto val="1"/>
        <c:lblAlgn val="ctr"/>
        <c:lblOffset val="100"/>
        <c:noMultiLvlLbl val="0"/>
      </c:catAx>
      <c:valAx>
        <c:axId val="20241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6304"/>
        <c:axId val="202787840"/>
      </c:barChart>
      <c:catAx>
        <c:axId val="2027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840"/>
        <c:crosses val="autoZero"/>
        <c:auto val="1"/>
        <c:lblAlgn val="ctr"/>
        <c:lblOffset val="100"/>
        <c:noMultiLvlLbl val="0"/>
      </c:catAx>
      <c:valAx>
        <c:axId val="20278784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630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100.5</c:v>
                </c:pt>
                <c:pt idx="1">
                  <c:v>103.7</c:v>
                </c:pt>
                <c:pt idx="2">
                  <c:v>107.1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106.2</c:v>
                </c:pt>
                <c:pt idx="1">
                  <c:v>104.2</c:v>
                </c:pt>
                <c:pt idx="2">
                  <c:v>104.4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651456"/>
        <c:axId val="326153344"/>
      </c:barChart>
      <c:catAx>
        <c:axId val="325651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153344"/>
        <c:crosses val="autoZero"/>
        <c:auto val="1"/>
        <c:lblAlgn val="ctr"/>
        <c:lblOffset val="100"/>
        <c:noMultiLvlLbl val="0"/>
      </c:catAx>
      <c:valAx>
        <c:axId val="32615334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6514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3656</c:v>
                </c:pt>
                <c:pt idx="1">
                  <c:v>3137</c:v>
                </c:pt>
                <c:pt idx="2">
                  <c:v>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7384448"/>
        <c:axId val="327640192"/>
      </c:barChart>
      <c:catAx>
        <c:axId val="3273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640192"/>
        <c:crosses val="autoZero"/>
        <c:auto val="1"/>
        <c:lblAlgn val="ctr"/>
        <c:lblOffset val="100"/>
        <c:noMultiLvlLbl val="0"/>
      </c:catAx>
      <c:valAx>
        <c:axId val="32764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38444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99</c:v>
                </c:pt>
                <c:pt idx="1">
                  <c:v>108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120</c:v>
                </c:pt>
                <c:pt idx="1">
                  <c:v>115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383872"/>
        <c:axId val="328810880"/>
      </c:barChart>
      <c:catAx>
        <c:axId val="32838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810880"/>
        <c:crosses val="autoZero"/>
        <c:auto val="1"/>
        <c:lblAlgn val="ctr"/>
        <c:lblOffset val="100"/>
        <c:noMultiLvlLbl val="0"/>
      </c:catAx>
      <c:valAx>
        <c:axId val="32881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383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620</c:v>
                </c:pt>
                <c:pt idx="1">
                  <c:v>807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119</c:v>
                </c:pt>
                <c:pt idx="1">
                  <c:v>115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656"/>
        <c:axId val="192392192"/>
      </c:barChart>
      <c:catAx>
        <c:axId val="19239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2192"/>
        <c:crosses val="autoZero"/>
        <c:auto val="1"/>
        <c:lblAlgn val="ctr"/>
        <c:lblOffset val="100"/>
        <c:noMultiLvlLbl val="0"/>
      </c:catAx>
      <c:valAx>
        <c:axId val="19239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561</c:v>
                </c:pt>
                <c:pt idx="1">
                  <c:v>642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908</c:v>
                </c:pt>
                <c:pt idx="1">
                  <c:v>993</c:v>
                </c:pt>
                <c:pt idx="2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831744"/>
        <c:axId val="329232768"/>
      </c:barChart>
      <c:catAx>
        <c:axId val="32883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32768"/>
        <c:crosses val="autoZero"/>
        <c:auto val="1"/>
        <c:lblAlgn val="ctr"/>
        <c:lblOffset val="100"/>
        <c:noMultiLvlLbl val="0"/>
      </c:catAx>
      <c:valAx>
        <c:axId val="32923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831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2.1878298770729052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2.2928230099544842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2.3421981589312266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2.6015595736711274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2.5294832067740436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2.6180179566633748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2.7082552978967325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3.0362878968456659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3.2190327011044144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3.5232290212369892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3.3541049477304457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3.4528552456839305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3.927878230667075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4.5005164527076875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3.7945085753850694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1.9999772987820796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1.4863622433343548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0.99034063177489473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3655040"/>
        <c:axId val="333681408"/>
      </c:barChart>
      <c:catAx>
        <c:axId val="3336550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33681408"/>
        <c:crosses val="autoZero"/>
        <c:auto val="1"/>
        <c:lblAlgn val="ctr"/>
        <c:lblOffset val="100"/>
        <c:noMultiLvlLbl val="0"/>
      </c:catAx>
      <c:valAx>
        <c:axId val="3336814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336550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2.3246047150429621</c:v>
                </c:pt>
                <c:pt idx="1">
                  <c:v>2.4097342822442425</c:v>
                </c:pt>
                <c:pt idx="2">
                  <c:v>2.6452594181677846</c:v>
                </c:pt>
                <c:pt idx="3">
                  <c:v>2.746279837913304</c:v>
                </c:pt>
                <c:pt idx="4">
                  <c:v>2.6730684101202029</c:v>
                </c:pt>
                <c:pt idx="5">
                  <c:v>2.9579686950204875</c:v>
                </c:pt>
                <c:pt idx="6">
                  <c:v>2.9920205219009999</c:v>
                </c:pt>
                <c:pt idx="7">
                  <c:v>3.3359439733941723</c:v>
                </c:pt>
                <c:pt idx="8">
                  <c:v>3.5408224651252542</c:v>
                </c:pt>
                <c:pt idx="9">
                  <c:v>3.7451334264083265</c:v>
                </c:pt>
                <c:pt idx="10">
                  <c:v>3.4528552456839305</c:v>
                </c:pt>
                <c:pt idx="11">
                  <c:v>3.2173301097603884</c:v>
                </c:pt>
                <c:pt idx="12">
                  <c:v>3.5430925869172882</c:v>
                </c:pt>
                <c:pt idx="13">
                  <c:v>3.9335535351471607</c:v>
                </c:pt>
                <c:pt idx="14">
                  <c:v>3.0833929240303743</c:v>
                </c:pt>
                <c:pt idx="15">
                  <c:v>1.4290416680854929</c:v>
                </c:pt>
                <c:pt idx="16">
                  <c:v>0.86321381142098264</c:v>
                </c:pt>
                <c:pt idx="17">
                  <c:v>0.54142404740014305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5172352"/>
        <c:axId val="335180544"/>
      </c:barChart>
      <c:catAx>
        <c:axId val="3351723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35180544"/>
        <c:crosses val="autoZero"/>
        <c:auto val="1"/>
        <c:lblAlgn val="ctr"/>
        <c:lblOffset val="100"/>
        <c:noMultiLvlLbl val="0"/>
      </c:catAx>
      <c:valAx>
        <c:axId val="3351805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1723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0.30073034512387226</c:v>
                </c:pt>
                <c:pt idx="1">
                  <c:v>0.26533817079114091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1.570046736880476</c:v>
                </c:pt>
                <c:pt idx="1">
                  <c:v>0.62137867547517189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8.3644695559345426</c:v>
                </c:pt>
                <c:pt idx="1">
                  <c:v>3.9976715221746901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24.275838725215785</c:v>
                </c:pt>
                <c:pt idx="1">
                  <c:v>18.69009584664537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49.988934164789818</c:v>
                </c:pt>
                <c:pt idx="1">
                  <c:v>62.990740239345854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5.0017575150039706</c:v>
                </c:pt>
                <c:pt idx="1">
                  <c:v>4.6014512373422862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10.49822295705154</c:v>
                </c:pt>
                <c:pt idx="1">
                  <c:v>8.8333243082254835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0781184"/>
        <c:axId val="412900352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2900352"/>
        <c:crosses val="autoZero"/>
        <c:auto val="1"/>
        <c:lblAlgn val="ctr"/>
        <c:lblOffset val="100"/>
        <c:noMultiLvlLbl val="0"/>
      </c:catAx>
      <c:valAx>
        <c:axId val="412900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07811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32.050564357595718</c:v>
                </c:pt>
                <c:pt idx="1">
                  <c:v>26.738235771917473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29.337481936651351</c:v>
                </c:pt>
                <c:pt idx="1">
                  <c:v>36.896897167921153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38.304714045799535</c:v>
                </c:pt>
                <c:pt idx="1">
                  <c:v>36.046732008447499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0.30723965995339331</c:v>
                </c:pt>
                <c:pt idx="1">
                  <c:v>0.31813505171386797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4607616"/>
        <c:axId val="414674944"/>
      </c:barChart>
      <c:catAx>
        <c:axId val="41460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4674944"/>
        <c:crosses val="autoZero"/>
        <c:auto val="1"/>
        <c:lblAlgn val="ctr"/>
        <c:lblOffset val="100"/>
        <c:noMultiLvlLbl val="0"/>
      </c:catAx>
      <c:valAx>
        <c:axId val="414674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46076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13</c:v>
                </c:pt>
                <c:pt idx="1">
                  <c:v>15</c:v>
                </c:pt>
                <c:pt idx="2">
                  <c:v>93</c:v>
                </c:pt>
                <c:pt idx="3">
                  <c:v>99</c:v>
                </c:pt>
                <c:pt idx="4">
                  <c:v>151</c:v>
                </c:pt>
                <c:pt idx="5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5</c:v>
                </c:pt>
                <c:pt idx="1">
                  <c:v>14</c:v>
                </c:pt>
                <c:pt idx="2">
                  <c:v>68</c:v>
                </c:pt>
                <c:pt idx="3">
                  <c:v>75</c:v>
                </c:pt>
                <c:pt idx="4">
                  <c:v>75</c:v>
                </c:pt>
                <c:pt idx="5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16116096"/>
        <c:axId val="416122752"/>
      </c:barChart>
      <c:catAx>
        <c:axId val="416116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22752"/>
        <c:crosses val="autoZero"/>
        <c:auto val="1"/>
        <c:lblAlgn val="ctr"/>
        <c:lblOffset val="100"/>
        <c:noMultiLvlLbl val="0"/>
      </c:catAx>
      <c:valAx>
        <c:axId val="4161227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16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1.07</c:v>
                </c:pt>
                <c:pt idx="1">
                  <c:v>0.41</c:v>
                </c:pt>
                <c:pt idx="3">
                  <c:v>0.66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16213248"/>
        <c:axId val="416727424"/>
      </c:barChart>
      <c:catAx>
        <c:axId val="416213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727424"/>
        <c:crosses val="autoZero"/>
        <c:auto val="1"/>
        <c:lblAlgn val="ctr"/>
        <c:lblOffset val="100"/>
        <c:noMultiLvlLbl val="0"/>
      </c:catAx>
      <c:valAx>
        <c:axId val="4167274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2132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18.918918918918919</c:v>
                </c:pt>
                <c:pt idx="1">
                  <c:v>64.298974897086126</c:v>
                </c:pt>
                <c:pt idx="2">
                  <c:v>12.543925034607604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81.081081081081081</c:v>
                </c:pt>
                <c:pt idx="1">
                  <c:v>35.701025102913874</c:v>
                </c:pt>
                <c:pt idx="2">
                  <c:v>87.456074965392389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6936704"/>
        <c:axId val="417008256"/>
      </c:barChart>
      <c:catAx>
        <c:axId val="416936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7008256"/>
        <c:crosses val="autoZero"/>
        <c:auto val="1"/>
        <c:lblAlgn val="ctr"/>
        <c:lblOffset val="100"/>
        <c:noMultiLvlLbl val="0"/>
      </c:catAx>
      <c:valAx>
        <c:axId val="4170082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936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8.4</c:v>
                </c:pt>
                <c:pt idx="2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7141888"/>
        <c:axId val="417143808"/>
      </c:barChart>
      <c:catAx>
        <c:axId val="4171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143808"/>
        <c:crosses val="autoZero"/>
        <c:auto val="1"/>
        <c:lblAlgn val="ctr"/>
        <c:lblOffset val="100"/>
        <c:noMultiLvlLbl val="0"/>
      </c:catAx>
      <c:valAx>
        <c:axId val="41714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714188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693</c:v>
                </c:pt>
                <c:pt idx="1">
                  <c:v>744</c:v>
                </c:pt>
                <c:pt idx="2">
                  <c:v>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735</c:v>
                </c:pt>
                <c:pt idx="1">
                  <c:v>826</c:v>
                </c:pt>
                <c:pt idx="2">
                  <c:v>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7449088"/>
        <c:axId val="417452032"/>
      </c:barChart>
      <c:catAx>
        <c:axId val="4174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452032"/>
        <c:crosses val="autoZero"/>
        <c:auto val="1"/>
        <c:lblAlgn val="ctr"/>
        <c:lblOffset val="100"/>
        <c:noMultiLvlLbl val="0"/>
      </c:catAx>
      <c:valAx>
        <c:axId val="417452032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7449088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5258</c:v>
                </c:pt>
                <c:pt idx="1">
                  <c:v>4242</c:v>
                </c:pt>
                <c:pt idx="2">
                  <c:v>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3772</c:v>
                </c:pt>
                <c:pt idx="1">
                  <c:v>3106</c:v>
                </c:pt>
                <c:pt idx="2">
                  <c:v>2730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552"/>
        <c:axId val="192844160"/>
      </c:barChart>
      <c:catAx>
        <c:axId val="1925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160"/>
        <c:crosses val="autoZero"/>
        <c:auto val="1"/>
        <c:lblAlgn val="ctr"/>
        <c:lblOffset val="100"/>
        <c:noMultiLvlLbl val="0"/>
      </c:catAx>
      <c:valAx>
        <c:axId val="19284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1484</c:v>
                </c:pt>
                <c:pt idx="1">
                  <c:v>1900</c:v>
                </c:pt>
                <c:pt idx="2">
                  <c:v>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1717</c:v>
                </c:pt>
                <c:pt idx="1">
                  <c:v>2077</c:v>
                </c:pt>
                <c:pt idx="2">
                  <c:v>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7514624"/>
        <c:axId val="417519488"/>
      </c:barChart>
      <c:catAx>
        <c:axId val="4175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519488"/>
        <c:crosses val="autoZero"/>
        <c:auto val="1"/>
        <c:lblAlgn val="ctr"/>
        <c:lblOffset val="100"/>
        <c:noMultiLvlLbl val="0"/>
      </c:catAx>
      <c:valAx>
        <c:axId val="41751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7514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25.869195234621927</c:v>
                </c:pt>
                <c:pt idx="1">
                  <c:v>28.657368690819823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26.567330068424162</c:v>
                </c:pt>
                <c:pt idx="1">
                  <c:v>28.25271790444846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16.630196936542667</c:v>
                </c:pt>
                <c:pt idx="1">
                  <c:v>18.948447489816289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14.514952589350838</c:v>
                </c:pt>
                <c:pt idx="1">
                  <c:v>14.847986187919826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8.4436108506130392</c:v>
                </c:pt>
                <c:pt idx="1">
                  <c:v>5.9429712158407293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7.9747143204473625</c:v>
                </c:pt>
                <c:pt idx="1">
                  <c:v>3.3505085111548731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17744384"/>
        <c:axId val="417745920"/>
      </c:barChart>
      <c:catAx>
        <c:axId val="417744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7745920"/>
        <c:crosses val="autoZero"/>
        <c:auto val="1"/>
        <c:lblAlgn val="ctr"/>
        <c:lblOffset val="100"/>
        <c:noMultiLvlLbl val="0"/>
      </c:catAx>
      <c:valAx>
        <c:axId val="417745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77443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50.29</c:v>
                </c:pt>
                <c:pt idx="1">
                  <c:v>39.94</c:v>
                </c:pt>
                <c:pt idx="2">
                  <c:v>8.07</c:v>
                </c:pt>
                <c:pt idx="3">
                  <c:v>1.34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53.86</c:v>
                </c:pt>
                <c:pt idx="1">
                  <c:v>35.72</c:v>
                </c:pt>
                <c:pt idx="2">
                  <c:v>8.5399999999999991</c:v>
                </c:pt>
                <c:pt idx="3">
                  <c:v>1.51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18514816"/>
        <c:axId val="418521472"/>
      </c:barChart>
      <c:catAx>
        <c:axId val="418514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8521472"/>
        <c:crosses val="autoZero"/>
        <c:auto val="1"/>
        <c:lblAlgn val="ctr"/>
        <c:lblOffset val="100"/>
        <c:noMultiLvlLbl val="0"/>
      </c:catAx>
      <c:valAx>
        <c:axId val="418521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85148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59065</c:v>
                </c:pt>
                <c:pt idx="1">
                  <c:v>65443</c:v>
                </c:pt>
                <c:pt idx="2">
                  <c:v>74540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8539392"/>
        <c:axId val="418540928"/>
      </c:barChart>
      <c:catAx>
        <c:axId val="4185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8540928"/>
        <c:crosses val="autoZero"/>
        <c:auto val="1"/>
        <c:lblAlgn val="ctr"/>
        <c:lblOffset val="100"/>
        <c:noMultiLvlLbl val="0"/>
      </c:catAx>
      <c:valAx>
        <c:axId val="41854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8539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21925</c:v>
                </c:pt>
                <c:pt idx="1">
                  <c:v>23286</c:v>
                </c:pt>
                <c:pt idx="2">
                  <c:v>24149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30565</c:v>
                </c:pt>
                <c:pt idx="1">
                  <c:v>31505</c:v>
                </c:pt>
                <c:pt idx="2">
                  <c:v>31628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8559872"/>
        <c:axId val="418561408"/>
      </c:barChart>
      <c:catAx>
        <c:axId val="4185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8561408"/>
        <c:crosses val="autoZero"/>
        <c:auto val="1"/>
        <c:lblAlgn val="ctr"/>
        <c:lblOffset val="100"/>
        <c:noMultiLvlLbl val="0"/>
      </c:catAx>
      <c:valAx>
        <c:axId val="4185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8559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27</c:v>
                </c:pt>
                <c:pt idx="1">
                  <c:v>26.2</c:v>
                </c:pt>
                <c:pt idx="2">
                  <c:v>1.8</c:v>
                </c:pt>
                <c:pt idx="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87.528447883477469</c:v>
                </c:pt>
                <c:pt idx="1">
                  <c:v>95.39742840444184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12.471552116522529</c:v>
                </c:pt>
                <c:pt idx="1">
                  <c:v>4.6025715955581532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19233152"/>
        <c:axId val="419529472"/>
      </c:barChart>
      <c:catAx>
        <c:axId val="419233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529472"/>
        <c:crosses val="autoZero"/>
        <c:auto val="1"/>
        <c:lblAlgn val="ctr"/>
        <c:lblOffset val="100"/>
        <c:noMultiLvlLbl val="0"/>
      </c:catAx>
      <c:valAx>
        <c:axId val="4195294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2331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194</c:v>
                </c:pt>
                <c:pt idx="1">
                  <c:v>157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0766080"/>
        <c:axId val="420768000"/>
      </c:barChart>
      <c:catAx>
        <c:axId val="42076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768000"/>
        <c:crosses val="autoZero"/>
        <c:auto val="1"/>
        <c:lblAlgn val="ctr"/>
        <c:lblOffset val="100"/>
        <c:noMultiLvlLbl val="0"/>
      </c:catAx>
      <c:valAx>
        <c:axId val="42076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76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7.3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1224832"/>
        <c:axId val="421258368"/>
      </c:barChart>
      <c:catAx>
        <c:axId val="42122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258368"/>
        <c:crosses val="autoZero"/>
        <c:auto val="1"/>
        <c:lblAlgn val="ctr"/>
        <c:lblOffset val="100"/>
        <c:noMultiLvlLbl val="0"/>
      </c:catAx>
      <c:valAx>
        <c:axId val="42125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22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19.399999999999999</c:v>
                </c:pt>
                <c:pt idx="2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1806080"/>
        <c:axId val="421808768"/>
      </c:barChart>
      <c:catAx>
        <c:axId val="42180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808768"/>
        <c:crosses val="autoZero"/>
        <c:auto val="1"/>
        <c:lblAlgn val="ctr"/>
        <c:lblOffset val="100"/>
        <c:noMultiLvlLbl val="0"/>
      </c:catAx>
      <c:valAx>
        <c:axId val="42180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80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19.3</c:v>
                </c:pt>
                <c:pt idx="1">
                  <c:v>54.2</c:v>
                </c:pt>
                <c:pt idx="2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2.89</c:v>
                </c:pt>
                <c:pt idx="1">
                  <c:v>1.34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6.8</c:v>
                </c:pt>
                <c:pt idx="1">
                  <c:v>7.26</c:v>
                </c:pt>
                <c:pt idx="2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22578432"/>
        <c:axId val="422666624"/>
      </c:barChart>
      <c:catAx>
        <c:axId val="42257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666624"/>
        <c:crosses val="autoZero"/>
        <c:auto val="1"/>
        <c:lblAlgn val="ctr"/>
        <c:lblOffset val="100"/>
        <c:noMultiLvlLbl val="0"/>
      </c:catAx>
      <c:valAx>
        <c:axId val="42266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257843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4.4000000000000004</c:v>
                </c:pt>
                <c:pt idx="1">
                  <c:v>3.9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2804480"/>
        <c:axId val="422826752"/>
      </c:barChart>
      <c:catAx>
        <c:axId val="42280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826752"/>
        <c:crosses val="autoZero"/>
        <c:auto val="1"/>
        <c:lblAlgn val="ctr"/>
        <c:lblOffset val="100"/>
        <c:noMultiLvlLbl val="0"/>
      </c:catAx>
      <c:valAx>
        <c:axId val="4228267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8044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33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1.5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64.2</c:v>
                </c:pt>
                <c:pt idx="1">
                  <c:v>65.5</c:v>
                </c:pt>
                <c:pt idx="2">
                  <c:v>67.900000000000006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24056704"/>
        <c:axId val="424076032"/>
      </c:barChart>
      <c:catAx>
        <c:axId val="42405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076032"/>
        <c:crosses val="autoZero"/>
        <c:auto val="1"/>
        <c:lblAlgn val="ctr"/>
        <c:lblOffset val="100"/>
        <c:noMultiLvlLbl val="0"/>
      </c:catAx>
      <c:valAx>
        <c:axId val="424076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240567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5834</c:v>
                </c:pt>
                <c:pt idx="1">
                  <c:v>8573</c:v>
                </c:pt>
                <c:pt idx="2">
                  <c:v>6820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3066</c:v>
                </c:pt>
                <c:pt idx="1">
                  <c:v>6209</c:v>
                </c:pt>
                <c:pt idx="2">
                  <c:v>10212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7230592"/>
        <c:axId val="327232128"/>
      </c:barChart>
      <c:catAx>
        <c:axId val="32723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232128"/>
        <c:crosses val="autoZero"/>
        <c:auto val="1"/>
        <c:lblAlgn val="ctr"/>
        <c:lblOffset val="100"/>
        <c:noMultiLvlLbl val="0"/>
      </c:catAx>
      <c:valAx>
        <c:axId val="327232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723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10631</c:v>
                </c:pt>
                <c:pt idx="1">
                  <c:v>20211</c:v>
                </c:pt>
                <c:pt idx="2">
                  <c:v>21450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4937</c:v>
                </c:pt>
                <c:pt idx="1">
                  <c:v>13870</c:v>
                </c:pt>
                <c:pt idx="2">
                  <c:v>28890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7267072"/>
        <c:axId val="327268608"/>
      </c:barChart>
      <c:catAx>
        <c:axId val="327267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268608"/>
        <c:crosses val="autoZero"/>
        <c:auto val="1"/>
        <c:lblAlgn val="ctr"/>
        <c:lblOffset val="100"/>
        <c:noMultiLvlLbl val="0"/>
      </c:catAx>
      <c:valAx>
        <c:axId val="327268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7267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1.8</c:v>
                </c:pt>
                <c:pt idx="1">
                  <c:v>2.4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1.6</c:v>
                </c:pt>
                <c:pt idx="1">
                  <c:v>2.2000000000000002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7356800"/>
        <c:axId val="327358336"/>
      </c:barChart>
      <c:catAx>
        <c:axId val="32735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358336"/>
        <c:crosses val="autoZero"/>
        <c:auto val="1"/>
        <c:lblAlgn val="ctr"/>
        <c:lblOffset val="100"/>
        <c:noMultiLvlLbl val="0"/>
      </c:catAx>
      <c:valAx>
        <c:axId val="3273583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7356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23.7</c:v>
                </c:pt>
                <c:pt idx="1">
                  <c:v>25.5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33.799999999999997</c:v>
                </c:pt>
                <c:pt idx="1">
                  <c:v>35.299999999999997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7401472"/>
        <c:axId val="327403008"/>
      </c:barChart>
      <c:catAx>
        <c:axId val="32740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403008"/>
        <c:crosses val="autoZero"/>
        <c:auto val="1"/>
        <c:lblAlgn val="ctr"/>
        <c:lblOffset val="100"/>
        <c:noMultiLvlLbl val="0"/>
      </c:catAx>
      <c:valAx>
        <c:axId val="327403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7401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512.67700000000002</c:v>
                </c:pt>
                <c:pt idx="1">
                  <c:v>549.11699999999996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7912832"/>
        <c:axId val="327914624"/>
      </c:barChart>
      <c:catAx>
        <c:axId val="32791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914624"/>
        <c:crosses val="autoZero"/>
        <c:auto val="1"/>
        <c:lblAlgn val="ctr"/>
        <c:lblOffset val="100"/>
        <c:noMultiLvlLbl val="0"/>
      </c:catAx>
      <c:valAx>
        <c:axId val="327914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91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244.03</c:v>
                </c:pt>
                <c:pt idx="1">
                  <c:v>10171.84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8125056"/>
        <c:axId val="328376704"/>
      </c:barChart>
      <c:catAx>
        <c:axId val="328125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376704"/>
        <c:crosses val="autoZero"/>
        <c:auto val="1"/>
        <c:lblAlgn val="ctr"/>
        <c:lblOffset val="100"/>
        <c:noMultiLvlLbl val="0"/>
      </c:catAx>
      <c:valAx>
        <c:axId val="32837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12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63</c:v>
                </c:pt>
                <c:pt idx="1">
                  <c:v>58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48</c:v>
                </c:pt>
                <c:pt idx="1">
                  <c:v>43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734592"/>
        <c:axId val="328736128"/>
      </c:barChart>
      <c:catAx>
        <c:axId val="328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8736128"/>
        <c:crosses val="autoZero"/>
        <c:auto val="1"/>
        <c:lblAlgn val="ctr"/>
        <c:lblOffset val="100"/>
        <c:noMultiLvlLbl val="0"/>
      </c:catAx>
      <c:valAx>
        <c:axId val="32873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87345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18.100000000000001</c:v>
                </c:pt>
                <c:pt idx="1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</c:v>
                </c:pt>
                <c:pt idx="1">
                  <c:v>50.4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24.9</c:v>
                </c:pt>
                <c:pt idx="1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512"/>
        <c:axId val="193714432"/>
      </c:barChart>
      <c:catAx>
        <c:axId val="19371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4432"/>
        <c:crosses val="autoZero"/>
        <c:auto val="1"/>
        <c:lblAlgn val="ctr"/>
        <c:lblOffset val="100"/>
        <c:noMultiLvlLbl val="0"/>
      </c:catAx>
      <c:valAx>
        <c:axId val="19371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1436</c:v>
                </c:pt>
                <c:pt idx="1">
                  <c:v>2082</c:v>
                </c:pt>
                <c:pt idx="2">
                  <c:v>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1949</c:v>
                </c:pt>
                <c:pt idx="1">
                  <c:v>2381</c:v>
                </c:pt>
                <c:pt idx="2">
                  <c:v>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464"/>
        <c:axId val="58752384"/>
      </c:barChart>
      <c:catAx>
        <c:axId val="587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2384"/>
        <c:crosses val="autoZero"/>
        <c:auto val="1"/>
        <c:lblAlgn val="ctr"/>
        <c:lblOffset val="100"/>
        <c:noMultiLvlLbl val="0"/>
      </c:catAx>
      <c:valAx>
        <c:axId val="587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620</c:v>
                </c:pt>
                <c:pt idx="1">
                  <c:v>807</c:v>
                </c:pt>
                <c:pt idx="2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119</c:v>
                </c:pt>
                <c:pt idx="1">
                  <c:v>115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184"/>
        <c:axId val="59614720"/>
      </c:barChart>
      <c:catAx>
        <c:axId val="596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720"/>
        <c:crosses val="autoZero"/>
        <c:auto val="1"/>
        <c:lblAlgn val="ctr"/>
        <c:lblOffset val="100"/>
        <c:noMultiLvlLbl val="0"/>
      </c:catAx>
      <c:valAx>
        <c:axId val="596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5258</c:v>
                </c:pt>
                <c:pt idx="1">
                  <c:v>4242</c:v>
                </c:pt>
                <c:pt idx="2">
                  <c:v>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3772</c:v>
                </c:pt>
                <c:pt idx="1">
                  <c:v>3106</c:v>
                </c:pt>
                <c:pt idx="2">
                  <c:v>2730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264"/>
        <c:axId val="146376576"/>
      </c:barChart>
      <c:catAx>
        <c:axId val="1341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19.3</c:v>
                </c:pt>
                <c:pt idx="1">
                  <c:v>54.2</c:v>
                </c:pt>
                <c:pt idx="2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18.100000000000001</c:v>
                </c:pt>
                <c:pt idx="1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</c:v>
                </c:pt>
                <c:pt idx="1">
                  <c:v>50.4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24.9</c:v>
                </c:pt>
                <c:pt idx="1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104"/>
        <c:axId val="147281408"/>
      </c:barChart>
      <c:catAx>
        <c:axId val="1472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408"/>
        <c:crosses val="autoZero"/>
        <c:auto val="1"/>
        <c:lblAlgn val="ctr"/>
        <c:lblOffset val="100"/>
        <c:noMultiLvlLbl val="0"/>
      </c:catAx>
      <c:valAx>
        <c:axId val="1472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35.799999999999997</c:v>
                </c:pt>
                <c:pt idx="1">
                  <c:v>33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1.5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64.2</c:v>
                </c:pt>
                <c:pt idx="1">
                  <c:v>65.5</c:v>
                </c:pt>
                <c:pt idx="2">
                  <c:v>67.900000000000006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064"/>
        <c:axId val="148952576"/>
      </c:barChart>
      <c:catAx>
        <c:axId val="148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576"/>
        <c:crosses val="autoZero"/>
        <c:auto val="1"/>
        <c:lblAlgn val="ctr"/>
        <c:lblOffset val="100"/>
        <c:noMultiLvlLbl val="0"/>
      </c:catAx>
      <c:valAx>
        <c:axId val="148952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734</c:v>
                </c:pt>
                <c:pt idx="1">
                  <c:v>1772</c:v>
                </c:pt>
                <c:pt idx="2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501</c:v>
                </c:pt>
                <c:pt idx="1">
                  <c:v>1596</c:v>
                </c:pt>
                <c:pt idx="2">
                  <c:v>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792"/>
        <c:axId val="150320640"/>
      </c:barChart>
      <c:catAx>
        <c:axId val="15030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auto val="1"/>
        <c:lblAlgn val="ctr"/>
        <c:lblOffset val="100"/>
        <c:noMultiLvlLbl val="0"/>
      </c:catAx>
      <c:valAx>
        <c:axId val="15032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231</c:v>
                </c:pt>
                <c:pt idx="1">
                  <c:v>398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129</c:v>
                </c:pt>
                <c:pt idx="1">
                  <c:v>412</c:v>
                </c:pt>
                <c:pt idx="2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520"/>
        <c:axId val="150401408"/>
      </c:barChart>
      <c:catAx>
        <c:axId val="15039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408"/>
        <c:crosses val="autoZero"/>
        <c:auto val="1"/>
        <c:lblAlgn val="ctr"/>
        <c:lblOffset val="100"/>
        <c:noMultiLvlLbl val="0"/>
      </c:catAx>
      <c:valAx>
        <c:axId val="1504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11111</c:v>
                </c:pt>
                <c:pt idx="1">
                  <c:v>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584"/>
        <c:axId val="151126784"/>
      </c:barChart>
      <c:catAx>
        <c:axId val="15072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784"/>
        <c:crosses val="autoZero"/>
        <c:auto val="1"/>
        <c:lblAlgn val="ctr"/>
        <c:lblOffset val="100"/>
        <c:noMultiLvlLbl val="0"/>
      </c:catAx>
      <c:valAx>
        <c:axId val="1511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5488"/>
        <c:axId val="193858176"/>
      </c:barChart>
      <c:catAx>
        <c:axId val="19385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176"/>
        <c:crosses val="autoZero"/>
        <c:auto val="1"/>
        <c:lblAlgn val="ctr"/>
        <c:lblOffset val="100"/>
        <c:noMultiLvlLbl val="0"/>
      </c:catAx>
      <c:valAx>
        <c:axId val="1938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4488</c:v>
                </c:pt>
                <c:pt idx="1">
                  <c:v>3974</c:v>
                </c:pt>
                <c:pt idx="2">
                  <c:v>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66048"/>
      </c:barChart>
      <c:catAx>
        <c:axId val="1511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192</c:v>
                </c:pt>
                <c:pt idx="1">
                  <c:v>219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256"/>
        <c:axId val="151345792"/>
      </c:barChart>
      <c:catAx>
        <c:axId val="15134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792"/>
        <c:crosses val="autoZero"/>
        <c:auto val="1"/>
        <c:lblAlgn val="ctr"/>
        <c:lblOffset val="100"/>
        <c:noMultiLvlLbl val="0"/>
      </c:catAx>
      <c:valAx>
        <c:axId val="151345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194</c:v>
                </c:pt>
                <c:pt idx="1">
                  <c:v>157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354</c:v>
                </c:pt>
                <c:pt idx="1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928"/>
        <c:axId val="152991616"/>
      </c:barChart>
      <c:catAx>
        <c:axId val="15282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616"/>
        <c:crosses val="autoZero"/>
        <c:auto val="1"/>
        <c:lblAlgn val="ctr"/>
        <c:lblOffset val="100"/>
        <c:noMultiLvlLbl val="0"/>
      </c:catAx>
      <c:valAx>
        <c:axId val="152991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512.67700000000002</c:v>
                </c:pt>
                <c:pt idx="1">
                  <c:v>549.11699999999996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760"/>
        <c:axId val="153320832"/>
      </c:barChart>
      <c:catAx>
        <c:axId val="15331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832"/>
        <c:crosses val="autoZero"/>
        <c:auto val="1"/>
        <c:lblAlgn val="ctr"/>
        <c:lblOffset val="100"/>
        <c:noMultiLvlLbl val="0"/>
      </c:catAx>
      <c:valAx>
        <c:axId val="15332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50862</c:v>
                </c:pt>
                <c:pt idx="1">
                  <c:v>48498</c:v>
                </c:pt>
                <c:pt idx="2">
                  <c:v>46953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792"/>
        <c:axId val="153505152"/>
      </c:barChart>
      <c:catAx>
        <c:axId val="1534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auto val="1"/>
        <c:lblAlgn val="ctr"/>
        <c:lblOffset val="100"/>
        <c:noMultiLvlLbl val="0"/>
      </c:catAx>
      <c:valAx>
        <c:axId val="15350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4.4000000000000004</c:v>
                </c:pt>
                <c:pt idx="1">
                  <c:v>3.9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088"/>
        <c:axId val="153754624"/>
      </c:barChart>
      <c:catAx>
        <c:axId val="1537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auto val="1"/>
        <c:lblAlgn val="ctr"/>
        <c:lblOffset val="100"/>
        <c:noMultiLvlLbl val="0"/>
      </c:catAx>
      <c:valAx>
        <c:axId val="1537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8.4</c:v>
                </c:pt>
                <c:pt idx="2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17.414104266693908</c:v>
                </c:pt>
                <c:pt idx="1">
                  <c:v>59.963564545237858</c:v>
                </c:pt>
                <c:pt idx="2">
                  <c:v>22.622331188068241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217</c:v>
                </c:pt>
                <c:pt idx="1">
                  <c:v>205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328"/>
        <c:axId val="154084864"/>
      </c:barChart>
      <c:catAx>
        <c:axId val="1540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auto val="1"/>
        <c:lblAlgn val="ctr"/>
        <c:lblOffset val="100"/>
        <c:noMultiLvlLbl val="0"/>
      </c:catAx>
      <c:valAx>
        <c:axId val="15408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734</c:v>
                </c:pt>
                <c:pt idx="1">
                  <c:v>1772</c:v>
                </c:pt>
                <c:pt idx="2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501</c:v>
                </c:pt>
                <c:pt idx="1">
                  <c:v>1596</c:v>
                </c:pt>
                <c:pt idx="2">
                  <c:v>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408"/>
        <c:axId val="199078272"/>
      </c:barChart>
      <c:catAx>
        <c:axId val="19849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8272"/>
        <c:crosses val="autoZero"/>
        <c:auto val="1"/>
        <c:lblAlgn val="ctr"/>
        <c:lblOffset val="100"/>
        <c:noMultiLvlLbl val="0"/>
      </c:catAx>
      <c:valAx>
        <c:axId val="1990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408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440"/>
        <c:axId val="154594688"/>
      </c:barChart>
      <c:catAx>
        <c:axId val="1545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auto val="1"/>
        <c:lblAlgn val="ctr"/>
        <c:lblOffset val="100"/>
        <c:noMultiLvlLbl val="0"/>
      </c:catAx>
      <c:valAx>
        <c:axId val="1545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100.5</c:v>
                </c:pt>
                <c:pt idx="1">
                  <c:v>103.7</c:v>
                </c:pt>
                <c:pt idx="2">
                  <c:v>107.1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106.2</c:v>
                </c:pt>
                <c:pt idx="1">
                  <c:v>104.2</c:v>
                </c:pt>
                <c:pt idx="2">
                  <c:v>104.4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376"/>
        <c:axId val="154933888"/>
      </c:barChart>
      <c:catAx>
        <c:axId val="15483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3888"/>
        <c:crosses val="autoZero"/>
        <c:auto val="1"/>
        <c:lblAlgn val="ctr"/>
        <c:lblOffset val="100"/>
        <c:noMultiLvlLbl val="0"/>
      </c:catAx>
      <c:valAx>
        <c:axId val="154933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3656</c:v>
                </c:pt>
                <c:pt idx="1">
                  <c:v>3137</c:v>
                </c:pt>
                <c:pt idx="2">
                  <c:v>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99</c:v>
                </c:pt>
                <c:pt idx="1">
                  <c:v>108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120</c:v>
                </c:pt>
                <c:pt idx="1">
                  <c:v>115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504"/>
        <c:axId val="155463040"/>
      </c:barChart>
      <c:catAx>
        <c:axId val="1554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auto val="1"/>
        <c:lblAlgn val="ctr"/>
        <c:lblOffset val="100"/>
        <c:noMultiLvlLbl val="0"/>
      </c:catAx>
      <c:valAx>
        <c:axId val="155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561</c:v>
                </c:pt>
                <c:pt idx="1">
                  <c:v>642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908</c:v>
                </c:pt>
                <c:pt idx="1">
                  <c:v>993</c:v>
                </c:pt>
                <c:pt idx="2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1728"/>
        <c:axId val="156132096"/>
      </c:barChart>
      <c:catAx>
        <c:axId val="1557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096"/>
        <c:crosses val="autoZero"/>
        <c:auto val="1"/>
        <c:lblAlgn val="ctr"/>
        <c:lblOffset val="100"/>
        <c:noMultiLvlLbl val="0"/>
      </c:catAx>
      <c:valAx>
        <c:axId val="1561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2.1878298770729052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2.2928230099544842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2.3421981589312266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2.6015595736711274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2.5294832067740436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2.6180179566633748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2.7082552978967325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3.0362878968456659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3.2190327011044144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3.5232290212369892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3.3541049477304457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3.4528552456839305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3.927878230667075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4.5005164527076875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3.7945085753850694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1.9999772987820796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1.4863622433343548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0.99034063177489473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128"/>
        <c:axId val="157428736"/>
      </c:barChart>
      <c:catAx>
        <c:axId val="157328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8736"/>
        <c:crosses val="autoZero"/>
        <c:auto val="1"/>
        <c:lblAlgn val="ctr"/>
        <c:lblOffset val="100"/>
        <c:noMultiLvlLbl val="0"/>
      </c:catAx>
      <c:valAx>
        <c:axId val="157428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2.3246047150429621</c:v>
                </c:pt>
                <c:pt idx="1">
                  <c:v>2.4097342822442425</c:v>
                </c:pt>
                <c:pt idx="2">
                  <c:v>2.6452594181677846</c:v>
                </c:pt>
                <c:pt idx="3">
                  <c:v>2.746279837913304</c:v>
                </c:pt>
                <c:pt idx="4">
                  <c:v>2.6730684101202029</c:v>
                </c:pt>
                <c:pt idx="5">
                  <c:v>2.9579686950204875</c:v>
                </c:pt>
                <c:pt idx="6">
                  <c:v>2.9920205219009999</c:v>
                </c:pt>
                <c:pt idx="7">
                  <c:v>3.3359439733941723</c:v>
                </c:pt>
                <c:pt idx="8">
                  <c:v>3.5408224651252542</c:v>
                </c:pt>
                <c:pt idx="9">
                  <c:v>3.7451334264083265</c:v>
                </c:pt>
                <c:pt idx="10">
                  <c:v>3.4528552456839305</c:v>
                </c:pt>
                <c:pt idx="11">
                  <c:v>3.2173301097603884</c:v>
                </c:pt>
                <c:pt idx="12">
                  <c:v>3.5430925869172882</c:v>
                </c:pt>
                <c:pt idx="13">
                  <c:v>3.9335535351471607</c:v>
                </c:pt>
                <c:pt idx="14">
                  <c:v>3.0833929240303743</c:v>
                </c:pt>
                <c:pt idx="15">
                  <c:v>1.4290416680854929</c:v>
                </c:pt>
                <c:pt idx="16">
                  <c:v>0.86321381142098264</c:v>
                </c:pt>
                <c:pt idx="17">
                  <c:v>0.54142404740014305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856"/>
        <c:axId val="157876608"/>
      </c:barChart>
      <c:catAx>
        <c:axId val="1578338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608"/>
        <c:crosses val="autoZero"/>
        <c:auto val="1"/>
        <c:lblAlgn val="ctr"/>
        <c:lblOffset val="100"/>
        <c:noMultiLvlLbl val="0"/>
      </c:catAx>
      <c:valAx>
        <c:axId val="1578766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0.30073034512387226</c:v>
                </c:pt>
                <c:pt idx="1">
                  <c:v>0.26533817079114091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1.570046736880476</c:v>
                </c:pt>
                <c:pt idx="1">
                  <c:v>0.62137867547517189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8.3644695559345426</c:v>
                </c:pt>
                <c:pt idx="1">
                  <c:v>3.9976715221746901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24.275838725215785</c:v>
                </c:pt>
                <c:pt idx="1">
                  <c:v>18.69009584664537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49.988934164789818</c:v>
                </c:pt>
                <c:pt idx="1">
                  <c:v>62.990740239345854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5.0017575150039706</c:v>
                </c:pt>
                <c:pt idx="1">
                  <c:v>4.6014512373422862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10.49822295705154</c:v>
                </c:pt>
                <c:pt idx="1">
                  <c:v>8.8333243082254835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072"/>
        <c:axId val="158859264"/>
      </c:barChart>
      <c:catAx>
        <c:axId val="15875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264"/>
        <c:crosses val="autoZero"/>
        <c:auto val="1"/>
        <c:lblAlgn val="ctr"/>
        <c:lblOffset val="100"/>
        <c:noMultiLvlLbl val="0"/>
      </c:catAx>
      <c:valAx>
        <c:axId val="158859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32.050564357595718</c:v>
                </c:pt>
                <c:pt idx="1">
                  <c:v>26.738235771917473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29.337481936651351</c:v>
                </c:pt>
                <c:pt idx="1">
                  <c:v>36.896897167921153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38.304714045799535</c:v>
                </c:pt>
                <c:pt idx="1">
                  <c:v>36.046732008447499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0.30723965995339331</c:v>
                </c:pt>
                <c:pt idx="1">
                  <c:v>0.31813505171386797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160"/>
        <c:axId val="159549696"/>
      </c:barChart>
      <c:catAx>
        <c:axId val="15954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696"/>
        <c:crosses val="autoZero"/>
        <c:auto val="1"/>
        <c:lblAlgn val="ctr"/>
        <c:lblOffset val="100"/>
        <c:noMultiLvlLbl val="0"/>
      </c:catAx>
      <c:valAx>
        <c:axId val="159549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13</c:v>
                </c:pt>
                <c:pt idx="1">
                  <c:v>15</c:v>
                </c:pt>
                <c:pt idx="2">
                  <c:v>93</c:v>
                </c:pt>
                <c:pt idx="3">
                  <c:v>99</c:v>
                </c:pt>
                <c:pt idx="4">
                  <c:v>151</c:v>
                </c:pt>
                <c:pt idx="5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5</c:v>
                </c:pt>
                <c:pt idx="1">
                  <c:v>14</c:v>
                </c:pt>
                <c:pt idx="2">
                  <c:v>68</c:v>
                </c:pt>
                <c:pt idx="3">
                  <c:v>75</c:v>
                </c:pt>
                <c:pt idx="4">
                  <c:v>75</c:v>
                </c:pt>
                <c:pt idx="5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592"/>
        <c:axId val="159924608"/>
      </c:barChart>
      <c:catAx>
        <c:axId val="15971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608"/>
        <c:crosses val="autoZero"/>
        <c:auto val="1"/>
        <c:lblAlgn val="ctr"/>
        <c:lblOffset val="100"/>
        <c:noMultiLvlLbl val="0"/>
      </c:catAx>
      <c:valAx>
        <c:axId val="159924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231</c:v>
                </c:pt>
                <c:pt idx="1">
                  <c:v>398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129</c:v>
                </c:pt>
                <c:pt idx="1">
                  <c:v>412</c:v>
                </c:pt>
                <c:pt idx="2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776"/>
        <c:axId val="199534080"/>
      </c:barChart>
      <c:catAx>
        <c:axId val="1993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080"/>
        <c:crosses val="autoZero"/>
        <c:auto val="1"/>
        <c:lblAlgn val="ctr"/>
        <c:lblOffset val="100"/>
        <c:noMultiLvlLbl val="0"/>
      </c:catAx>
      <c:valAx>
        <c:axId val="19953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1.07</c:v>
                </c:pt>
                <c:pt idx="1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5344"/>
        <c:axId val="160323072"/>
      </c:barChart>
      <c:catAx>
        <c:axId val="1601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072"/>
        <c:crosses val="autoZero"/>
        <c:auto val="1"/>
        <c:lblAlgn val="ctr"/>
        <c:lblOffset val="100"/>
        <c:noMultiLvlLbl val="0"/>
      </c:catAx>
      <c:valAx>
        <c:axId val="1603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18.918918918918919</c:v>
                </c:pt>
                <c:pt idx="1">
                  <c:v>64.298974897086126</c:v>
                </c:pt>
                <c:pt idx="2">
                  <c:v>12.543925034607604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81.081081081081081</c:v>
                </c:pt>
                <c:pt idx="1">
                  <c:v>35.701025102913874</c:v>
                </c:pt>
                <c:pt idx="2">
                  <c:v>87.456074965392389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9408"/>
        <c:axId val="160613504"/>
      </c:barChart>
      <c:catAx>
        <c:axId val="16060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504"/>
        <c:crosses val="autoZero"/>
        <c:auto val="1"/>
        <c:lblAlgn val="ctr"/>
        <c:lblOffset val="100"/>
        <c:noMultiLvlLbl val="0"/>
      </c:catAx>
      <c:valAx>
        <c:axId val="160613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693</c:v>
                </c:pt>
                <c:pt idx="1">
                  <c:v>744</c:v>
                </c:pt>
                <c:pt idx="2">
                  <c:v>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735</c:v>
                </c:pt>
                <c:pt idx="1">
                  <c:v>826</c:v>
                </c:pt>
                <c:pt idx="2">
                  <c:v>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224"/>
        <c:axId val="160885760"/>
      </c:barChart>
      <c:catAx>
        <c:axId val="1608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760"/>
        <c:crosses val="autoZero"/>
        <c:auto val="1"/>
        <c:lblAlgn val="ctr"/>
        <c:lblOffset val="100"/>
        <c:noMultiLvlLbl val="0"/>
      </c:catAx>
      <c:valAx>
        <c:axId val="1608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1484</c:v>
                </c:pt>
                <c:pt idx="1">
                  <c:v>1900</c:v>
                </c:pt>
                <c:pt idx="2">
                  <c:v>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1717</c:v>
                </c:pt>
                <c:pt idx="1">
                  <c:v>2077</c:v>
                </c:pt>
                <c:pt idx="2">
                  <c:v>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680"/>
        <c:axId val="161082752"/>
      </c:barChart>
      <c:catAx>
        <c:axId val="1610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752"/>
        <c:crosses val="autoZero"/>
        <c:auto val="1"/>
        <c:lblAlgn val="ctr"/>
        <c:lblOffset val="100"/>
        <c:noMultiLvlLbl val="0"/>
      </c:catAx>
      <c:valAx>
        <c:axId val="1610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25.869195234621927</c:v>
                </c:pt>
                <c:pt idx="1">
                  <c:v>28.657368690819823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26.567330068424162</c:v>
                </c:pt>
                <c:pt idx="1">
                  <c:v>28.25271790444846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16.630196936542667</c:v>
                </c:pt>
                <c:pt idx="1">
                  <c:v>18.948447489816289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14.514952589350838</c:v>
                </c:pt>
                <c:pt idx="1">
                  <c:v>14.847986187919826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8.4436108506130392</c:v>
                </c:pt>
                <c:pt idx="1">
                  <c:v>5.9429712158407293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7.9747143204473625</c:v>
                </c:pt>
                <c:pt idx="1">
                  <c:v>3.3505085111548731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784"/>
        <c:axId val="161880320"/>
      </c:barChart>
      <c:catAx>
        <c:axId val="161878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320"/>
        <c:crosses val="autoZero"/>
        <c:auto val="1"/>
        <c:lblAlgn val="ctr"/>
        <c:lblOffset val="100"/>
        <c:noMultiLvlLbl val="0"/>
      </c:catAx>
      <c:valAx>
        <c:axId val="161880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50.29</c:v>
                </c:pt>
                <c:pt idx="1">
                  <c:v>39.94</c:v>
                </c:pt>
                <c:pt idx="2">
                  <c:v>8.07</c:v>
                </c:pt>
                <c:pt idx="3">
                  <c:v>1.34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53.86</c:v>
                </c:pt>
                <c:pt idx="1">
                  <c:v>35.72</c:v>
                </c:pt>
                <c:pt idx="2">
                  <c:v>8.5399999999999991</c:v>
                </c:pt>
                <c:pt idx="3">
                  <c:v>1.51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8752"/>
        <c:axId val="162214272"/>
      </c:barChart>
      <c:catAx>
        <c:axId val="1621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272"/>
        <c:crosses val="autoZero"/>
        <c:auto val="1"/>
        <c:lblAlgn val="ctr"/>
        <c:lblOffset val="100"/>
        <c:noMultiLvlLbl val="0"/>
      </c:catAx>
      <c:valAx>
        <c:axId val="16221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59065</c:v>
                </c:pt>
                <c:pt idx="1">
                  <c:v>65443</c:v>
                </c:pt>
                <c:pt idx="2">
                  <c:v>74540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21925</c:v>
                </c:pt>
                <c:pt idx="1">
                  <c:v>23286</c:v>
                </c:pt>
                <c:pt idx="2">
                  <c:v>24149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30565</c:v>
                </c:pt>
                <c:pt idx="1">
                  <c:v>31505</c:v>
                </c:pt>
                <c:pt idx="2">
                  <c:v>31628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30336"/>
        <c:axId val="162528640"/>
      </c:barChart>
      <c:catAx>
        <c:axId val="162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640"/>
        <c:crosses val="autoZero"/>
        <c:auto val="1"/>
        <c:lblAlgn val="ctr"/>
        <c:lblOffset val="100"/>
        <c:noMultiLvlLbl val="0"/>
      </c:catAx>
      <c:valAx>
        <c:axId val="16252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27</c:v>
                </c:pt>
                <c:pt idx="1">
                  <c:v>26.2</c:v>
                </c:pt>
                <c:pt idx="2">
                  <c:v>1.8</c:v>
                </c:pt>
                <c:pt idx="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87.528447883477469</c:v>
                </c:pt>
                <c:pt idx="1">
                  <c:v>95.39742840444184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12.471552116522529</c:v>
                </c:pt>
                <c:pt idx="1">
                  <c:v>4.6025715955581532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472"/>
        <c:axId val="166110720"/>
      </c:barChart>
      <c:catAx>
        <c:axId val="166009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720"/>
        <c:crosses val="autoZero"/>
        <c:auto val="1"/>
        <c:lblAlgn val="ctr"/>
        <c:lblOffset val="100"/>
        <c:noMultiLvlLbl val="0"/>
      </c:catAx>
      <c:valAx>
        <c:axId val="1661107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11111</c:v>
                </c:pt>
                <c:pt idx="1">
                  <c:v>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640"/>
        <c:axId val="199970176"/>
      </c:barChart>
      <c:catAx>
        <c:axId val="19996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70176"/>
        <c:crosses val="autoZero"/>
        <c:auto val="1"/>
        <c:lblAlgn val="ctr"/>
        <c:lblOffset val="100"/>
        <c:noMultiLvlLbl val="0"/>
      </c:catAx>
      <c:valAx>
        <c:axId val="1999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7.3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552"/>
        <c:axId val="167584896"/>
      </c:barChart>
      <c:catAx>
        <c:axId val="1675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896"/>
        <c:crosses val="autoZero"/>
        <c:auto val="1"/>
        <c:lblAlgn val="ctr"/>
        <c:lblOffset val="100"/>
        <c:noMultiLvlLbl val="0"/>
      </c:catAx>
      <c:valAx>
        <c:axId val="1675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19.399999999999999</c:v>
                </c:pt>
                <c:pt idx="2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120"/>
        <c:axId val="168309120"/>
      </c:barChart>
      <c:catAx>
        <c:axId val="1682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120"/>
        <c:crosses val="autoZero"/>
        <c:auto val="1"/>
        <c:lblAlgn val="ctr"/>
        <c:lblOffset val="100"/>
        <c:noMultiLvlLbl val="0"/>
      </c:catAx>
      <c:valAx>
        <c:axId val="168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2.89</c:v>
                </c:pt>
                <c:pt idx="1">
                  <c:v>1.34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6.8</c:v>
                </c:pt>
                <c:pt idx="1">
                  <c:v>7.26</c:v>
                </c:pt>
                <c:pt idx="2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2224"/>
        <c:axId val="186480512"/>
      </c:barChart>
      <c:catAx>
        <c:axId val="1864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512"/>
        <c:crosses val="autoZero"/>
        <c:auto val="1"/>
        <c:lblAlgn val="ctr"/>
        <c:lblOffset val="100"/>
        <c:noMultiLvlLbl val="0"/>
      </c:catAx>
      <c:valAx>
        <c:axId val="18648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2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5834</c:v>
                </c:pt>
                <c:pt idx="1">
                  <c:v>8573</c:v>
                </c:pt>
                <c:pt idx="2">
                  <c:v>6820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3066</c:v>
                </c:pt>
                <c:pt idx="1">
                  <c:v>6209</c:v>
                </c:pt>
                <c:pt idx="2">
                  <c:v>10212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408"/>
        <c:axId val="186742656"/>
      </c:barChart>
      <c:catAx>
        <c:axId val="18673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2656"/>
        <c:crosses val="autoZero"/>
        <c:auto val="1"/>
        <c:lblAlgn val="ctr"/>
        <c:lblOffset val="100"/>
        <c:noMultiLvlLbl val="0"/>
      </c:catAx>
      <c:valAx>
        <c:axId val="186742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10631</c:v>
                </c:pt>
                <c:pt idx="1">
                  <c:v>20211</c:v>
                </c:pt>
                <c:pt idx="2">
                  <c:v>21450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4937</c:v>
                </c:pt>
                <c:pt idx="1">
                  <c:v>13870</c:v>
                </c:pt>
                <c:pt idx="2">
                  <c:v>28890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440"/>
        <c:axId val="186895744"/>
      </c:barChart>
      <c:catAx>
        <c:axId val="18689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744"/>
        <c:crosses val="autoZero"/>
        <c:auto val="1"/>
        <c:lblAlgn val="ctr"/>
        <c:lblOffset val="100"/>
        <c:noMultiLvlLbl val="0"/>
      </c:catAx>
      <c:valAx>
        <c:axId val="186895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1.8</c:v>
                </c:pt>
                <c:pt idx="1">
                  <c:v>2.4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1.6</c:v>
                </c:pt>
                <c:pt idx="1">
                  <c:v>2.2000000000000002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656"/>
        <c:axId val="189353344"/>
      </c:barChart>
      <c:catAx>
        <c:axId val="189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3344"/>
        <c:crosses val="autoZero"/>
        <c:auto val="1"/>
        <c:lblAlgn val="ctr"/>
        <c:lblOffset val="100"/>
        <c:noMultiLvlLbl val="0"/>
      </c:catAx>
      <c:valAx>
        <c:axId val="189353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23.7</c:v>
                </c:pt>
                <c:pt idx="1">
                  <c:v>25.5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33.799999999999997</c:v>
                </c:pt>
                <c:pt idx="1">
                  <c:v>35.299999999999997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400"/>
        <c:axId val="189546496"/>
      </c:barChart>
      <c:catAx>
        <c:axId val="1894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496"/>
        <c:crosses val="autoZero"/>
        <c:auto val="1"/>
        <c:lblAlgn val="ctr"/>
        <c:lblOffset val="100"/>
        <c:noMultiLvlLbl val="0"/>
      </c:catAx>
      <c:valAx>
        <c:axId val="189546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244.03</c:v>
                </c:pt>
                <c:pt idx="1">
                  <c:v>10171.84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776"/>
        <c:axId val="189734912"/>
      </c:barChart>
      <c:catAx>
        <c:axId val="18970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4912"/>
        <c:crosses val="autoZero"/>
        <c:auto val="1"/>
        <c:lblAlgn val="ctr"/>
        <c:lblOffset val="100"/>
        <c:noMultiLvlLbl val="0"/>
      </c:catAx>
      <c:valAx>
        <c:axId val="18973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63</c:v>
                </c:pt>
                <c:pt idx="1">
                  <c:v>58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48</c:v>
                </c:pt>
                <c:pt idx="1">
                  <c:v>43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016"/>
        <c:axId val="189959552"/>
      </c:barChart>
      <c:catAx>
        <c:axId val="1899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552"/>
        <c:crosses val="autoZero"/>
        <c:auto val="1"/>
        <c:lblAlgn val="ctr"/>
        <c:lblOffset val="100"/>
        <c:noMultiLvlLbl val="0"/>
      </c:catAx>
      <c:valAx>
        <c:axId val="1899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89097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87105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166375</v>
      </c>
      <c r="C4" s="35">
        <v>82122</v>
      </c>
      <c r="D4" s="63">
        <v>84253</v>
      </c>
      <c r="E4" s="211"/>
    </row>
    <row r="5" spans="1:5" ht="30" x14ac:dyDescent="0.25">
      <c r="A5" s="201" t="s">
        <v>716</v>
      </c>
      <c r="B5" s="72">
        <v>158822</v>
      </c>
      <c r="C5" s="61">
        <v>78666</v>
      </c>
      <c r="D5" s="111">
        <v>80156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20460</v>
      </c>
      <c r="C4" s="71">
        <v>36626</v>
      </c>
    </row>
    <row r="5" spans="1:6" x14ac:dyDescent="0.25">
      <c r="A5" s="286" t="s">
        <v>719</v>
      </c>
      <c r="B5" s="214">
        <v>8121</v>
      </c>
      <c r="C5" s="214">
        <v>9909</v>
      </c>
    </row>
    <row r="6" spans="1:6" x14ac:dyDescent="0.25">
      <c r="A6" s="286" t="s">
        <v>720</v>
      </c>
      <c r="B6" s="214">
        <v>14303</v>
      </c>
      <c r="C6" s="214">
        <v>15235</v>
      </c>
    </row>
    <row r="7" spans="1:6" x14ac:dyDescent="0.25">
      <c r="A7" s="286" t="s">
        <v>721</v>
      </c>
      <c r="B7" s="214">
        <v>24309</v>
      </c>
      <c r="C7" s="214">
        <v>19341</v>
      </c>
    </row>
    <row r="8" spans="1:6" x14ac:dyDescent="0.25">
      <c r="A8" s="286" t="s">
        <v>722</v>
      </c>
      <c r="B8" s="214">
        <v>217</v>
      </c>
      <c r="C8" s="214">
        <v>1004</v>
      </c>
    </row>
    <row r="9" spans="1:6" x14ac:dyDescent="0.25">
      <c r="A9" s="286" t="s">
        <v>723</v>
      </c>
      <c r="B9" s="214">
        <v>7671</v>
      </c>
      <c r="C9" s="214">
        <v>7060</v>
      </c>
    </row>
    <row r="10" spans="1:6" ht="30" x14ac:dyDescent="0.25">
      <c r="A10" s="293" t="s">
        <v>724</v>
      </c>
      <c r="B10" s="214">
        <v>21609</v>
      </c>
      <c r="C10" s="214">
        <v>2502</v>
      </c>
    </row>
    <row r="11" spans="1:6" x14ac:dyDescent="0.25">
      <c r="A11" s="286" t="s">
        <v>887</v>
      </c>
      <c r="B11" s="214">
        <v>4335</v>
      </c>
      <c r="C11" s="214">
        <v>6693</v>
      </c>
    </row>
    <row r="12" spans="1:6" x14ac:dyDescent="0.25">
      <c r="A12" s="294" t="s">
        <v>16</v>
      </c>
      <c r="B12" s="1">
        <f>SUM(B4:B11)</f>
        <v>101025</v>
      </c>
      <c r="C12" s="1">
        <f>SUM(C4:C11)</f>
        <v>98370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24733</v>
      </c>
      <c r="C19" s="71">
        <v>33633</v>
      </c>
    </row>
    <row r="20" spans="1:3" x14ac:dyDescent="0.25">
      <c r="A20" s="286" t="s">
        <v>719</v>
      </c>
      <c r="B20" s="214">
        <v>4633</v>
      </c>
      <c r="C20" s="214">
        <v>5738</v>
      </c>
    </row>
    <row r="21" spans="1:3" x14ac:dyDescent="0.25">
      <c r="A21" s="286" t="s">
        <v>720</v>
      </c>
      <c r="B21" s="214">
        <v>11949</v>
      </c>
      <c r="C21" s="214">
        <v>12943</v>
      </c>
    </row>
    <row r="22" spans="1:3" x14ac:dyDescent="0.25">
      <c r="A22" s="286" t="s">
        <v>721</v>
      </c>
      <c r="B22" s="214">
        <v>23667</v>
      </c>
      <c r="C22" s="214">
        <v>19603</v>
      </c>
    </row>
    <row r="23" spans="1:3" x14ac:dyDescent="0.25">
      <c r="A23" s="286" t="s">
        <v>722</v>
      </c>
      <c r="B23" s="214">
        <v>160</v>
      </c>
      <c r="C23" s="214">
        <v>510</v>
      </c>
    </row>
    <row r="24" spans="1:3" x14ac:dyDescent="0.25">
      <c r="A24" s="286" t="s">
        <v>723</v>
      </c>
      <c r="B24" s="214">
        <v>5709</v>
      </c>
      <c r="C24" s="214">
        <v>4888</v>
      </c>
    </row>
    <row r="25" spans="1:3" ht="30" x14ac:dyDescent="0.25">
      <c r="A25" s="293" t="s">
        <v>724</v>
      </c>
      <c r="B25" s="214">
        <v>14505</v>
      </c>
      <c r="C25" s="214">
        <v>2148</v>
      </c>
    </row>
    <row r="26" spans="1:3" x14ac:dyDescent="0.25">
      <c r="A26" s="286" t="s">
        <v>887</v>
      </c>
      <c r="B26" s="214">
        <v>3406</v>
      </c>
      <c r="C26" s="214">
        <v>7348</v>
      </c>
    </row>
    <row r="27" spans="1:3" x14ac:dyDescent="0.25">
      <c r="A27" s="294" t="s">
        <v>16</v>
      </c>
      <c r="B27" s="1">
        <f>SUM(B19:B26)</f>
        <v>88762</v>
      </c>
      <c r="C27" s="1">
        <f>SUM(C19:C26)</f>
        <v>86811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73.69</v>
      </c>
      <c r="C4" s="1018">
        <v>70.25</v>
      </c>
      <c r="D4" s="1018">
        <v>77.510000000000005</v>
      </c>
      <c r="E4" s="1019">
        <v>146</v>
      </c>
      <c r="F4" s="1019">
        <v>152.80000000000001</v>
      </c>
      <c r="G4" s="1020">
        <v>43.8</v>
      </c>
      <c r="H4" s="1021">
        <v>42.3</v>
      </c>
      <c r="I4" s="1022">
        <v>45.3</v>
      </c>
      <c r="J4" s="1019">
        <v>9.3000000000000007</v>
      </c>
    </row>
    <row r="5" spans="1:12" x14ac:dyDescent="0.25">
      <c r="A5" s="498">
        <v>2021</v>
      </c>
      <c r="B5" s="757">
        <v>71.75</v>
      </c>
      <c r="C5" s="758">
        <v>68.86</v>
      </c>
      <c r="D5" s="758">
        <v>74.69</v>
      </c>
      <c r="E5" s="1023">
        <v>144</v>
      </c>
      <c r="F5" s="1023">
        <v>153.4</v>
      </c>
      <c r="G5" s="1024">
        <v>43.9</v>
      </c>
      <c r="H5" s="1025">
        <v>42.3</v>
      </c>
      <c r="I5" s="1026">
        <v>45.4</v>
      </c>
      <c r="J5" s="1023">
        <v>19.399999999999999</v>
      </c>
    </row>
    <row r="6" spans="1:12" x14ac:dyDescent="0.25">
      <c r="A6" s="499">
        <v>2022</v>
      </c>
      <c r="B6" s="1011">
        <v>75.03</v>
      </c>
      <c r="C6" s="1012">
        <v>72.290000000000006</v>
      </c>
      <c r="D6" s="1012">
        <v>77.319999999999993</v>
      </c>
      <c r="E6" s="1013">
        <v>141</v>
      </c>
      <c r="F6" s="1013">
        <v>153.9</v>
      </c>
      <c r="G6" s="1014">
        <v>44</v>
      </c>
      <c r="H6" s="1015">
        <v>42.5</v>
      </c>
      <c r="I6" s="1016">
        <v>45.4</v>
      </c>
      <c r="J6" s="1013">
        <v>13.1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9.3000000000000007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19.399999999999999</v>
      </c>
    </row>
    <row r="13" spans="1:12" x14ac:dyDescent="0.25">
      <c r="A13" s="633">
        <f t="shared" si="0"/>
        <v>2022</v>
      </c>
      <c r="B13" s="627">
        <f t="shared" si="1"/>
        <v>13.1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47017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55777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74540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6554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44097</v>
      </c>
      <c r="C5" s="70">
        <v>52490</v>
      </c>
      <c r="D5" s="55">
        <v>30565</v>
      </c>
      <c r="E5" s="110">
        <v>21925</v>
      </c>
      <c r="F5" s="55">
        <v>28.7</v>
      </c>
      <c r="G5" s="55">
        <v>33.799999999999997</v>
      </c>
      <c r="H5" s="110">
        <v>23.7</v>
      </c>
      <c r="I5" s="55"/>
      <c r="J5" s="70"/>
      <c r="K5" s="55"/>
      <c r="L5" s="55"/>
      <c r="M5" s="71">
        <v>55</v>
      </c>
      <c r="N5" s="71">
        <v>48</v>
      </c>
      <c r="O5" s="71">
        <v>63</v>
      </c>
    </row>
    <row r="6" spans="1:16" x14ac:dyDescent="0.25">
      <c r="A6" s="215">
        <v>2021</v>
      </c>
      <c r="B6" s="212">
        <v>46246</v>
      </c>
      <c r="C6" s="212">
        <v>54791</v>
      </c>
      <c r="D6" s="58">
        <v>31505</v>
      </c>
      <c r="E6" s="160">
        <v>23286</v>
      </c>
      <c r="F6" s="58">
        <v>30.4</v>
      </c>
      <c r="G6" s="58">
        <v>35.299999999999997</v>
      </c>
      <c r="H6" s="160">
        <v>25.5</v>
      </c>
      <c r="I6" s="58">
        <v>59065</v>
      </c>
      <c r="J6" s="212">
        <v>9030</v>
      </c>
      <c r="K6" s="58">
        <v>3772</v>
      </c>
      <c r="L6" s="58">
        <v>5258</v>
      </c>
      <c r="M6" s="214">
        <v>50</v>
      </c>
      <c r="N6" s="214">
        <v>43</v>
      </c>
      <c r="O6" s="214">
        <v>58</v>
      </c>
    </row>
    <row r="7" spans="1:16" x14ac:dyDescent="0.25">
      <c r="A7" s="229">
        <v>2022</v>
      </c>
      <c r="B7" s="167">
        <v>47017</v>
      </c>
      <c r="C7" s="167">
        <v>55777</v>
      </c>
      <c r="D7" s="94">
        <v>31628</v>
      </c>
      <c r="E7" s="169">
        <v>24149</v>
      </c>
      <c r="F7" s="94">
        <v>31.7</v>
      </c>
      <c r="G7" s="58">
        <v>36.299999999999997</v>
      </c>
      <c r="H7" s="160">
        <v>27.1</v>
      </c>
      <c r="I7" s="94">
        <v>65443</v>
      </c>
      <c r="J7" s="167">
        <v>7348</v>
      </c>
      <c r="K7" s="94">
        <v>3106</v>
      </c>
      <c r="L7" s="94">
        <v>4242</v>
      </c>
      <c r="M7" s="214">
        <v>42</v>
      </c>
      <c r="N7" s="214">
        <v>36</v>
      </c>
      <c r="O7" s="214">
        <v>48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74540</v>
      </c>
      <c r="J8" s="1072">
        <v>6554</v>
      </c>
      <c r="K8" s="1073">
        <v>2730</v>
      </c>
      <c r="L8" s="1073">
        <v>3824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59065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65443</v>
      </c>
      <c r="F14" s="514">
        <f>A5</f>
        <v>2020</v>
      </c>
      <c r="G14" s="310">
        <f>IF(ISBLANK(E5),"",E5)</f>
        <v>21925</v>
      </c>
      <c r="H14" s="310">
        <f>IF(ISBLANK(D5),"",D5)</f>
        <v>30565</v>
      </c>
      <c r="K14" s="514">
        <f>A6</f>
        <v>2021</v>
      </c>
      <c r="L14" s="310">
        <f>IF(ISBLANK(L6),"",L6)</f>
        <v>5258</v>
      </c>
      <c r="M14" s="310">
        <f>IF(ISBLANK(K6),"",K6)</f>
        <v>3772</v>
      </c>
    </row>
    <row r="15" spans="1:16" x14ac:dyDescent="0.25">
      <c r="A15" s="481">
        <f>A8</f>
        <v>2023</v>
      </c>
      <c r="B15" s="311">
        <f t="shared" si="0"/>
        <v>74540</v>
      </c>
      <c r="F15" s="486">
        <f t="shared" ref="F15:F16" si="1">A6</f>
        <v>2021</v>
      </c>
      <c r="G15" s="479">
        <f t="shared" ref="G15:G16" si="2">IF(ISBLANK(E6),"",E6)</f>
        <v>23286</v>
      </c>
      <c r="H15" s="479">
        <f t="shared" ref="H15:H16" si="3">IF(ISBLANK(D6),"",D6)</f>
        <v>31505</v>
      </c>
      <c r="K15" s="486">
        <f>A7</f>
        <v>2022</v>
      </c>
      <c r="L15" s="479">
        <f t="shared" ref="L15:L16" si="4">IF(ISBLANK(L7),"",L7)</f>
        <v>4242</v>
      </c>
      <c r="M15" s="479">
        <f t="shared" ref="M15:M16" si="5">IF(ISBLANK(K7),"",K7)</f>
        <v>3106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24149</v>
      </c>
      <c r="H16" s="311">
        <f t="shared" si="3"/>
        <v>31628</v>
      </c>
      <c r="K16" s="481">
        <f>A8</f>
        <v>2023</v>
      </c>
      <c r="L16" s="311">
        <f t="shared" si="4"/>
        <v>3824</v>
      </c>
      <c r="M16" s="311">
        <f t="shared" si="5"/>
        <v>2730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44097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46246</v>
      </c>
      <c r="C21" s="373"/>
      <c r="D21" s="197"/>
      <c r="F21" s="514">
        <f>A5</f>
        <v>2020</v>
      </c>
      <c r="G21" s="310">
        <f>IF(ISBLANK(E5),"",E5)</f>
        <v>21925</v>
      </c>
      <c r="H21" s="310">
        <f>IF(ISBLANK(D5),"",D5)</f>
        <v>30565</v>
      </c>
      <c r="K21" s="514">
        <f>A6</f>
        <v>2021</v>
      </c>
      <c r="L21" s="310">
        <f>IF(ISBLANK(L6),"",L6)</f>
        <v>5258</v>
      </c>
      <c r="M21" s="310">
        <f>IF(ISBLANK(K6),"",K6)</f>
        <v>3772</v>
      </c>
    </row>
    <row r="22" spans="1:15" x14ac:dyDescent="0.25">
      <c r="A22" s="481">
        <f t="shared" si="6"/>
        <v>2022</v>
      </c>
      <c r="B22" s="311">
        <f t="shared" si="7"/>
        <v>47017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23286</v>
      </c>
      <c r="H22" s="479">
        <f t="shared" ref="H22:H23" si="10">IF(ISBLANK(D6),"",D6)</f>
        <v>31505</v>
      </c>
      <c r="K22" s="486">
        <f>A7</f>
        <v>2022</v>
      </c>
      <c r="L22" s="479">
        <f>IF(ISBLANK(L7),"",L7)</f>
        <v>4242</v>
      </c>
      <c r="M22" s="479">
        <f>IF(ISBLANK(K7),"",K7)</f>
        <v>3106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24149</v>
      </c>
      <c r="H23" s="311">
        <f t="shared" si="10"/>
        <v>31628</v>
      </c>
      <c r="K23" s="481">
        <f>A8</f>
        <v>2023</v>
      </c>
      <c r="L23" s="311">
        <f>IF(ISBLANK(L8),"",L8)</f>
        <v>3824</v>
      </c>
      <c r="M23" s="311">
        <f>IF(ISBLANK(K8),"",K8)</f>
        <v>2730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44097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46246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47017</v>
      </c>
      <c r="C28" s="373"/>
      <c r="D28" s="197"/>
      <c r="F28" s="514">
        <f>A5</f>
        <v>2020</v>
      </c>
      <c r="G28" s="310">
        <f>IF(ISBLANK(H5),"",H5)</f>
        <v>23.7</v>
      </c>
      <c r="H28" s="310">
        <f>IF(ISBLANK(G5),"",G5)</f>
        <v>33.799999999999997</v>
      </c>
      <c r="K28" s="514">
        <f>A5</f>
        <v>2020</v>
      </c>
      <c r="L28" s="310">
        <f>IF(ISBLANK(O5),"",O5)</f>
        <v>63</v>
      </c>
      <c r="M28" s="310">
        <f>IF(ISBLANK(N5),"",N5)</f>
        <v>48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25.5</v>
      </c>
      <c r="H29" s="479">
        <f t="shared" ref="H29:H30" si="15">IF(ISBLANK(G6),"",G6)</f>
        <v>35.299999999999997</v>
      </c>
      <c r="K29" s="486">
        <f t="shared" ref="K29:K30" si="16">A6</f>
        <v>2021</v>
      </c>
      <c r="L29" s="479">
        <f t="shared" ref="L29:L30" si="17">IF(ISBLANK(O6),"",O6)</f>
        <v>58</v>
      </c>
      <c r="M29" s="479">
        <f t="shared" ref="M29:M30" si="18">IF(ISBLANK(N6),"",N6)</f>
        <v>43</v>
      </c>
    </row>
    <row r="30" spans="1:15" x14ac:dyDescent="0.25">
      <c r="F30" s="481">
        <f t="shared" si="13"/>
        <v>2022</v>
      </c>
      <c r="G30" s="311">
        <f t="shared" si="14"/>
        <v>27.1</v>
      </c>
      <c r="H30" s="311">
        <f t="shared" si="15"/>
        <v>36.299999999999997</v>
      </c>
      <c r="K30" s="481">
        <f t="shared" si="16"/>
        <v>2022</v>
      </c>
      <c r="L30" s="311">
        <f t="shared" si="17"/>
        <v>48</v>
      </c>
      <c r="M30" s="311">
        <f t="shared" si="18"/>
        <v>36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23.7</v>
      </c>
      <c r="H35" s="310">
        <f>IF(ISBLANK(G5),"",G5)</f>
        <v>33.799999999999997</v>
      </c>
      <c r="K35" s="514">
        <f>A5</f>
        <v>2020</v>
      </c>
      <c r="L35" s="310">
        <f>IF(ISBLANK(O5),"",O5)</f>
        <v>63</v>
      </c>
      <c r="M35" s="310">
        <f>IF(ISBLANK(N5),"",N5)</f>
        <v>48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25.5</v>
      </c>
      <c r="H36" s="479">
        <f t="shared" ref="H36:H37" si="21">IF(ISBLANK(G6),"",G6)</f>
        <v>35.299999999999997</v>
      </c>
      <c r="K36" s="486">
        <f t="shared" ref="K36:K37" si="22">A6</f>
        <v>2021</v>
      </c>
      <c r="L36" s="479">
        <f t="shared" ref="L36:L37" si="23">IF(ISBLANK(O6),"",O6)</f>
        <v>58</v>
      </c>
      <c r="M36" s="479">
        <f t="shared" ref="M36:M37" si="24">IF(ISBLANK(N6),"",N6)</f>
        <v>43</v>
      </c>
    </row>
    <row r="37" spans="6:15" x14ac:dyDescent="0.25">
      <c r="F37" s="481">
        <f t="shared" si="19"/>
        <v>2022</v>
      </c>
      <c r="G37" s="311">
        <f t="shared" si="20"/>
        <v>27.1</v>
      </c>
      <c r="H37" s="311">
        <f t="shared" si="21"/>
        <v>36.299999999999997</v>
      </c>
      <c r="K37" s="481">
        <f t="shared" si="22"/>
        <v>2022</v>
      </c>
      <c r="L37" s="311">
        <f t="shared" si="23"/>
        <v>48</v>
      </c>
      <c r="M37" s="311">
        <f t="shared" si="24"/>
        <v>36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19.899999999999999</v>
      </c>
      <c r="C6" s="35">
        <v>22.1</v>
      </c>
      <c r="D6" s="63">
        <v>18.399999999999999</v>
      </c>
      <c r="E6" s="35">
        <v>56.1</v>
      </c>
      <c r="F6" s="35">
        <v>50.6</v>
      </c>
      <c r="G6" s="35">
        <v>60</v>
      </c>
      <c r="H6" s="292">
        <v>24</v>
      </c>
      <c r="I6" s="35">
        <v>27.3</v>
      </c>
      <c r="J6" s="63">
        <v>21.6</v>
      </c>
      <c r="M6" s="127" t="s">
        <v>16</v>
      </c>
      <c r="N6" s="935">
        <f>IF(ISBLANK(B8),"",B8)</f>
        <v>19.3</v>
      </c>
      <c r="O6" s="935">
        <f>IF(ISBLANK(E8),"",E8)</f>
        <v>54.2</v>
      </c>
      <c r="P6" s="128">
        <f>IF(ISBLANK(H8),"",H8)</f>
        <v>26.5</v>
      </c>
    </row>
    <row r="7" spans="1:19" x14ac:dyDescent="0.25">
      <c r="A7" s="286">
        <v>2022</v>
      </c>
      <c r="B7" s="167">
        <v>18.899999999999999</v>
      </c>
      <c r="C7" s="94">
        <v>20.399999999999999</v>
      </c>
      <c r="D7" s="169">
        <v>17.7</v>
      </c>
      <c r="E7" s="94">
        <v>54.5</v>
      </c>
      <c r="F7" s="94">
        <v>49.9</v>
      </c>
      <c r="G7" s="94">
        <v>57.8</v>
      </c>
      <c r="H7" s="167">
        <v>26.7</v>
      </c>
      <c r="I7" s="94">
        <v>29.6</v>
      </c>
      <c r="J7" s="169">
        <v>24.5</v>
      </c>
    </row>
    <row r="8" spans="1:19" x14ac:dyDescent="0.25">
      <c r="A8" s="218">
        <v>2023</v>
      </c>
      <c r="B8" s="167">
        <v>19.3</v>
      </c>
      <c r="C8" s="94">
        <v>20.9</v>
      </c>
      <c r="D8" s="169">
        <v>18.100000000000001</v>
      </c>
      <c r="E8" s="94">
        <v>54.2</v>
      </c>
      <c r="F8" s="94">
        <v>50.4</v>
      </c>
      <c r="G8" s="94">
        <v>57</v>
      </c>
      <c r="H8" s="167">
        <v>26.5</v>
      </c>
      <c r="I8" s="94">
        <v>28.7</v>
      </c>
      <c r="J8" s="169">
        <v>24.9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18.100000000000001</v>
      </c>
      <c r="O12" s="936">
        <f>IF(ISBLANK(G8),"",G8)</f>
        <v>57</v>
      </c>
      <c r="P12" s="938">
        <f>IF(ISBLANK(J8),"",J8)</f>
        <v>24.9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20.9</v>
      </c>
      <c r="O13" s="937">
        <f>IF(ISBLANK(F8),"",F8)</f>
        <v>50.4</v>
      </c>
      <c r="P13" s="939">
        <f>IF(ISBLANK(I8),"",I8)</f>
        <v>28.7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19.3</v>
      </c>
      <c r="O20" s="935">
        <f>IF(ISBLANK(E8),"",E8)</f>
        <v>54.2</v>
      </c>
      <c r="P20" s="940">
        <f>IF(ISBLANK(H8),"",H8)</f>
        <v>26.5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18.100000000000001</v>
      </c>
      <c r="O24" s="936">
        <f>IF(ISBLANK(G8),"",G8)</f>
        <v>57</v>
      </c>
      <c r="P24" s="938">
        <f>IF(ISBLANK(J8),"",J8)</f>
        <v>24.9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20.9</v>
      </c>
      <c r="O25" s="937">
        <f>IF(ISBLANK(F8),"",F8)</f>
        <v>50.4</v>
      </c>
      <c r="P25" s="939">
        <f>IF(ISBLANK(I8),"",I8)</f>
        <v>28.7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6965864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39533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6851148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38882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19996327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113485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1857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109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7999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534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998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2063458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35.299999999999997</v>
      </c>
      <c r="E20" s="600">
        <v>28.3</v>
      </c>
      <c r="F20" s="600">
        <v>27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28.9</v>
      </c>
      <c r="E21" s="751">
        <v>25.3</v>
      </c>
      <c r="F21" s="751">
        <v>26.2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9.4</v>
      </c>
      <c r="E22" s="752">
        <v>1.9</v>
      </c>
      <c r="F22" s="752">
        <v>1.8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27</v>
      </c>
      <c r="C30" s="204" t="s">
        <v>493</v>
      </c>
    </row>
    <row r="31" spans="1:11" x14ac:dyDescent="0.25">
      <c r="A31" s="698" t="s">
        <v>1430</v>
      </c>
      <c r="B31" s="734">
        <f>F21</f>
        <v>26.2</v>
      </c>
    </row>
    <row r="32" spans="1:11" x14ac:dyDescent="0.25">
      <c r="A32" s="698" t="s">
        <v>1431</v>
      </c>
      <c r="B32" s="734">
        <f>F22</f>
        <v>1.8</v>
      </c>
    </row>
    <row r="33" spans="1:2" x14ac:dyDescent="0.25">
      <c r="A33" s="699" t="s">
        <v>1432</v>
      </c>
      <c r="B33" s="732">
        <f>100-(B30+B31+B32)</f>
        <v>45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1861</v>
      </c>
      <c r="C4" s="71">
        <v>99</v>
      </c>
      <c r="D4" s="71">
        <v>120</v>
      </c>
      <c r="G4" s="217">
        <f>A4</f>
        <v>2021</v>
      </c>
      <c r="H4" s="289">
        <f>IF(ISBLANK(C4),"",C4)</f>
        <v>99</v>
      </c>
      <c r="I4" s="289">
        <f>IF(ISBLANK(D4),"",D4)</f>
        <v>120</v>
      </c>
    </row>
    <row r="5" spans="1:9" x14ac:dyDescent="0.25">
      <c r="A5" s="286">
        <v>2022</v>
      </c>
      <c r="B5" s="214">
        <v>1855</v>
      </c>
      <c r="C5" s="214">
        <v>108</v>
      </c>
      <c r="D5" s="214">
        <v>115</v>
      </c>
      <c r="G5" s="286">
        <f t="shared" ref="G5:G6" si="0">A5</f>
        <v>2022</v>
      </c>
      <c r="H5" s="290">
        <f t="shared" ref="H5:H6" si="1">IF(ISBLANK(C5),"",C5)</f>
        <v>108</v>
      </c>
      <c r="I5" s="290">
        <f t="shared" ref="I5:I6" si="2">IF(ISBLANK(D5),"",D5)</f>
        <v>115</v>
      </c>
    </row>
    <row r="6" spans="1:9" x14ac:dyDescent="0.25">
      <c r="A6" s="218">
        <v>2023</v>
      </c>
      <c r="B6" s="168">
        <v>1857</v>
      </c>
      <c r="C6" s="168">
        <v>109</v>
      </c>
      <c r="D6" s="168">
        <v>112</v>
      </c>
      <c r="G6" s="219">
        <f t="shared" si="0"/>
        <v>2023</v>
      </c>
      <c r="H6" s="291">
        <f t="shared" si="1"/>
        <v>109</v>
      </c>
      <c r="I6" s="291">
        <f t="shared" si="2"/>
        <v>112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99</v>
      </c>
      <c r="I12" s="289">
        <f>IF(ISBLANK(D4),"",D4)</f>
        <v>120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108</v>
      </c>
      <c r="I13" s="290">
        <f t="shared" si="4"/>
        <v>115</v>
      </c>
    </row>
    <row r="14" spans="1:9" x14ac:dyDescent="0.25">
      <c r="G14" s="219">
        <f t="shared" si="3"/>
        <v>2023</v>
      </c>
      <c r="H14" s="291">
        <f t="shared" ref="H14:I14" si="5">IF(ISBLANK(C6),"",C6)</f>
        <v>109</v>
      </c>
      <c r="I14" s="291">
        <f t="shared" si="5"/>
        <v>112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7176</v>
      </c>
      <c r="C23" s="71">
        <v>561</v>
      </c>
      <c r="D23" s="71">
        <v>908</v>
      </c>
      <c r="G23" s="217">
        <f>A23</f>
        <v>2021</v>
      </c>
      <c r="H23" s="289">
        <f>IF(ISBLANK(C23),"",C23)</f>
        <v>561</v>
      </c>
      <c r="I23" s="289">
        <f>IF(ISBLANK(D23),"",D23)</f>
        <v>908</v>
      </c>
    </row>
    <row r="24" spans="1:13" x14ac:dyDescent="0.25">
      <c r="A24" s="286">
        <v>2022</v>
      </c>
      <c r="B24" s="214">
        <v>7537</v>
      </c>
      <c r="C24" s="214">
        <v>642</v>
      </c>
      <c r="D24" s="214">
        <v>993</v>
      </c>
      <c r="G24" s="286">
        <f t="shared" ref="G24:G25" si="6">A24</f>
        <v>2022</v>
      </c>
      <c r="H24" s="290">
        <f t="shared" ref="H24:H25" si="7">IF(ISBLANK(C24),"",C24)</f>
        <v>642</v>
      </c>
      <c r="I24" s="290">
        <f t="shared" ref="I24:I25" si="8">IF(ISBLANK(D24),"",D24)</f>
        <v>993</v>
      </c>
    </row>
    <row r="25" spans="1:13" x14ac:dyDescent="0.25">
      <c r="A25" s="218">
        <v>2023</v>
      </c>
      <c r="B25" s="168">
        <v>7999</v>
      </c>
      <c r="C25" s="168">
        <v>534</v>
      </c>
      <c r="D25" s="168">
        <v>998</v>
      </c>
      <c r="G25" s="219">
        <f t="shared" si="6"/>
        <v>2023</v>
      </c>
      <c r="H25" s="291">
        <f t="shared" si="7"/>
        <v>534</v>
      </c>
      <c r="I25" s="291">
        <f t="shared" si="8"/>
        <v>998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561</v>
      </c>
      <c r="I31" s="289">
        <f>IF(ISBLANK(D23),"",D23)</f>
        <v>908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642</v>
      </c>
      <c r="I32" s="290">
        <f t="shared" si="10"/>
        <v>993</v>
      </c>
    </row>
    <row r="33" spans="7:9" x14ac:dyDescent="0.25">
      <c r="G33" s="219">
        <f t="shared" si="9"/>
        <v>2023</v>
      </c>
      <c r="H33" s="291">
        <f t="shared" ref="H33:I33" si="11">IF(ISBLANK(C25),"",C25)</f>
        <v>534</v>
      </c>
      <c r="I33" s="291">
        <f t="shared" si="11"/>
        <v>998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4267741</v>
      </c>
      <c r="C4" s="1077">
        <v>23334</v>
      </c>
      <c r="D4" s="110">
        <v>3501678</v>
      </c>
      <c r="E4" s="70">
        <v>19146</v>
      </c>
      <c r="F4" s="1076">
        <v>1140782</v>
      </c>
      <c r="G4" s="70">
        <v>6237</v>
      </c>
      <c r="H4" s="1078">
        <v>12100543</v>
      </c>
      <c r="I4" s="1077">
        <v>66161</v>
      </c>
    </row>
    <row r="5" spans="1:9" x14ac:dyDescent="0.25">
      <c r="A5" s="587">
        <v>2021</v>
      </c>
      <c r="B5" s="1079">
        <v>5188538</v>
      </c>
      <c r="C5" s="1080">
        <v>28761</v>
      </c>
      <c r="D5" s="160">
        <v>4646067</v>
      </c>
      <c r="E5" s="212">
        <v>25754</v>
      </c>
      <c r="F5" s="1079">
        <v>345294</v>
      </c>
      <c r="G5" s="212">
        <v>1914</v>
      </c>
      <c r="H5" s="1081">
        <v>18345027</v>
      </c>
      <c r="I5" s="1080">
        <v>101691</v>
      </c>
    </row>
    <row r="6" spans="1:9" x14ac:dyDescent="0.25">
      <c r="A6" s="588">
        <v>2022</v>
      </c>
      <c r="B6" s="1082">
        <v>5401782</v>
      </c>
      <c r="C6" s="1083">
        <v>30657</v>
      </c>
      <c r="D6" s="169">
        <v>5230699</v>
      </c>
      <c r="E6" s="167">
        <v>29686</v>
      </c>
      <c r="F6" s="1082">
        <v>369749</v>
      </c>
      <c r="G6" s="167">
        <v>2098</v>
      </c>
      <c r="H6" s="1084">
        <v>19996327</v>
      </c>
      <c r="I6" s="1083">
        <v>113485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1267953</v>
      </c>
      <c r="C4" s="1076">
        <v>5084868</v>
      </c>
      <c r="D4" s="1077">
        <v>27802</v>
      </c>
      <c r="E4" s="1076">
        <v>5718266</v>
      </c>
      <c r="F4" s="1077">
        <v>31265</v>
      </c>
    </row>
    <row r="5" spans="1:6" x14ac:dyDescent="0.25">
      <c r="A5" s="480">
        <v>2021</v>
      </c>
      <c r="B5" s="1081">
        <v>1269351</v>
      </c>
      <c r="C5" s="1079">
        <v>6523708</v>
      </c>
      <c r="D5" s="1080">
        <v>36162</v>
      </c>
      <c r="E5" s="1079">
        <v>6200316</v>
      </c>
      <c r="F5" s="1080">
        <v>34370</v>
      </c>
    </row>
    <row r="6" spans="1:6" ht="15.75" thickBot="1" x14ac:dyDescent="0.3">
      <c r="A6" s="960">
        <v>2022</v>
      </c>
      <c r="B6" s="1085">
        <v>2063458</v>
      </c>
      <c r="C6" s="1086">
        <v>6965864</v>
      </c>
      <c r="D6" s="1087">
        <v>39533</v>
      </c>
      <c r="E6" s="1086">
        <v>6851148</v>
      </c>
      <c r="F6" s="1087">
        <v>38882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Podunavlje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1250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176202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141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75.03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153.9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166375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158822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5090</v>
      </c>
      <c r="C63" s="548">
        <f>IF(ISBLANK('DEM2'!C7),"-",'DEM2'!C7)</f>
        <v>5421</v>
      </c>
      <c r="D63" s="548"/>
      <c r="E63" s="548">
        <f>IF(ISBLANK('DEM2'!D8),"-",'DEM2'!D8)</f>
        <v>5427</v>
      </c>
      <c r="F63" s="548">
        <f>IF(ISBLANK('DEM2'!C8),"-",'DEM2'!C8)</f>
        <v>5771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6777</v>
      </c>
      <c r="C64" s="317">
        <f>IF(ISBLANK('DEM2'!F7),"-",'DEM2'!F7)</f>
        <v>7178</v>
      </c>
      <c r="D64" s="789"/>
      <c r="E64" s="317">
        <f>IF(ISBLANK('DEM2'!G8),"-",'DEM2'!G8)</f>
        <v>6595</v>
      </c>
      <c r="F64" s="317">
        <f>IF(ISBLANK('DEM2'!F8),"-",'DEM2'!F8)</f>
        <v>7232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3921</v>
      </c>
      <c r="C65" s="345">
        <f>IF(ISBLANK('DEM2'!I7),"-",'DEM2'!I7)</f>
        <v>4115</v>
      </c>
      <c r="D65" s="393"/>
      <c r="E65" s="345">
        <f>IF(ISBLANK('DEM2'!J8),"-",'DEM2'!J8)</f>
        <v>3694</v>
      </c>
      <c r="F65" s="345">
        <f>IF(ISBLANK('DEM2'!I8),"-",'DEM2'!I8)</f>
        <v>3879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14820</v>
      </c>
      <c r="C66" s="348">
        <f>IF(ISBLANK('DEM2'!L7),"-",'DEM2'!L7)</f>
        <v>15687</v>
      </c>
      <c r="D66" s="394"/>
      <c r="E66" s="348">
        <f>IF(ISBLANK('DEM2'!M8),"-",'DEM2'!M8)</f>
        <v>14774</v>
      </c>
      <c r="F66" s="348">
        <f>IF(ISBLANK('DEM2'!L8),"-",'DEM2'!L8)</f>
        <v>15910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14802</v>
      </c>
      <c r="C67" s="345">
        <f>IF(ISBLANK('DEM2'!O7),"-",'DEM2'!O7)</f>
        <v>16212</v>
      </c>
      <c r="D67" s="393"/>
      <c r="E67" s="345">
        <f>IF(ISBLANK('DEM2'!P8),"-",'DEM2'!P8)</f>
        <v>13654</v>
      </c>
      <c r="F67" s="345">
        <f>IF(ISBLANK('DEM2'!O8),"-",'DEM2'!O8)</f>
        <v>14761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56758</v>
      </c>
      <c r="C68" s="317">
        <f>IF(ISBLANK('DEM2'!R7),"-",'DEM2'!R7)</f>
        <v>59345</v>
      </c>
      <c r="D68" s="395"/>
      <c r="E68" s="317">
        <f>IF(ISBLANK('DEM2'!S8),"-",'DEM2'!S8)</f>
        <v>54571</v>
      </c>
      <c r="F68" s="317">
        <f>IF(ISBLANK('DEM2'!R8),"-",'DEM2'!R8)</f>
        <v>56745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91275</v>
      </c>
      <c r="C69" s="463">
        <f>IF(ISBLANK('DEM2'!U7),"-",'DEM2'!U7)</f>
        <v>89125</v>
      </c>
      <c r="D69" s="799"/>
      <c r="E69" s="463">
        <f>IF(ISBLANK('DEM2'!V8),"-",'DEM2'!V8)</f>
        <v>89097</v>
      </c>
      <c r="F69" s="463">
        <f>IF(ISBLANK('DEM2'!U8),"-",'DEM2'!U8)</f>
        <v>87105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6.3</v>
      </c>
      <c r="G115" s="800">
        <f>IF(ISBLANK('DEM2'!E23),"-",'DEM2'!E23)</f>
        <v>4.2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5.7</v>
      </c>
      <c r="G116" s="407">
        <f>IF(ISBLANK('DEM2'!E24),"-",'DEM2'!E24)</f>
        <v>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4.3</v>
      </c>
      <c r="G117" s="801">
        <f>IF(ISBLANK('DEM2'!E25),"-",'DEM2'!E25)</f>
        <v>4.9000000000000004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47017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55777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74540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6554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28.3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19996327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113485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5230699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2965495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29686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5401782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30657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369749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2098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6965864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39533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6851148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38882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1857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7999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2063458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19120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17233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13781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56719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18782</v>
      </c>
      <c r="C300" s="808">
        <f>IF(ISBLANK(POLJ3!C4),"-",POLJ3!C4)</f>
        <v>2356</v>
      </c>
      <c r="D300" s="1160">
        <f>IF(ISBLANK(POLJ3!D4),"-",POLJ3!D4)</f>
        <v>16426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24778</v>
      </c>
      <c r="C301" s="789">
        <f>IF(ISBLANK(POLJ3!C5),"-",POLJ3!C5)</f>
        <v>15932</v>
      </c>
      <c r="D301" s="1161">
        <f>IF(ISBLANK(POLJ3!D5),"-",POLJ3!D5)</f>
        <v>8846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37</v>
      </c>
      <c r="C302" s="790">
        <f>IF(ISBLANK(POLJ3!C6),"-",POLJ3!C6)</f>
        <v>7</v>
      </c>
      <c r="D302" s="1162">
        <f>IF(ISBLANK(POLJ3!D6),"-",POLJ3!D6)</f>
        <v>30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376</v>
      </c>
      <c r="C303" s="791">
        <f>IF(ISBLANK(POLJ3!C7),"-",POLJ3!C7)</f>
        <v>110</v>
      </c>
      <c r="D303" s="1163">
        <f>IF(ISBLANK(POLJ3!D7),"-",POLJ3!D7)</f>
        <v>266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19120</v>
      </c>
      <c r="C304" s="807">
        <f>IF(ISBLANK(POLJ3!C8),"-",POLJ3!C8)</f>
        <v>2247</v>
      </c>
      <c r="D304" s="1164">
        <f>IF(ISBLANK(POLJ3!D8),"-",POLJ3!D8)</f>
        <v>16873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645.08000000000004</v>
      </c>
      <c r="C310" s="1165"/>
      <c r="D310" s="3"/>
      <c r="E310" s="5"/>
      <c r="F310" s="5"/>
      <c r="G310" s="815" t="s">
        <v>854</v>
      </c>
      <c r="H310" s="816">
        <f>IF(ISBLANK(POLJ2!H3),"-",POLJ2!H3)</f>
        <v>19528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61798.58</v>
      </c>
      <c r="C311" s="1154"/>
      <c r="D311" s="3"/>
      <c r="E311" s="5"/>
      <c r="F311" s="5"/>
      <c r="G311" s="810" t="s">
        <v>855</v>
      </c>
      <c r="H311" s="248">
        <f>IF(ISBLANK(POLJ2!H4),"-",POLJ2!H4)</f>
        <v>112510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6294.35</v>
      </c>
      <c r="C312" s="1154"/>
      <c r="D312" s="3"/>
      <c r="E312" s="5"/>
      <c r="F312" s="5"/>
      <c r="G312" s="810" t="s">
        <v>856</v>
      </c>
      <c r="H312" s="248">
        <f>IF(ISBLANK(POLJ2!H5),"-",POLJ2!H5)</f>
        <v>40263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728.54</v>
      </c>
      <c r="C313" s="1154"/>
      <c r="D313" s="3"/>
      <c r="E313" s="5"/>
      <c r="F313" s="5"/>
      <c r="G313" s="812" t="s">
        <v>857</v>
      </c>
      <c r="H313" s="249">
        <f>IF(ISBLANK(POLJ2!H6),"-",POLJ2!H6)</f>
        <v>809849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14.02</v>
      </c>
      <c r="C314" s="1154"/>
      <c r="D314" s="3"/>
      <c r="E314" s="5"/>
      <c r="F314" s="5"/>
      <c r="G314" s="814" t="s">
        <v>847</v>
      </c>
      <c r="H314" s="817">
        <f>IF(ISBLANK(POLJ2!H7),"-",POLJ2!H7)</f>
        <v>982150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3855.34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73335.91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3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65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1300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32.799999999999997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5101</v>
      </c>
      <c r="I364" s="808">
        <f>IF(ISBLANK(OBRAZ2!I6),"-",OBRAZ2!I6)</f>
        <v>3732</v>
      </c>
      <c r="J364" s="808">
        <f>IF(ISBLANK(OBRAZ2!J6),"-",OBRAZ2!J6)</f>
        <v>1369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2498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7</v>
      </c>
      <c r="I365" s="416">
        <f>IF(ISBLANK(OBRAZ2!I7),"-",OBRAZ2!I7)</f>
        <v>7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62.7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1592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7.6167076167076173</v>
      </c>
      <c r="I375" s="850">
        <f>IF(ISBLANK(OBRAZ2!C12),"-",OBRAZ2!C21)</f>
        <v>8.0180356792785741</v>
      </c>
      <c r="J375" s="850">
        <f>IF(ISBLANK(OBRAZ2!D12),"-",OBRAZ2!D21)</f>
        <v>8.2003710575139159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57.882882882882882</v>
      </c>
      <c r="I377" s="851">
        <f>IF(ISBLANK(OBRAZ2!C14),"-",OBRAZ2!C23)</f>
        <v>61.595765536169381</v>
      </c>
      <c r="J377" s="851">
        <f>IF(ISBLANK(OBRAZ2!D14),"-",OBRAZ2!D23)</f>
        <v>62.263450834879407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19.000819000819</v>
      </c>
      <c r="I379" s="851">
        <f>IF(ISBLANK(OBRAZ2!C16),"-",OBRAZ2!C25)</f>
        <v>15.447951382081945</v>
      </c>
      <c r="J379" s="851">
        <f>IF(ISBLANK(OBRAZ2!D16),"-",OBRAZ2!D25)</f>
        <v>13.358070500927644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15.499590499590498</v>
      </c>
      <c r="I380" s="852">
        <f>IF(ISBLANK(OBRAZ2!C17),"-",OBRAZ2!C26)</f>
        <v>14.938247402470104</v>
      </c>
      <c r="J380" s="852">
        <f>IF(ISBLANK(OBRAZ2!D17),"-",OBRAZ2!D26)</f>
        <v>16.178107606679035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36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5769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6529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822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315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1779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99.4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69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5760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73.599999999999994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1576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82.3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15106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6669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56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10545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419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65.900000000000006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3.4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98.5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88.6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19066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578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5312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286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235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6.7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6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121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3980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2.2999999999999998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2898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10.3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1185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601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963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143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800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235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11.1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48.9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35.4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950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160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549.11699999999996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1273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55357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38735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10415.870000000001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6820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10212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21450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28890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28.3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19120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13781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17233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645.08000000000004</v>
      </c>
      <c r="G3" s="217" t="s">
        <v>765</v>
      </c>
      <c r="H3" s="71">
        <v>19528</v>
      </c>
    </row>
    <row r="4" spans="1:9" x14ac:dyDescent="0.25">
      <c r="A4" s="286" t="s">
        <v>760</v>
      </c>
      <c r="B4" s="214">
        <v>61798.58</v>
      </c>
      <c r="G4" s="286" t="s">
        <v>766</v>
      </c>
      <c r="H4" s="214">
        <v>112510</v>
      </c>
    </row>
    <row r="5" spans="1:9" x14ac:dyDescent="0.25">
      <c r="A5" s="286" t="s">
        <v>761</v>
      </c>
      <c r="B5" s="214">
        <v>6294.35</v>
      </c>
      <c r="G5" s="286" t="s">
        <v>767</v>
      </c>
      <c r="H5" s="214">
        <v>40263</v>
      </c>
    </row>
    <row r="6" spans="1:9" x14ac:dyDescent="0.25">
      <c r="A6" s="286" t="s">
        <v>762</v>
      </c>
      <c r="B6" s="214">
        <v>728.54</v>
      </c>
      <c r="G6" s="286" t="s">
        <v>768</v>
      </c>
      <c r="H6" s="214">
        <v>809849</v>
      </c>
    </row>
    <row r="7" spans="1:9" x14ac:dyDescent="0.25">
      <c r="A7" s="286" t="s">
        <v>763</v>
      </c>
      <c r="B7" s="214">
        <v>14.02</v>
      </c>
      <c r="G7" s="1" t="s">
        <v>24</v>
      </c>
      <c r="H7" s="288">
        <v>982150</v>
      </c>
    </row>
    <row r="8" spans="1:9" x14ac:dyDescent="0.25">
      <c r="A8" s="287" t="s">
        <v>764</v>
      </c>
      <c r="B8" s="73">
        <v>3855.34</v>
      </c>
    </row>
    <row r="9" spans="1:9" x14ac:dyDescent="0.25">
      <c r="A9" s="1" t="s">
        <v>24</v>
      </c>
      <c r="B9" s="288">
        <v>73335.91</v>
      </c>
      <c r="I9" s="41" t="s">
        <v>876</v>
      </c>
    </row>
    <row r="10" spans="1:9" x14ac:dyDescent="0.25">
      <c r="G10" s="29" t="s">
        <v>775</v>
      </c>
      <c r="H10" s="58">
        <v>56719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18782</v>
      </c>
      <c r="C4" s="55">
        <v>2356</v>
      </c>
      <c r="D4" s="110">
        <v>16426</v>
      </c>
    </row>
    <row r="5" spans="1:4" ht="30" customHeight="1" x14ac:dyDescent="0.25">
      <c r="A5" s="274" t="s">
        <v>884</v>
      </c>
      <c r="B5" s="212">
        <v>24778</v>
      </c>
      <c r="C5" s="58">
        <v>15932</v>
      </c>
      <c r="D5" s="160">
        <v>8846</v>
      </c>
    </row>
    <row r="6" spans="1:4" x14ac:dyDescent="0.25">
      <c r="A6" s="274" t="s">
        <v>772</v>
      </c>
      <c r="B6" s="212">
        <v>37</v>
      </c>
      <c r="C6" s="58">
        <v>7</v>
      </c>
      <c r="D6" s="160">
        <v>30</v>
      </c>
    </row>
    <row r="7" spans="1:4" ht="30" x14ac:dyDescent="0.25">
      <c r="A7" s="274" t="s">
        <v>773</v>
      </c>
      <c r="B7" s="212">
        <v>376</v>
      </c>
      <c r="C7" s="58">
        <v>110</v>
      </c>
      <c r="D7" s="160">
        <v>266</v>
      </c>
    </row>
    <row r="8" spans="1:4" x14ac:dyDescent="0.25">
      <c r="A8" s="201" t="s">
        <v>774</v>
      </c>
      <c r="B8" s="72">
        <v>19120</v>
      </c>
      <c r="C8" s="61">
        <v>2247</v>
      </c>
      <c r="D8" s="111">
        <v>16873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18.918918918918919</v>
      </c>
      <c r="C14" s="276">
        <f>D6/B6*100</f>
        <v>81.081081081081081</v>
      </c>
    </row>
    <row r="15" spans="1:4" ht="60" x14ac:dyDescent="0.25">
      <c r="A15" s="277" t="s">
        <v>885</v>
      </c>
      <c r="B15" s="282">
        <f>C5/B5*100</f>
        <v>64.298974897086126</v>
      </c>
      <c r="C15" s="278">
        <f>D5/B5*100</f>
        <v>35.701025102913874</v>
      </c>
    </row>
    <row r="16" spans="1:4" ht="30" x14ac:dyDescent="0.25">
      <c r="A16" s="279" t="s">
        <v>821</v>
      </c>
      <c r="B16" s="283">
        <f>C4/B4*100</f>
        <v>12.543925034607604</v>
      </c>
      <c r="C16" s="280">
        <f>D4/B4*100</f>
        <v>87.456074965392389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18.918918918918919</v>
      </c>
      <c r="C21" s="276">
        <f>C14</f>
        <v>81.081081081081081</v>
      </c>
    </row>
    <row r="22" spans="1:3" ht="60" x14ac:dyDescent="0.25">
      <c r="A22" s="277" t="s">
        <v>823</v>
      </c>
      <c r="B22" s="282">
        <f t="shared" ref="B22:C23" si="0">B15</f>
        <v>64.298974897086126</v>
      </c>
      <c r="C22" s="278">
        <f t="shared" si="0"/>
        <v>35.701025102913874</v>
      </c>
    </row>
    <row r="23" spans="1:3" ht="30" x14ac:dyDescent="0.25">
      <c r="A23" s="279" t="s">
        <v>858</v>
      </c>
      <c r="B23" s="285">
        <f t="shared" si="0"/>
        <v>12.543925034607604</v>
      </c>
      <c r="C23" s="284">
        <f t="shared" si="0"/>
        <v>87.456074965392389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1300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32.799999999999997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2498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62.7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1592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5147</v>
      </c>
      <c r="C6" s="973">
        <v>3626</v>
      </c>
      <c r="D6" s="945">
        <v>1521</v>
      </c>
      <c r="E6" s="973">
        <v>4884</v>
      </c>
      <c r="F6" s="973">
        <v>3522</v>
      </c>
      <c r="G6" s="945">
        <v>1362</v>
      </c>
      <c r="H6" s="599">
        <v>5101</v>
      </c>
      <c r="I6" s="616">
        <v>3732</v>
      </c>
      <c r="J6" s="945">
        <v>1369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48</v>
      </c>
      <c r="C7" s="975">
        <v>48</v>
      </c>
      <c r="D7" s="976">
        <v>0</v>
      </c>
      <c r="E7" s="975">
        <v>0</v>
      </c>
      <c r="F7" s="975">
        <v>0</v>
      </c>
      <c r="G7" s="976">
        <v>0</v>
      </c>
      <c r="H7" s="753">
        <v>7</v>
      </c>
      <c r="I7" s="690">
        <v>7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372</v>
      </c>
      <c r="C12" s="600">
        <v>409</v>
      </c>
      <c r="D12" s="600">
        <v>442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2827</v>
      </c>
      <c r="C14" s="751">
        <v>3142</v>
      </c>
      <c r="D14" s="751">
        <v>3356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928</v>
      </c>
      <c r="C16" s="1029">
        <v>788</v>
      </c>
      <c r="D16" s="751">
        <v>720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757</v>
      </c>
      <c r="C17" s="752">
        <v>762</v>
      </c>
      <c r="D17" s="752">
        <v>872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7.6167076167076173</v>
      </c>
      <c r="C21" s="289">
        <f>C12/SUM(C12:C17)*100</f>
        <v>8.0180356792785741</v>
      </c>
      <c r="D21" s="289">
        <f>D12/SUM(D12:D17)*100</f>
        <v>8.2003710575139159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57.882882882882882</v>
      </c>
      <c r="C23" s="290">
        <f>C14/SUM(C12:C17)*100</f>
        <v>61.595765536169381</v>
      </c>
      <c r="D23" s="290">
        <f>D14/SUM(D12:D17)*100</f>
        <v>62.263450834879407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19.000819000819</v>
      </c>
      <c r="C25" s="290">
        <f>C16/SUM(C12:C17)*100</f>
        <v>15.447951382081945</v>
      </c>
      <c r="D25" s="290">
        <f>D16/SUM(D12:D17)*100</f>
        <v>13.358070500927644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15.499590499590498</v>
      </c>
      <c r="C26" s="291">
        <f>C17/SUM(C12:C17)*100</f>
        <v>14.938247402470104</v>
      </c>
      <c r="D26" s="291">
        <f>D17/SUM(D12:D17)*100</f>
        <v>16.178107606679035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35.799999999999997</v>
      </c>
      <c r="C7" s="600">
        <v>33</v>
      </c>
      <c r="D7" s="600">
        <v>32.1</v>
      </c>
    </row>
    <row r="8" spans="1:6" x14ac:dyDescent="0.25">
      <c r="A8" s="695" t="s">
        <v>944</v>
      </c>
      <c r="B8" s="751">
        <v>0</v>
      </c>
      <c r="C8" s="751">
        <v>1.5</v>
      </c>
      <c r="D8" s="751">
        <v>0</v>
      </c>
    </row>
    <row r="9" spans="1:6" x14ac:dyDescent="0.25">
      <c r="A9" s="696" t="s">
        <v>224</v>
      </c>
      <c r="B9" s="752">
        <v>64.2</v>
      </c>
      <c r="C9" s="752">
        <v>65.5</v>
      </c>
      <c r="D9" s="752">
        <v>67.900000000000006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35.799999999999997</v>
      </c>
      <c r="C13" s="697">
        <f t="shared" ref="C13:D13" si="1">IF(ISBLANK(C7),"",C7)</f>
        <v>33</v>
      </c>
      <c r="D13" s="697">
        <f t="shared" si="1"/>
        <v>32.1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1.5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64.2</v>
      </c>
      <c r="C15" s="699">
        <f t="shared" si="2"/>
        <v>65.5</v>
      </c>
      <c r="D15" s="699">
        <f t="shared" si="2"/>
        <v>67.900000000000006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35.799999999999997</v>
      </c>
      <c r="C18" s="697">
        <f t="shared" ref="C18:D18" si="4">IF(ISBLANK(C7),"",C7)</f>
        <v>33</v>
      </c>
      <c r="D18" s="697">
        <f t="shared" si="4"/>
        <v>32.1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1.5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64.2</v>
      </c>
      <c r="C20" s="699">
        <f t="shared" si="5"/>
        <v>65.5</v>
      </c>
      <c r="D20" s="699">
        <f t="shared" si="5"/>
        <v>67.900000000000006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100.5</v>
      </c>
      <c r="C5" s="611">
        <v>106.2</v>
      </c>
      <c r="D5" s="1030">
        <v>103.5</v>
      </c>
      <c r="F5" s="28"/>
      <c r="G5" s="693">
        <f>A5</f>
        <v>2020</v>
      </c>
      <c r="H5" s="669">
        <f>IF(ISBLANK(B5),"",B5)</f>
        <v>100.5</v>
      </c>
      <c r="I5" s="618">
        <f t="shared" ref="H5:I7" si="0">IF(ISBLANK(C5),"",C5)</f>
        <v>106.2</v>
      </c>
    </row>
    <row r="6" spans="1:10" x14ac:dyDescent="0.25">
      <c r="A6" s="749">
        <v>2021</v>
      </c>
      <c r="B6" s="601">
        <v>103.7</v>
      </c>
      <c r="C6" s="612">
        <v>104.2</v>
      </c>
      <c r="D6" s="946">
        <v>104</v>
      </c>
      <c r="F6" s="44"/>
      <c r="G6" s="693">
        <f t="shared" ref="G6:G7" si="1">A6</f>
        <v>2021</v>
      </c>
      <c r="H6" s="670">
        <f t="shared" si="0"/>
        <v>103.7</v>
      </c>
      <c r="I6" s="619">
        <f t="shared" si="0"/>
        <v>104.2</v>
      </c>
    </row>
    <row r="7" spans="1:10" x14ac:dyDescent="0.25">
      <c r="A7" s="750">
        <v>2022</v>
      </c>
      <c r="B7" s="601">
        <v>107.1</v>
      </c>
      <c r="C7" s="612">
        <v>104.4</v>
      </c>
      <c r="D7" s="946">
        <v>105.7</v>
      </c>
      <c r="F7" s="44"/>
      <c r="G7" s="693">
        <f t="shared" si="1"/>
        <v>2022</v>
      </c>
      <c r="H7" s="671">
        <f t="shared" si="0"/>
        <v>107.1</v>
      </c>
      <c r="I7" s="620">
        <f t="shared" si="0"/>
        <v>104.4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100.5</v>
      </c>
      <c r="I13" s="618">
        <f>IF(ISBLANK(C5),"",C5)</f>
        <v>106.2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103.7</v>
      </c>
      <c r="I14" s="619">
        <f t="shared" si="3"/>
        <v>104.2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107.1</v>
      </c>
      <c r="I15" s="620">
        <f t="shared" si="4"/>
        <v>104.4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Podunavlje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1250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176202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141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75.03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153.9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166375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158822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5090</v>
      </c>
      <c r="C63" s="548">
        <f>IF(ISBLANK('DEM2'!C7),"-",'DEM2'!C7)</f>
        <v>5421</v>
      </c>
      <c r="D63" s="548"/>
      <c r="E63" s="548">
        <f>IF(ISBLANK('DEM2'!D8),"-",'DEM2'!D8)</f>
        <v>5427</v>
      </c>
      <c r="F63" s="548">
        <f>IF(ISBLANK('DEM2'!C8),"-",'DEM2'!C8)</f>
        <v>5771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6777</v>
      </c>
      <c r="C64" s="317">
        <f>IF(ISBLANK('DEM2'!F7),"-",'DEM2'!F7)</f>
        <v>7178</v>
      </c>
      <c r="D64" s="789"/>
      <c r="E64" s="317">
        <f>IF(ISBLANK('DEM2'!G8),"-",'DEM2'!G8)</f>
        <v>6595</v>
      </c>
      <c r="F64" s="317">
        <f>IF(ISBLANK('DEM2'!F8),"-",'DEM2'!F8)</f>
        <v>7232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3921</v>
      </c>
      <c r="C65" s="345">
        <f>IF(ISBLANK('DEM2'!I7),"-",'DEM2'!I7)</f>
        <v>4115</v>
      </c>
      <c r="D65" s="393"/>
      <c r="E65" s="345">
        <f>IF(ISBLANK('DEM2'!J8),"-",'DEM2'!J8)</f>
        <v>3694</v>
      </c>
      <c r="F65" s="345">
        <f>IF(ISBLANK('DEM2'!I8),"-",'DEM2'!I8)</f>
        <v>3879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14820</v>
      </c>
      <c r="C66" s="317">
        <f>IF(ISBLANK('DEM2'!L7),"-",'DEM2'!L7)</f>
        <v>15687</v>
      </c>
      <c r="D66" s="395"/>
      <c r="E66" s="317">
        <f>IF(ISBLANK('DEM2'!M8),"-",'DEM2'!M8)</f>
        <v>14774</v>
      </c>
      <c r="F66" s="317">
        <f>IF(ISBLANK('DEM2'!L8),"-",'DEM2'!L8)</f>
        <v>15910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14802</v>
      </c>
      <c r="C67" s="317">
        <f>IF(ISBLANK('DEM2'!O7),"-",'DEM2'!O7)</f>
        <v>16212</v>
      </c>
      <c r="D67" s="395"/>
      <c r="E67" s="317">
        <f>IF(ISBLANK('DEM2'!P8),"-",'DEM2'!P8)</f>
        <v>13654</v>
      </c>
      <c r="F67" s="317">
        <f>IF(ISBLANK('DEM2'!O8),"-",'DEM2'!O8)</f>
        <v>14761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56758</v>
      </c>
      <c r="C68" s="414">
        <f>IF(ISBLANK('DEM2'!R7),"-",'DEM2'!R7)</f>
        <v>59345</v>
      </c>
      <c r="D68" s="420"/>
      <c r="E68" s="414">
        <f>IF(ISBLANK('DEM2'!S8),"-",'DEM2'!S8)</f>
        <v>54571</v>
      </c>
      <c r="F68" s="414">
        <f>IF(ISBLANK('DEM2'!R8),"-",'DEM2'!R8)</f>
        <v>56745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91275</v>
      </c>
      <c r="C69" s="463">
        <f>IF(ISBLANK('DEM2'!U7),"-",'DEM2'!U7)</f>
        <v>89125</v>
      </c>
      <c r="D69" s="799"/>
      <c r="E69" s="463">
        <f>IF(ISBLANK('DEM2'!V8),"-",'DEM2'!V8)</f>
        <v>89097</v>
      </c>
      <c r="F69" s="463">
        <f>IF(ISBLANK('DEM2'!U8),"-",'DEM2'!U8)</f>
        <v>87105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6.3</v>
      </c>
      <c r="G115" s="800">
        <f>IF(ISBLANK('DEM2'!E23),"-",'DEM2'!E23)</f>
        <v>4.2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5.7</v>
      </c>
      <c r="G116" s="407">
        <f>IF(ISBLANK('DEM2'!E24),"-",'DEM2'!E24)</f>
        <v>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4.3</v>
      </c>
      <c r="G117" s="801">
        <f>IF(ISBLANK('DEM2'!E25),"-",'DEM2'!E25)</f>
        <v>4.9000000000000004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47017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55777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74540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6554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28.3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19996327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113485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5230699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2965495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29686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5401782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30657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369749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2098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6965864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39533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6851148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38882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1857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7999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2063458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19120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17233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13781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56719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18782</v>
      </c>
      <c r="C300" s="808">
        <f>IF(ISBLANK(POLJ3!C4),"-",POLJ3!C4)</f>
        <v>2356</v>
      </c>
      <c r="D300" s="1160">
        <f>IF(ISBLANK(POLJ3!D4),"-",POLJ3!D4)</f>
        <v>16426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24778</v>
      </c>
      <c r="C301" s="789">
        <f>IF(ISBLANK(POLJ3!C5),"-",POLJ3!C5)</f>
        <v>15932</v>
      </c>
      <c r="D301" s="1161">
        <f>IF(ISBLANK(POLJ3!D5),"-",POLJ3!D5)</f>
        <v>8846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37</v>
      </c>
      <c r="C302" s="790">
        <f>IF(ISBLANK(POLJ3!C6),"-",POLJ3!C6)</f>
        <v>7</v>
      </c>
      <c r="D302" s="1162">
        <f>IF(ISBLANK(POLJ3!D6),"-",POLJ3!D6)</f>
        <v>30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376</v>
      </c>
      <c r="C303" s="791">
        <f>IF(ISBLANK(POLJ3!C7),"-",POLJ3!C7)</f>
        <v>110</v>
      </c>
      <c r="D303" s="1163">
        <f>IF(ISBLANK(POLJ3!D7),"-",POLJ3!D7)</f>
        <v>266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19120</v>
      </c>
      <c r="C304" s="807">
        <f>IF(ISBLANK(POLJ3!C8),"-",POLJ3!C8)</f>
        <v>2247</v>
      </c>
      <c r="D304" s="1164">
        <f>IF(ISBLANK(POLJ3!D8),"-",POLJ3!D8)</f>
        <v>16873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645.08000000000004</v>
      </c>
      <c r="C310" s="1165"/>
      <c r="D310" s="3"/>
      <c r="E310" s="5"/>
      <c r="F310" s="5"/>
      <c r="G310" s="815" t="s">
        <v>765</v>
      </c>
      <c r="H310" s="816">
        <f>IF(ISBLANK(POLJ2!H3),"-",POLJ2!H3)</f>
        <v>19528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61798.58</v>
      </c>
      <c r="C311" s="1154"/>
      <c r="D311" s="3"/>
      <c r="E311" s="5"/>
      <c r="F311" s="5"/>
      <c r="G311" s="810" t="s">
        <v>766</v>
      </c>
      <c r="H311" s="248">
        <f>IF(ISBLANK(POLJ2!H4),"-",POLJ2!H4)</f>
        <v>112510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6294.35</v>
      </c>
      <c r="C312" s="1154"/>
      <c r="D312" s="3"/>
      <c r="E312" s="5"/>
      <c r="F312" s="5"/>
      <c r="G312" s="810" t="s">
        <v>767</v>
      </c>
      <c r="H312" s="248">
        <f>IF(ISBLANK(POLJ2!H5),"-",POLJ2!H5)</f>
        <v>40263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728.54</v>
      </c>
      <c r="C313" s="1154"/>
      <c r="D313" s="3"/>
      <c r="E313" s="5"/>
      <c r="F313" s="5"/>
      <c r="G313" s="812" t="s">
        <v>768</v>
      </c>
      <c r="H313" s="249">
        <f>IF(ISBLANK(POLJ2!H6),"-",POLJ2!H6)</f>
        <v>809849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14.02</v>
      </c>
      <c r="C314" s="1154"/>
      <c r="D314" s="3"/>
      <c r="E314" s="5"/>
      <c r="F314" s="5"/>
      <c r="G314" s="814" t="s">
        <v>16</v>
      </c>
      <c r="H314" s="817">
        <f>IF(ISBLANK(POLJ2!H7),"-",POLJ2!H7)</f>
        <v>982150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3855.34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73335.91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65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1300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32.799999999999997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5101</v>
      </c>
      <c r="I364" s="808">
        <f>IF(ISBLANK(OBRAZ2!I6),"-",OBRAZ2!I6)</f>
        <v>3732</v>
      </c>
      <c r="J364" s="808">
        <f>IF(ISBLANK(OBRAZ2!J6),"-",OBRAZ2!J6)</f>
        <v>1369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2498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7</v>
      </c>
      <c r="I365" s="789">
        <f>IF(ISBLANK(OBRAZ2!I7),"-",OBRAZ2!I7)</f>
        <v>7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62.7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1592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7.6167076167076173</v>
      </c>
      <c r="I375" s="850">
        <f>IF(ISBLANK(OBRAZ2!C12),"-",OBRAZ2!C21)</f>
        <v>8.0180356792785741</v>
      </c>
      <c r="J375" s="850">
        <f>IF(ISBLANK(OBRAZ2!D12),"-",OBRAZ2!D21)</f>
        <v>8.2003710575139159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57.882882882882882</v>
      </c>
      <c r="I377" s="851">
        <f>IF(ISBLANK(OBRAZ2!C14),"-",OBRAZ2!C23)</f>
        <v>61.595765536169381</v>
      </c>
      <c r="J377" s="851">
        <f>IF(ISBLANK(OBRAZ2!D14),"-",OBRAZ2!D23)</f>
        <v>62.263450834879407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19.000819000819</v>
      </c>
      <c r="I379" s="851">
        <f>IF(ISBLANK(OBRAZ2!C16),"-",OBRAZ2!C25)</f>
        <v>15.447951382081945</v>
      </c>
      <c r="J379" s="851">
        <f>IF(ISBLANK(OBRAZ2!D16),"-",OBRAZ2!D25)</f>
        <v>13.358070500927644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15.499590499590498</v>
      </c>
      <c r="I380" s="852">
        <f>IF(ISBLANK(OBRAZ2!C17),"-",OBRAZ2!C26)</f>
        <v>14.938247402470104</v>
      </c>
      <c r="J380" s="852">
        <f>IF(ISBLANK(OBRAZ2!D17),"-",OBRAZ2!D26)</f>
        <v>16.178107606679035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36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5769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6529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822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315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1779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99.4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69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5760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73.599999999999994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1576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82.3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15106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6669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56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10545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419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65.900000000000006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0.61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3.4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98.5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88.6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19066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10.8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578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5312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286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235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6.7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6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121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3980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2.2999999999999998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2898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10.3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1185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601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963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143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800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235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11.1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48.9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35.4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950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160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549.11699999999996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1273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55357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38735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10415.870000000001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6820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10212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21450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28890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</v>
      </c>
      <c r="C6" s="601">
        <v>64</v>
      </c>
      <c r="D6" s="612">
        <v>20</v>
      </c>
      <c r="E6" s="612">
        <v>44</v>
      </c>
      <c r="F6" s="1033">
        <v>1015</v>
      </c>
      <c r="G6" s="612">
        <v>496</v>
      </c>
      <c r="H6" s="980">
        <v>519</v>
      </c>
      <c r="I6" s="1034">
        <v>27.4</v>
      </c>
      <c r="J6" s="612">
        <v>25.9</v>
      </c>
      <c r="K6" s="1035">
        <v>28.9</v>
      </c>
      <c r="L6" s="1033">
        <v>2184</v>
      </c>
      <c r="M6" s="612">
        <v>1149</v>
      </c>
      <c r="N6" s="1028">
        <v>1035</v>
      </c>
      <c r="O6" s="1034">
        <v>57.7</v>
      </c>
      <c r="P6" s="612">
        <v>59</v>
      </c>
      <c r="Q6" s="1028">
        <v>56.2</v>
      </c>
      <c r="R6" s="1033">
        <v>1685</v>
      </c>
      <c r="S6" s="612">
        <v>907</v>
      </c>
      <c r="T6" s="1035">
        <v>778</v>
      </c>
    </row>
    <row r="7" spans="1:20" x14ac:dyDescent="0.25">
      <c r="A7" s="286">
        <v>2021</v>
      </c>
      <c r="B7" s="602">
        <v>3</v>
      </c>
      <c r="C7" s="601">
        <v>65</v>
      </c>
      <c r="D7" s="612">
        <v>21</v>
      </c>
      <c r="E7" s="612">
        <v>44</v>
      </c>
      <c r="F7" s="1033">
        <v>1185</v>
      </c>
      <c r="G7" s="612">
        <v>625</v>
      </c>
      <c r="H7" s="980">
        <v>560</v>
      </c>
      <c r="I7" s="1034">
        <v>31.7</v>
      </c>
      <c r="J7" s="612">
        <v>32.200000000000003</v>
      </c>
      <c r="K7" s="1035">
        <v>31.2</v>
      </c>
      <c r="L7" s="1033">
        <v>2366</v>
      </c>
      <c r="M7" s="612">
        <v>1258</v>
      </c>
      <c r="N7" s="1028">
        <v>1108</v>
      </c>
      <c r="O7" s="1034">
        <v>64</v>
      </c>
      <c r="P7" s="612">
        <v>66.7</v>
      </c>
      <c r="Q7" s="1028">
        <v>61.1</v>
      </c>
      <c r="R7" s="1033">
        <v>1550</v>
      </c>
      <c r="S7" s="612">
        <v>799</v>
      </c>
      <c r="T7" s="1035">
        <v>751</v>
      </c>
    </row>
    <row r="8" spans="1:20" x14ac:dyDescent="0.25">
      <c r="A8" s="219">
        <v>2022</v>
      </c>
      <c r="B8" s="617">
        <v>3</v>
      </c>
      <c r="C8" s="947">
        <v>65</v>
      </c>
      <c r="D8" s="981">
        <v>22</v>
      </c>
      <c r="E8" s="981">
        <v>43</v>
      </c>
      <c r="F8" s="1036">
        <v>1300</v>
      </c>
      <c r="G8" s="981">
        <v>704</v>
      </c>
      <c r="H8" s="979">
        <v>596</v>
      </c>
      <c r="I8" s="754">
        <v>32.799999999999997</v>
      </c>
      <c r="J8" s="981">
        <v>34.4</v>
      </c>
      <c r="K8" s="1037">
        <v>31.1</v>
      </c>
      <c r="L8" s="1036">
        <v>2498</v>
      </c>
      <c r="M8" s="981">
        <v>1275</v>
      </c>
      <c r="N8" s="691">
        <v>1223</v>
      </c>
      <c r="O8" s="754">
        <v>62.7</v>
      </c>
      <c r="P8" s="981">
        <v>62.4</v>
      </c>
      <c r="Q8" s="691">
        <v>63</v>
      </c>
      <c r="R8" s="1036">
        <v>1592</v>
      </c>
      <c r="S8" s="981">
        <v>823</v>
      </c>
      <c r="T8" s="1037">
        <v>769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36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5769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6529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822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315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1779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99.4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69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87.528447883477469</v>
      </c>
      <c r="C21" s="739">
        <f>B10/(B7+B10)*100</f>
        <v>12.471552116522529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95.39742840444184</v>
      </c>
      <c r="C22" s="739">
        <f>B11/(B8+B11)*100</f>
        <v>4.6025715955581532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87.528447883477469</v>
      </c>
      <c r="C26" s="739">
        <f>C21</f>
        <v>12.471552116522529</v>
      </c>
    </row>
    <row r="27" spans="1:10" ht="24.75" x14ac:dyDescent="0.25">
      <c r="A27" s="742" t="s">
        <v>1407</v>
      </c>
      <c r="B27" s="739">
        <f>B22</f>
        <v>95.39742840444184</v>
      </c>
      <c r="C27" s="739">
        <f>C22</f>
        <v>4.6025715955581532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</v>
      </c>
      <c r="C5" s="1095">
        <v>23</v>
      </c>
      <c r="D5" s="914" t="s">
        <v>5</v>
      </c>
      <c r="E5" s="211"/>
      <c r="F5" s="125">
        <v>2021</v>
      </c>
      <c r="G5" s="70">
        <v>37</v>
      </c>
      <c r="H5" s="55">
        <v>14</v>
      </c>
      <c r="I5" s="110">
        <v>23</v>
      </c>
      <c r="J5" s="70">
        <v>36</v>
      </c>
      <c r="K5" s="55">
        <v>1</v>
      </c>
      <c r="L5" s="110">
        <v>35</v>
      </c>
      <c r="M5" s="70">
        <v>5863</v>
      </c>
      <c r="N5" s="55">
        <v>6695</v>
      </c>
      <c r="O5" s="70">
        <v>870</v>
      </c>
      <c r="P5" s="110">
        <v>341</v>
      </c>
    </row>
    <row r="6" spans="1:16" x14ac:dyDescent="0.25">
      <c r="A6" s="923" t="s">
        <v>259</v>
      </c>
      <c r="B6" s="1096">
        <v>1</v>
      </c>
      <c r="C6" s="1097">
        <v>35</v>
      </c>
      <c r="D6" s="915" t="s">
        <v>5</v>
      </c>
      <c r="E6" s="254"/>
      <c r="F6" s="125">
        <v>2022</v>
      </c>
      <c r="G6" s="212">
        <v>37</v>
      </c>
      <c r="H6" s="58">
        <v>14</v>
      </c>
      <c r="I6" s="160">
        <v>23</v>
      </c>
      <c r="J6" s="212">
        <v>36</v>
      </c>
      <c r="K6" s="58">
        <v>1</v>
      </c>
      <c r="L6" s="160">
        <v>35</v>
      </c>
      <c r="M6" s="212">
        <v>5769</v>
      </c>
      <c r="N6" s="58">
        <v>6529</v>
      </c>
      <c r="O6" s="212">
        <v>822</v>
      </c>
      <c r="P6" s="160">
        <v>315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37</v>
      </c>
      <c r="H7" s="94">
        <v>14</v>
      </c>
      <c r="I7" s="169">
        <v>23</v>
      </c>
      <c r="J7" s="167"/>
      <c r="K7" s="94"/>
      <c r="L7" s="169"/>
      <c r="M7" s="167">
        <v>6552</v>
      </c>
      <c r="N7" s="94">
        <v>6871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</v>
      </c>
      <c r="C11" s="918">
        <f>IF(ISBLANK(C5),"",C5)</f>
        <v>23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35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</v>
      </c>
      <c r="C5" s="611">
        <v>96.5</v>
      </c>
      <c r="D5" s="945">
        <v>95.4</v>
      </c>
      <c r="E5" s="610"/>
      <c r="F5" s="611"/>
      <c r="G5" s="945"/>
      <c r="H5" s="610"/>
      <c r="I5" s="611"/>
      <c r="J5" s="945"/>
      <c r="K5" s="610">
        <v>1916</v>
      </c>
      <c r="L5" s="611">
        <v>983</v>
      </c>
      <c r="M5" s="945">
        <v>933</v>
      </c>
      <c r="N5" s="610">
        <v>100.9</v>
      </c>
      <c r="O5" s="611">
        <v>101.6</v>
      </c>
      <c r="P5" s="945">
        <v>100.2</v>
      </c>
      <c r="Q5" s="610">
        <v>0.5</v>
      </c>
      <c r="R5" s="611">
        <v>0.3</v>
      </c>
      <c r="S5" s="945">
        <v>0.7</v>
      </c>
    </row>
    <row r="6" spans="1:19" x14ac:dyDescent="0.25">
      <c r="A6" s="286">
        <v>2021</v>
      </c>
      <c r="B6" s="457">
        <v>96.7</v>
      </c>
      <c r="C6" s="458">
        <v>98</v>
      </c>
      <c r="D6" s="976">
        <v>95.4</v>
      </c>
      <c r="E6" s="457">
        <v>125</v>
      </c>
      <c r="F6" s="458">
        <v>85</v>
      </c>
      <c r="G6" s="976">
        <v>40</v>
      </c>
      <c r="H6" s="457">
        <v>143</v>
      </c>
      <c r="I6" s="458">
        <v>69</v>
      </c>
      <c r="J6" s="976">
        <v>74</v>
      </c>
      <c r="K6" s="457">
        <v>1807</v>
      </c>
      <c r="L6" s="458">
        <v>911</v>
      </c>
      <c r="M6" s="976">
        <v>896</v>
      </c>
      <c r="N6" s="457">
        <v>97.5</v>
      </c>
      <c r="O6" s="458">
        <v>97.6</v>
      </c>
      <c r="P6" s="976">
        <v>97.5</v>
      </c>
      <c r="Q6" s="457">
        <v>0.4</v>
      </c>
      <c r="R6" s="458">
        <v>0.5</v>
      </c>
      <c r="S6" s="976">
        <v>0.3</v>
      </c>
    </row>
    <row r="7" spans="1:19" x14ac:dyDescent="0.25">
      <c r="A7" s="286">
        <v>2022</v>
      </c>
      <c r="B7" s="601">
        <v>94.5</v>
      </c>
      <c r="C7" s="612">
        <v>94.4</v>
      </c>
      <c r="D7" s="980">
        <v>94.6</v>
      </c>
      <c r="E7" s="601">
        <v>131</v>
      </c>
      <c r="F7" s="612">
        <v>82</v>
      </c>
      <c r="G7" s="980">
        <v>49</v>
      </c>
      <c r="H7" s="601">
        <v>118</v>
      </c>
      <c r="I7" s="612">
        <v>43</v>
      </c>
      <c r="J7" s="980">
        <v>75</v>
      </c>
      <c r="K7" s="601">
        <v>1779</v>
      </c>
      <c r="L7" s="612">
        <v>926</v>
      </c>
      <c r="M7" s="980">
        <v>853</v>
      </c>
      <c r="N7" s="601">
        <v>99.4</v>
      </c>
      <c r="O7" s="612">
        <v>97.3</v>
      </c>
      <c r="P7" s="980">
        <v>101.8</v>
      </c>
      <c r="Q7" s="601">
        <v>0.7</v>
      </c>
      <c r="R7" s="612">
        <v>0.6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69</v>
      </c>
      <c r="I8" s="981">
        <v>31</v>
      </c>
      <c r="J8" s="979">
        <v>38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73.599999999999994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82.3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5230699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29686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1294</v>
      </c>
      <c r="C5" s="616">
        <v>928</v>
      </c>
      <c r="D5" s="616">
        <v>366</v>
      </c>
      <c r="E5" s="599">
        <v>3166</v>
      </c>
      <c r="F5" s="616">
        <v>1586</v>
      </c>
      <c r="G5" s="945">
        <v>1580</v>
      </c>
      <c r="H5" s="616">
        <v>1410</v>
      </c>
      <c r="I5" s="616">
        <v>507</v>
      </c>
      <c r="J5" s="616">
        <v>903</v>
      </c>
      <c r="K5" s="217">
        <f>SUM(B5,E5,H5)</f>
        <v>5870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1164</v>
      </c>
      <c r="C6" s="612">
        <v>869</v>
      </c>
      <c r="D6" s="946">
        <v>295</v>
      </c>
      <c r="E6" s="601">
        <v>3057</v>
      </c>
      <c r="F6" s="612">
        <v>1567</v>
      </c>
      <c r="G6" s="946">
        <v>1490</v>
      </c>
      <c r="H6" s="601">
        <v>1352</v>
      </c>
      <c r="I6" s="612">
        <v>499</v>
      </c>
      <c r="J6" s="612">
        <v>853</v>
      </c>
      <c r="K6" s="218">
        <f>SUM(B6,E6,H6)</f>
        <v>5573</v>
      </c>
      <c r="M6" s="105" t="s">
        <v>284</v>
      </c>
      <c r="N6" s="171">
        <f>IF(ISBLANK(J7),"",J7)</f>
        <v>734</v>
      </c>
      <c r="O6" s="80">
        <f>IF(ISBLANK(I7),"",I7)</f>
        <v>501</v>
      </c>
      <c r="P6" s="211"/>
    </row>
    <row r="7" spans="1:17" ht="24.75" x14ac:dyDescent="0.25">
      <c r="A7" s="218">
        <v>2023</v>
      </c>
      <c r="B7" s="601">
        <v>1157</v>
      </c>
      <c r="C7" s="612">
        <v>871</v>
      </c>
      <c r="D7" s="946">
        <v>286</v>
      </c>
      <c r="E7" s="601">
        <v>3368</v>
      </c>
      <c r="F7" s="612">
        <v>1596</v>
      </c>
      <c r="G7" s="946">
        <v>1772</v>
      </c>
      <c r="H7" s="601">
        <v>1235</v>
      </c>
      <c r="I7" s="612">
        <v>501</v>
      </c>
      <c r="J7" s="612">
        <v>734</v>
      </c>
      <c r="K7" s="218">
        <f>SUM(B7,E7,H7)</f>
        <v>5760</v>
      </c>
      <c r="M7" s="106" t="s">
        <v>285</v>
      </c>
      <c r="N7" s="220">
        <f>IF(ISBLANK(G7),"",G7)</f>
        <v>1772</v>
      </c>
      <c r="O7" s="107">
        <f>IF(ISBLANK(F7),"",F7)</f>
        <v>1596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286</v>
      </c>
      <c r="O8" s="83">
        <f>IF(ISBLANK(C7),"",C7)</f>
        <v>871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734</v>
      </c>
      <c r="O13" s="80">
        <f>IF(ISBLANK(I7),"",I7)</f>
        <v>501</v>
      </c>
      <c r="P13" s="211"/>
    </row>
    <row r="14" spans="1:17" ht="27.75" customHeight="1" x14ac:dyDescent="0.25">
      <c r="M14" s="106" t="s">
        <v>515</v>
      </c>
      <c r="N14" s="220">
        <f>IF(ISBLANK(G7),"",G7)</f>
        <v>1772</v>
      </c>
      <c r="O14" s="107">
        <f>IF(ISBLANK(F7),"",F7)</f>
        <v>1596</v>
      </c>
      <c r="P14" s="211"/>
    </row>
    <row r="15" spans="1:17" ht="26.25" customHeight="1" x14ac:dyDescent="0.25">
      <c r="M15" s="108" t="s">
        <v>516</v>
      </c>
      <c r="N15" s="170">
        <f>IF(ISBLANK(D7),"",D7)</f>
        <v>286</v>
      </c>
      <c r="O15" s="83">
        <f>IF(ISBLANK(C7),"",C7)</f>
        <v>871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384</v>
      </c>
      <c r="C21" s="616">
        <v>258</v>
      </c>
      <c r="D21" s="616">
        <v>126</v>
      </c>
      <c r="E21" s="599">
        <v>792</v>
      </c>
      <c r="F21" s="616">
        <v>405</v>
      </c>
      <c r="G21" s="945">
        <v>387</v>
      </c>
      <c r="H21" s="616">
        <v>336</v>
      </c>
      <c r="I21" s="616">
        <v>116</v>
      </c>
      <c r="J21" s="616">
        <v>220</v>
      </c>
      <c r="K21" s="217">
        <f>SUM(B21,E21,H21)</f>
        <v>1512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398</v>
      </c>
      <c r="C22" s="1028">
        <v>301</v>
      </c>
      <c r="D22" s="980">
        <v>97</v>
      </c>
      <c r="E22" s="1034">
        <v>813</v>
      </c>
      <c r="F22" s="1028">
        <v>395</v>
      </c>
      <c r="G22" s="980">
        <v>418</v>
      </c>
      <c r="H22" s="1034">
        <v>357</v>
      </c>
      <c r="I22" s="1028">
        <v>138</v>
      </c>
      <c r="J22" s="1028">
        <v>219</v>
      </c>
      <c r="K22" s="218">
        <f>SUM(B22,E22,H22)</f>
        <v>1568</v>
      </c>
      <c r="M22" s="105" t="s">
        <v>284</v>
      </c>
      <c r="N22" s="171">
        <f>IF(ISBLANK(J23),"",J23)</f>
        <v>231</v>
      </c>
      <c r="O22" s="80">
        <f>IF(ISBLANK(I23),"",I23)</f>
        <v>129</v>
      </c>
      <c r="P22" s="211"/>
    </row>
    <row r="23" spans="1:17" ht="24.75" x14ac:dyDescent="0.25">
      <c r="A23" s="218">
        <v>2022</v>
      </c>
      <c r="B23" s="1034">
        <v>406</v>
      </c>
      <c r="C23" s="1028">
        <v>290</v>
      </c>
      <c r="D23" s="980">
        <v>116</v>
      </c>
      <c r="E23" s="1034">
        <v>810</v>
      </c>
      <c r="F23" s="1028">
        <v>412</v>
      </c>
      <c r="G23" s="980">
        <v>398</v>
      </c>
      <c r="H23" s="1034">
        <v>360</v>
      </c>
      <c r="I23" s="1028">
        <v>129</v>
      </c>
      <c r="J23" s="1028">
        <v>231</v>
      </c>
      <c r="K23" s="218">
        <f>SUM(B23,E23,H23)</f>
        <v>1576</v>
      </c>
      <c r="M23" s="106" t="s">
        <v>285</v>
      </c>
      <c r="N23" s="220">
        <f>IF(ISBLANK(G23),"",G23)</f>
        <v>398</v>
      </c>
      <c r="O23" s="107">
        <f>IF(ISBLANK(F23),"",F23)</f>
        <v>412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116</v>
      </c>
      <c r="O24" s="109">
        <f>IF(ISBLANK(C23),"",C23)</f>
        <v>290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231</v>
      </c>
      <c r="O29" s="80">
        <f>IF(ISBLANK(I23),"",I23)</f>
        <v>129</v>
      </c>
      <c r="P29" s="211"/>
    </row>
    <row r="30" spans="1:17" ht="27.75" customHeight="1" x14ac:dyDescent="0.25">
      <c r="M30" s="106" t="s">
        <v>515</v>
      </c>
      <c r="N30" s="220">
        <f>IF(ISBLANK(G23),"",G23)</f>
        <v>398</v>
      </c>
      <c r="O30" s="107">
        <f>IF(ISBLANK(F23),"",F23)</f>
        <v>412</v>
      </c>
      <c r="P30" s="211"/>
    </row>
    <row r="31" spans="1:17" ht="27.75" customHeight="1" x14ac:dyDescent="0.25">
      <c r="M31" s="108" t="s">
        <v>516</v>
      </c>
      <c r="N31" s="221">
        <f>IF(ISBLANK(D23),"",D23)</f>
        <v>116</v>
      </c>
      <c r="O31" s="109">
        <f>IF(ISBLANK(C23),"",C23)</f>
        <v>290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2965495</v>
      </c>
      <c r="D5" s="253"/>
    </row>
    <row r="6" spans="1:4" ht="30" x14ac:dyDescent="0.25">
      <c r="A6" s="686" t="s">
        <v>474</v>
      </c>
      <c r="B6" s="617">
        <v>2265204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75</v>
      </c>
      <c r="D5" s="611">
        <v>77.3</v>
      </c>
      <c r="E5" s="945">
        <v>72.7</v>
      </c>
      <c r="F5" s="610"/>
      <c r="G5" s="611"/>
      <c r="H5" s="945"/>
      <c r="I5" s="610">
        <v>0.8</v>
      </c>
      <c r="J5" s="611">
        <v>0.6</v>
      </c>
      <c r="K5" s="945">
        <v>1.1000000000000001</v>
      </c>
      <c r="L5" s="610">
        <v>74.900000000000006</v>
      </c>
      <c r="M5" s="611">
        <v>75.5</v>
      </c>
      <c r="N5" s="945">
        <v>74.2</v>
      </c>
    </row>
    <row r="6" spans="1:14" x14ac:dyDescent="0.25">
      <c r="A6" s="286">
        <v>2021</v>
      </c>
      <c r="B6" s="457">
        <v>11</v>
      </c>
      <c r="C6" s="457">
        <v>73.099999999999994</v>
      </c>
      <c r="D6" s="458">
        <v>73.400000000000006</v>
      </c>
      <c r="E6" s="976">
        <v>72.7</v>
      </c>
      <c r="F6" s="457">
        <v>19</v>
      </c>
      <c r="G6" s="458">
        <v>16</v>
      </c>
      <c r="H6" s="976">
        <v>3</v>
      </c>
      <c r="I6" s="457">
        <v>0.3</v>
      </c>
      <c r="J6" s="458">
        <v>0.4</v>
      </c>
      <c r="K6" s="976">
        <v>0.2</v>
      </c>
      <c r="L6" s="457">
        <v>78.599999999999994</v>
      </c>
      <c r="M6" s="458">
        <v>81.2</v>
      </c>
      <c r="N6" s="976">
        <v>75.8</v>
      </c>
    </row>
    <row r="7" spans="1:14" x14ac:dyDescent="0.25">
      <c r="A7" s="286">
        <v>2022</v>
      </c>
      <c r="B7" s="601">
        <v>11</v>
      </c>
      <c r="C7" s="601">
        <v>73.599999999999994</v>
      </c>
      <c r="D7" s="612">
        <v>75.7</v>
      </c>
      <c r="E7" s="980">
        <v>71.400000000000006</v>
      </c>
      <c r="F7" s="601">
        <v>19</v>
      </c>
      <c r="G7" s="612">
        <v>13</v>
      </c>
      <c r="H7" s="980">
        <v>6</v>
      </c>
      <c r="I7" s="601">
        <v>-0.2</v>
      </c>
      <c r="J7" s="612">
        <v>-0.2</v>
      </c>
      <c r="K7" s="980">
        <v>-0.2</v>
      </c>
      <c r="L7" s="601">
        <v>82.3</v>
      </c>
      <c r="M7" s="612">
        <v>85.5</v>
      </c>
      <c r="N7" s="980">
        <v>79.099999999999994</v>
      </c>
    </row>
    <row r="8" spans="1:14" x14ac:dyDescent="0.25">
      <c r="A8" s="219">
        <v>2023</v>
      </c>
      <c r="B8" s="947">
        <v>12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421</v>
      </c>
      <c r="C5" s="207">
        <v>382</v>
      </c>
      <c r="G5" s="113"/>
      <c r="H5" s="174" t="s">
        <v>586</v>
      </c>
      <c r="I5" s="207">
        <v>231</v>
      </c>
      <c r="J5" s="207">
        <v>196</v>
      </c>
    </row>
    <row r="6" spans="1:13" ht="15" customHeight="1" x14ac:dyDescent="0.25">
      <c r="A6" s="175" t="s">
        <v>587</v>
      </c>
      <c r="B6" s="208">
        <v>3887</v>
      </c>
      <c r="C6" s="208">
        <v>901</v>
      </c>
      <c r="G6" s="113"/>
      <c r="H6" s="175" t="s">
        <v>587</v>
      </c>
      <c r="I6" s="208">
        <v>1206</v>
      </c>
      <c r="J6" s="208">
        <v>459</v>
      </c>
    </row>
    <row r="7" spans="1:13" ht="15" customHeight="1" x14ac:dyDescent="0.25">
      <c r="A7" s="175" t="s">
        <v>588</v>
      </c>
      <c r="B7" s="208">
        <v>14330</v>
      </c>
      <c r="C7" s="208">
        <v>8259</v>
      </c>
      <c r="G7" s="113"/>
      <c r="H7" s="175" t="s">
        <v>588</v>
      </c>
      <c r="I7" s="208">
        <v>6425</v>
      </c>
      <c r="J7" s="208">
        <v>2953</v>
      </c>
    </row>
    <row r="8" spans="1:13" ht="15" customHeight="1" x14ac:dyDescent="0.25">
      <c r="A8" s="175" t="s">
        <v>589</v>
      </c>
      <c r="B8" s="208">
        <v>22775</v>
      </c>
      <c r="C8" s="208">
        <v>19185</v>
      </c>
      <c r="G8" s="113"/>
      <c r="H8" s="175" t="s">
        <v>589</v>
      </c>
      <c r="I8" s="208">
        <v>18647</v>
      </c>
      <c r="J8" s="208">
        <v>13806</v>
      </c>
    </row>
    <row r="9" spans="1:13" ht="15" customHeight="1" x14ac:dyDescent="0.25">
      <c r="A9" s="175" t="s">
        <v>590</v>
      </c>
      <c r="B9" s="208">
        <v>36313</v>
      </c>
      <c r="C9" s="208">
        <v>45489</v>
      </c>
      <c r="G9" s="113"/>
      <c r="H9" s="175" t="s">
        <v>590</v>
      </c>
      <c r="I9" s="208">
        <v>38398</v>
      </c>
      <c r="J9" s="208">
        <v>46530</v>
      </c>
    </row>
    <row r="10" spans="1:13" ht="15" customHeight="1" x14ac:dyDescent="0.25">
      <c r="A10" s="175" t="s">
        <v>591</v>
      </c>
      <c r="B10" s="208">
        <v>3926</v>
      </c>
      <c r="C10" s="208">
        <v>3864</v>
      </c>
      <c r="G10" s="113"/>
      <c r="H10" s="175" t="s">
        <v>591</v>
      </c>
      <c r="I10" s="208">
        <v>3842</v>
      </c>
      <c r="J10" s="208">
        <v>3399</v>
      </c>
    </row>
    <row r="11" spans="1:13" ht="15" customHeight="1" x14ac:dyDescent="0.25">
      <c r="A11" s="176" t="s">
        <v>592</v>
      </c>
      <c r="B11" s="209">
        <v>5070</v>
      </c>
      <c r="C11" s="209">
        <v>5055</v>
      </c>
      <c r="G11" s="113"/>
      <c r="H11" s="176" t="s">
        <v>592</v>
      </c>
      <c r="I11" s="209">
        <v>8064</v>
      </c>
      <c r="J11" s="209">
        <v>6525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421</v>
      </c>
      <c r="C17" s="178">
        <f>IF(ISBLANK(C5),"0",C5)</f>
        <v>382</v>
      </c>
      <c r="G17" s="113"/>
      <c r="H17" s="174" t="s">
        <v>586</v>
      </c>
      <c r="I17" s="177">
        <f>IF(ISBLANK(I5),"0",I5)</f>
        <v>231</v>
      </c>
      <c r="J17" s="178">
        <f>IF(ISBLANK(J5),"0",J5)</f>
        <v>196</v>
      </c>
    </row>
    <row r="18" spans="1:13" ht="15" customHeight="1" x14ac:dyDescent="0.25">
      <c r="A18" s="175" t="s">
        <v>587</v>
      </c>
      <c r="B18" s="179">
        <f t="shared" ref="B18:C18" si="0">IF(ISBLANK(B6),"0",B6)</f>
        <v>3887</v>
      </c>
      <c r="C18" s="180">
        <f t="shared" si="0"/>
        <v>901</v>
      </c>
      <c r="G18" s="113"/>
      <c r="H18" s="175" t="s">
        <v>587</v>
      </c>
      <c r="I18" s="179">
        <f t="shared" ref="I18:J18" si="1">IF(ISBLANK(I6),"0",I6)</f>
        <v>1206</v>
      </c>
      <c r="J18" s="180">
        <f t="shared" si="1"/>
        <v>459</v>
      </c>
    </row>
    <row r="19" spans="1:13" ht="15" customHeight="1" x14ac:dyDescent="0.25">
      <c r="A19" s="175" t="s">
        <v>588</v>
      </c>
      <c r="B19" s="179">
        <f t="shared" ref="B19:C19" si="2">IF(ISBLANK(B7),"0",B7)</f>
        <v>14330</v>
      </c>
      <c r="C19" s="180">
        <f t="shared" si="2"/>
        <v>8259</v>
      </c>
      <c r="G19" s="113"/>
      <c r="H19" s="175" t="s">
        <v>588</v>
      </c>
      <c r="I19" s="179">
        <f t="shared" ref="I19:J19" si="3">IF(ISBLANK(I7),"0",I7)</f>
        <v>6425</v>
      </c>
      <c r="J19" s="180">
        <f t="shared" si="3"/>
        <v>2953</v>
      </c>
    </row>
    <row r="20" spans="1:13" ht="15" customHeight="1" x14ac:dyDescent="0.25">
      <c r="A20" s="175" t="s">
        <v>589</v>
      </c>
      <c r="B20" s="179">
        <f t="shared" ref="B20:C20" si="4">IF(ISBLANK(B8),"0",B8)</f>
        <v>22775</v>
      </c>
      <c r="C20" s="180">
        <f t="shared" si="4"/>
        <v>19185</v>
      </c>
      <c r="G20" s="113"/>
      <c r="H20" s="175" t="s">
        <v>589</v>
      </c>
      <c r="I20" s="179">
        <f t="shared" ref="I20:J20" si="5">IF(ISBLANK(I8),"0",I8)</f>
        <v>18647</v>
      </c>
      <c r="J20" s="180">
        <f t="shared" si="5"/>
        <v>13806</v>
      </c>
    </row>
    <row r="21" spans="1:13" ht="15" customHeight="1" x14ac:dyDescent="0.25">
      <c r="A21" s="175" t="s">
        <v>590</v>
      </c>
      <c r="B21" s="179">
        <f t="shared" ref="B21:C21" si="6">IF(ISBLANK(B9),"0",B9)</f>
        <v>36313</v>
      </c>
      <c r="C21" s="180">
        <f t="shared" si="6"/>
        <v>45489</v>
      </c>
      <c r="G21" s="113"/>
      <c r="H21" s="175" t="s">
        <v>590</v>
      </c>
      <c r="I21" s="179">
        <f t="shared" ref="I21:J21" si="7">IF(ISBLANK(I9),"0",I9)</f>
        <v>38398</v>
      </c>
      <c r="J21" s="180">
        <f t="shared" si="7"/>
        <v>46530</v>
      </c>
    </row>
    <row r="22" spans="1:13" ht="15" customHeight="1" x14ac:dyDescent="0.25">
      <c r="A22" s="175" t="s">
        <v>591</v>
      </c>
      <c r="B22" s="179">
        <f t="shared" ref="B22:C22" si="8">IF(ISBLANK(B10),"0",B10)</f>
        <v>3926</v>
      </c>
      <c r="C22" s="180">
        <f t="shared" si="8"/>
        <v>3864</v>
      </c>
      <c r="G22" s="113"/>
      <c r="H22" s="175" t="s">
        <v>591</v>
      </c>
      <c r="I22" s="179">
        <f t="shared" ref="I22:J22" si="9">IF(ISBLANK(I10),"0",I10)</f>
        <v>3842</v>
      </c>
      <c r="J22" s="180">
        <f t="shared" si="9"/>
        <v>3399</v>
      </c>
    </row>
    <row r="23" spans="1:13" ht="15" customHeight="1" x14ac:dyDescent="0.25">
      <c r="A23" s="176" t="s">
        <v>592</v>
      </c>
      <c r="B23" s="181">
        <f t="shared" ref="B23:C23" si="10">IF(ISBLANK(B11),"0",B11)</f>
        <v>5070</v>
      </c>
      <c r="C23" s="182">
        <f t="shared" si="10"/>
        <v>5055</v>
      </c>
      <c r="G23" s="113"/>
      <c r="H23" s="176" t="s">
        <v>592</v>
      </c>
      <c r="I23" s="181">
        <f t="shared" ref="I23:J23" si="11">IF(ISBLANK(I11),"0",I11)</f>
        <v>8064</v>
      </c>
      <c r="J23" s="182">
        <f t="shared" si="11"/>
        <v>6525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0.48545928368810681</v>
      </c>
      <c r="C29" s="184">
        <f>C17/SUM(C17:C23)*100</f>
        <v>0.45949359475551815</v>
      </c>
      <c r="D29" s="253"/>
      <c r="E29" s="253"/>
      <c r="G29" s="113"/>
      <c r="H29" s="174" t="s">
        <v>593</v>
      </c>
      <c r="I29" s="184">
        <f>I17/SUM(I17:I23)*100</f>
        <v>0.30073034512387226</v>
      </c>
      <c r="J29" s="184">
        <f>J17/SUM(J17:J23)*100</f>
        <v>0.26533817079114091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4.4821383270681023</v>
      </c>
      <c r="C30" s="185">
        <f>C18/SUM(C17:C23)*100</f>
        <v>1.0837793949600047</v>
      </c>
      <c r="D30" s="253"/>
      <c r="E30" s="253"/>
      <c r="G30" s="113"/>
      <c r="H30" s="175" t="s">
        <v>594</v>
      </c>
      <c r="I30" s="185">
        <f>I18/SUM(I17:I23)*100</f>
        <v>1.570046736880476</v>
      </c>
      <c r="J30" s="185">
        <f>J18/SUM(J17:J23)*100</f>
        <v>0.62137867547517189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16.524065404395653</v>
      </c>
      <c r="C31" s="185">
        <f>C19/SUM(C17:C23)*100</f>
        <v>9.9344439766644612</v>
      </c>
      <c r="D31" s="253"/>
      <c r="E31" s="253"/>
      <c r="G31" s="113"/>
      <c r="H31" s="175" t="s">
        <v>595</v>
      </c>
      <c r="I31" s="185">
        <f>I19/SUM(I17:I23)*100</f>
        <v>8.3644695559345426</v>
      </c>
      <c r="J31" s="185">
        <f>J19/SUM(J17:J23)*100</f>
        <v>3.9976715221746901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26.262078826595324</v>
      </c>
      <c r="C32" s="185">
        <f>C20/SUM(C17:C23)*100</f>
        <v>23.076923076923077</v>
      </c>
      <c r="D32" s="253"/>
      <c r="E32" s="253"/>
      <c r="G32" s="113"/>
      <c r="H32" s="175" t="s">
        <v>596</v>
      </c>
      <c r="I32" s="185">
        <f>I20/SUM(I17:I23)*100</f>
        <v>24.275838725215785</v>
      </c>
      <c r="J32" s="185">
        <f>J20/SUM(J17:J23)*100</f>
        <v>18.69009584664537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41.87288116048984</v>
      </c>
      <c r="C33" s="185">
        <f>C21/SUM(C17:C23)*100</f>
        <v>54.717026523125035</v>
      </c>
      <c r="D33" s="253"/>
      <c r="E33" s="253"/>
      <c r="G33" s="113"/>
      <c r="H33" s="175" t="s">
        <v>597</v>
      </c>
      <c r="I33" s="185">
        <f>I21/SUM(I17:I23)*100</f>
        <v>49.988934164789818</v>
      </c>
      <c r="J33" s="185">
        <f>J21/SUM(J17:J23)*100</f>
        <v>62.990740239345854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4.5271096146306586</v>
      </c>
      <c r="C34" s="185">
        <f>C22/SUM(C17:C23)*100</f>
        <v>4.6478619113490103</v>
      </c>
      <c r="D34" s="253"/>
      <c r="E34" s="253"/>
      <c r="G34" s="113"/>
      <c r="H34" s="175" t="s">
        <v>598</v>
      </c>
      <c r="I34" s="185">
        <f>I22/SUM(I17:I23)*100</f>
        <v>5.0017575150039706</v>
      </c>
      <c r="J34" s="185">
        <f>J22/SUM(J17:J23)*100</f>
        <v>4.6014512373422862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5.8462673831323082</v>
      </c>
      <c r="C35" s="186">
        <f>C23/SUM(C17:C23)*100</f>
        <v>6.08047152222289</v>
      </c>
      <c r="D35" s="253"/>
      <c r="E35" s="253"/>
      <c r="G35" s="113"/>
      <c r="H35" s="176" t="s">
        <v>599</v>
      </c>
      <c r="I35" s="186">
        <f>I23/SUM(I17:I23)*100</f>
        <v>10.49822295705154</v>
      </c>
      <c r="J35" s="186">
        <f>J23/SUM(J17:J23)*100</f>
        <v>8.8333243082254835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0.48545928368810681</v>
      </c>
      <c r="C41" s="184">
        <f t="shared" si="12"/>
        <v>0.45949359475551815</v>
      </c>
      <c r="G41" s="113"/>
      <c r="H41" s="174" t="s">
        <v>601</v>
      </c>
      <c r="I41" s="184">
        <f t="shared" ref="I41:J41" si="13">I29</f>
        <v>0.30073034512387226</v>
      </c>
      <c r="J41" s="184">
        <f t="shared" si="13"/>
        <v>0.26533817079114091</v>
      </c>
    </row>
    <row r="42" spans="1:12" x14ac:dyDescent="0.25">
      <c r="A42" s="175" t="s">
        <v>602</v>
      </c>
      <c r="B42" s="185">
        <f t="shared" si="12"/>
        <v>4.4821383270681023</v>
      </c>
      <c r="C42" s="185">
        <f t="shared" si="12"/>
        <v>1.0837793949600047</v>
      </c>
      <c r="G42" s="113"/>
      <c r="H42" s="175" t="s">
        <v>602</v>
      </c>
      <c r="I42" s="185">
        <f t="shared" ref="I42:J42" si="14">I30</f>
        <v>1.570046736880476</v>
      </c>
      <c r="J42" s="185">
        <f t="shared" si="14"/>
        <v>0.62137867547517189</v>
      </c>
    </row>
    <row r="43" spans="1:12" x14ac:dyDescent="0.25">
      <c r="A43" s="175" t="s">
        <v>603</v>
      </c>
      <c r="B43" s="185">
        <f t="shared" si="12"/>
        <v>16.524065404395653</v>
      </c>
      <c r="C43" s="185">
        <f t="shared" si="12"/>
        <v>9.9344439766644612</v>
      </c>
      <c r="G43" s="113"/>
      <c r="H43" s="175" t="s">
        <v>603</v>
      </c>
      <c r="I43" s="185">
        <f t="shared" ref="I43:J43" si="15">I31</f>
        <v>8.3644695559345426</v>
      </c>
      <c r="J43" s="185">
        <f t="shared" si="15"/>
        <v>3.9976715221746901</v>
      </c>
    </row>
    <row r="44" spans="1:12" x14ac:dyDescent="0.25">
      <c r="A44" s="175" t="s">
        <v>604</v>
      </c>
      <c r="B44" s="185">
        <f t="shared" si="12"/>
        <v>26.262078826595324</v>
      </c>
      <c r="C44" s="185">
        <f t="shared" si="12"/>
        <v>23.076923076923077</v>
      </c>
      <c r="G44" s="113"/>
      <c r="H44" s="175" t="s">
        <v>604</v>
      </c>
      <c r="I44" s="185">
        <f t="shared" ref="I44:J44" si="16">I32</f>
        <v>24.275838725215785</v>
      </c>
      <c r="J44" s="185">
        <f t="shared" si="16"/>
        <v>18.69009584664537</v>
      </c>
    </row>
    <row r="45" spans="1:12" x14ac:dyDescent="0.25">
      <c r="A45" s="175" t="s">
        <v>605</v>
      </c>
      <c r="B45" s="185">
        <f t="shared" si="12"/>
        <v>41.87288116048984</v>
      </c>
      <c r="C45" s="185">
        <f t="shared" si="12"/>
        <v>54.717026523125035</v>
      </c>
      <c r="G45" s="113"/>
      <c r="H45" s="175" t="s">
        <v>605</v>
      </c>
      <c r="I45" s="185">
        <f t="shared" ref="I45:J45" si="17">I33</f>
        <v>49.988934164789818</v>
      </c>
      <c r="J45" s="185">
        <f t="shared" si="17"/>
        <v>62.990740239345854</v>
      </c>
    </row>
    <row r="46" spans="1:12" x14ac:dyDescent="0.25">
      <c r="A46" s="175" t="s">
        <v>606</v>
      </c>
      <c r="B46" s="185">
        <f t="shared" si="12"/>
        <v>4.5271096146306586</v>
      </c>
      <c r="C46" s="185">
        <f t="shared" si="12"/>
        <v>4.6478619113490103</v>
      </c>
      <c r="G46" s="113"/>
      <c r="H46" s="175" t="s">
        <v>606</v>
      </c>
      <c r="I46" s="185">
        <f t="shared" ref="I46:J46" si="18">I34</f>
        <v>5.0017575150039706</v>
      </c>
      <c r="J46" s="185">
        <f t="shared" si="18"/>
        <v>4.6014512373422862</v>
      </c>
    </row>
    <row r="47" spans="1:12" x14ac:dyDescent="0.25">
      <c r="A47" s="176" t="s">
        <v>607</v>
      </c>
      <c r="B47" s="186">
        <f t="shared" si="12"/>
        <v>5.8462673831323082</v>
      </c>
      <c r="C47" s="186">
        <f t="shared" si="12"/>
        <v>6.08047152222289</v>
      </c>
      <c r="G47" s="113"/>
      <c r="H47" s="176" t="s">
        <v>607</v>
      </c>
      <c r="I47" s="186">
        <f t="shared" ref="I47:J47" si="19">I35</f>
        <v>10.49822295705154</v>
      </c>
      <c r="J47" s="186">
        <f t="shared" si="19"/>
        <v>8.8333243082254835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51876</v>
      </c>
      <c r="C5" s="207">
        <v>44853</v>
      </c>
      <c r="D5" s="253"/>
      <c r="E5" s="253"/>
      <c r="F5" s="1003"/>
      <c r="H5" s="174" t="s">
        <v>624</v>
      </c>
      <c r="I5" s="207">
        <v>24619</v>
      </c>
      <c r="J5" s="207">
        <v>19751</v>
      </c>
    </row>
    <row r="6" spans="1:10" ht="15" customHeight="1" x14ac:dyDescent="0.25">
      <c r="A6" s="175" t="s">
        <v>625</v>
      </c>
      <c r="B6" s="208">
        <v>12757</v>
      </c>
      <c r="C6" s="208">
        <v>13545</v>
      </c>
      <c r="D6" s="253"/>
      <c r="E6" s="253"/>
      <c r="F6" s="1003"/>
      <c r="H6" s="175" t="s">
        <v>625</v>
      </c>
      <c r="I6" s="208">
        <v>22535</v>
      </c>
      <c r="J6" s="208">
        <v>27255</v>
      </c>
    </row>
    <row r="7" spans="1:10" ht="15" customHeight="1" x14ac:dyDescent="0.25">
      <c r="A7" s="176" t="s">
        <v>626</v>
      </c>
      <c r="B7" s="209">
        <v>22089</v>
      </c>
      <c r="C7" s="209">
        <v>24737</v>
      </c>
      <c r="D7" s="253"/>
      <c r="E7" s="253"/>
      <c r="F7" s="1003"/>
      <c r="H7" s="175" t="s">
        <v>626</v>
      </c>
      <c r="I7" s="208">
        <v>29423</v>
      </c>
      <c r="J7" s="208">
        <v>26627</v>
      </c>
    </row>
    <row r="8" spans="1:10" x14ac:dyDescent="0.25">
      <c r="D8" s="253"/>
      <c r="E8" s="253"/>
      <c r="F8" s="1003"/>
      <c r="H8" s="176" t="s">
        <v>2351</v>
      </c>
      <c r="I8" s="209">
        <v>236</v>
      </c>
      <c r="J8" s="209">
        <v>235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51876</v>
      </c>
      <c r="C13" s="178">
        <f>IF(ISBLANK(C5),"0",C5)</f>
        <v>44853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12757</v>
      </c>
      <c r="C14" s="180">
        <f t="shared" si="0"/>
        <v>13545</v>
      </c>
      <c r="D14" s="253"/>
      <c r="E14" s="253"/>
      <c r="F14" s="1003"/>
      <c r="H14" s="174" t="s">
        <v>624</v>
      </c>
      <c r="I14" s="177">
        <f>IF(ISBLANK(I5),"0",I5)</f>
        <v>24619</v>
      </c>
      <c r="J14" s="178">
        <f>IF(ISBLANK(J5),"0",J5)</f>
        <v>19751</v>
      </c>
    </row>
    <row r="15" spans="1:10" ht="15" customHeight="1" x14ac:dyDescent="0.25">
      <c r="A15" s="176" t="s">
        <v>626</v>
      </c>
      <c r="B15" s="181">
        <f t="shared" si="0"/>
        <v>22089</v>
      </c>
      <c r="C15" s="182">
        <f t="shared" si="0"/>
        <v>24737</v>
      </c>
      <c r="D15" s="253"/>
      <c r="E15" s="253"/>
      <c r="F15" s="1003"/>
      <c r="H15" s="175" t="s">
        <v>625</v>
      </c>
      <c r="I15" s="179">
        <f t="shared" ref="I15:J15" si="1">IF(ISBLANK(I6),"0",I6)</f>
        <v>22535</v>
      </c>
      <c r="J15" s="180">
        <f t="shared" si="1"/>
        <v>27255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29423</v>
      </c>
      <c r="J16" s="180">
        <f t="shared" si="2"/>
        <v>26627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236</v>
      </c>
      <c r="J17" s="182">
        <f t="shared" si="3"/>
        <v>235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59.818731117824775</v>
      </c>
      <c r="C21" s="184">
        <f>C13/SUM(C13:C15)*100</f>
        <v>53.952005773741504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14.710223472705888</v>
      </c>
      <c r="C22" s="185">
        <f>C14/SUM(C13:C15)*100</f>
        <v>16.292776808804955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25.47104540946934</v>
      </c>
      <c r="C23" s="186">
        <f>C15/SUM(C13:C15)*100</f>
        <v>29.75521741745354</v>
      </c>
      <c r="D23" s="253"/>
      <c r="E23" s="253"/>
      <c r="F23" s="1003"/>
      <c r="H23" s="174" t="s">
        <v>629</v>
      </c>
      <c r="I23" s="184">
        <f>I14/SUM(I14:I17)*100</f>
        <v>32.050564357595718</v>
      </c>
      <c r="J23" s="184">
        <f>J14/SUM(J14:J17)*100</f>
        <v>26.738235771917473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29.337481936651351</v>
      </c>
      <c r="J24" s="185">
        <f>J15/SUM(J14:J17)*100</f>
        <v>36.896897167921153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38.304714045799535</v>
      </c>
      <c r="J25" s="185">
        <f>J16/SUM(J14:J17)*100</f>
        <v>36.046732008447499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0.30723965995339331</v>
      </c>
      <c r="J26" s="186">
        <f>J17/SUM(J14:J17)*100</f>
        <v>0.31813505171386797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59.818731117824775</v>
      </c>
      <c r="C29" s="189">
        <f t="shared" si="4"/>
        <v>53.952005773741504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14.710223472705888</v>
      </c>
      <c r="C30" s="192">
        <f t="shared" si="4"/>
        <v>16.292776808804955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25.47104540946934</v>
      </c>
      <c r="C31" s="195">
        <f t="shared" si="4"/>
        <v>29.75521741745354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32.050564357595718</v>
      </c>
      <c r="J32" s="189">
        <f>J23</f>
        <v>26.738235771917473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29.337481936651351</v>
      </c>
      <c r="J33" s="192">
        <f t="shared" si="5"/>
        <v>36.896897167921153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38.304714045799535</v>
      </c>
      <c r="J34" s="192">
        <f t="shared" si="6"/>
        <v>36.046732008447499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0.30723965995339331</v>
      </c>
      <c r="J35" s="195">
        <f t="shared" si="7"/>
        <v>0.31813505171386797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1250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176202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141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75.03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153.9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24</v>
      </c>
      <c r="C5" s="655">
        <v>25</v>
      </c>
      <c r="E5" s="28"/>
      <c r="J5" s="654" t="s">
        <v>542</v>
      </c>
      <c r="K5" s="669">
        <f>IF(ISBLANK(B5),"",B5)</f>
        <v>24</v>
      </c>
      <c r="L5" s="618">
        <f>IF(ISBLANK(C5),"",C5)</f>
        <v>25</v>
      </c>
      <c r="N5" s="28"/>
    </row>
    <row r="6" spans="1:15" x14ac:dyDescent="0.25">
      <c r="A6" s="656" t="s">
        <v>543</v>
      </c>
      <c r="B6" s="657">
        <v>32</v>
      </c>
      <c r="C6" s="657">
        <v>38</v>
      </c>
      <c r="E6" s="44"/>
      <c r="J6" s="656" t="s">
        <v>543</v>
      </c>
      <c r="K6" s="670">
        <f t="shared" ref="K6:K10" si="0">IF(ISBLANK(B6),"",B6)</f>
        <v>32</v>
      </c>
      <c r="L6" s="619">
        <f t="shared" ref="L6:L10" si="1">IF(ISBLANK(C6),"",C6)</f>
        <v>38</v>
      </c>
      <c r="N6" s="44"/>
    </row>
    <row r="7" spans="1:15" x14ac:dyDescent="0.25">
      <c r="A7" s="656" t="s">
        <v>641</v>
      </c>
      <c r="B7" s="657">
        <v>159</v>
      </c>
      <c r="C7" s="657">
        <v>118</v>
      </c>
      <c r="E7" s="44"/>
      <c r="J7" s="656" t="s">
        <v>641</v>
      </c>
      <c r="K7" s="670">
        <f t="shared" si="0"/>
        <v>159</v>
      </c>
      <c r="L7" s="619">
        <f t="shared" si="1"/>
        <v>118</v>
      </c>
      <c r="N7" s="44"/>
    </row>
    <row r="8" spans="1:15" x14ac:dyDescent="0.25">
      <c r="A8" s="650" t="s">
        <v>642</v>
      </c>
      <c r="B8" s="651">
        <v>153</v>
      </c>
      <c r="C8" s="651">
        <v>92</v>
      </c>
      <c r="E8" s="21"/>
      <c r="J8" s="650" t="s">
        <v>642</v>
      </c>
      <c r="K8" s="670">
        <f t="shared" si="0"/>
        <v>153</v>
      </c>
      <c r="L8" s="619">
        <f t="shared" si="1"/>
        <v>92</v>
      </c>
      <c r="N8" s="21"/>
    </row>
    <row r="9" spans="1:15" x14ac:dyDescent="0.25">
      <c r="A9" s="650" t="s">
        <v>643</v>
      </c>
      <c r="B9" s="651">
        <v>307</v>
      </c>
      <c r="C9" s="651">
        <v>138</v>
      </c>
      <c r="E9" s="21"/>
      <c r="J9" s="650" t="s">
        <v>643</v>
      </c>
      <c r="K9" s="670">
        <f t="shared" si="0"/>
        <v>307</v>
      </c>
      <c r="L9" s="619">
        <f t="shared" si="1"/>
        <v>138</v>
      </c>
      <c r="N9" s="21"/>
    </row>
    <row r="10" spans="1:15" x14ac:dyDescent="0.25">
      <c r="A10" s="652" t="s">
        <v>365</v>
      </c>
      <c r="B10" s="653">
        <v>2488</v>
      </c>
      <c r="C10" s="653">
        <v>244</v>
      </c>
      <c r="J10" s="652" t="s">
        <v>365</v>
      </c>
      <c r="K10" s="671">
        <f t="shared" si="0"/>
        <v>2488</v>
      </c>
      <c r="L10" s="620">
        <f t="shared" si="1"/>
        <v>244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3.45</v>
      </c>
      <c r="C15" s="197"/>
      <c r="D15" s="253"/>
      <c r="E15" s="211"/>
      <c r="F15" s="253"/>
      <c r="G15" s="253"/>
      <c r="J15" s="673" t="s">
        <v>488</v>
      </c>
      <c r="K15" s="674">
        <f>B15</f>
        <v>3.45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0.74</v>
      </c>
      <c r="C16" s="197"/>
      <c r="D16" s="253"/>
      <c r="E16" s="254"/>
      <c r="F16" s="253"/>
      <c r="G16" s="253"/>
      <c r="J16" s="675" t="s">
        <v>489</v>
      </c>
      <c r="K16" s="676">
        <f>B16</f>
        <v>0.74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</v>
      </c>
      <c r="C18" s="197"/>
      <c r="D18" s="255"/>
      <c r="E18" s="256"/>
      <c r="F18" s="253"/>
      <c r="G18" s="253"/>
      <c r="J18" s="678" t="s">
        <v>501</v>
      </c>
      <c r="K18" s="674">
        <f>B18</f>
        <v>1.4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2.89</v>
      </c>
      <c r="C19" s="198"/>
      <c r="D19" s="255"/>
      <c r="E19" s="256"/>
      <c r="F19" s="253"/>
      <c r="G19" s="253"/>
      <c r="J19" s="672" t="s">
        <v>502</v>
      </c>
      <c r="K19" s="676">
        <f>B19</f>
        <v>2.89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2.12</v>
      </c>
      <c r="C21" s="253"/>
      <c r="D21" s="253"/>
      <c r="E21" s="253"/>
      <c r="F21" s="253"/>
      <c r="G21" s="253"/>
      <c r="J21" s="661" t="s">
        <v>498</v>
      </c>
      <c r="K21" s="679">
        <f>B21</f>
        <v>2.12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13</v>
      </c>
      <c r="C32" s="655">
        <v>5</v>
      </c>
      <c r="E32" s="28"/>
      <c r="J32" s="654" t="s">
        <v>542</v>
      </c>
      <c r="K32" s="669">
        <f>IF(ISBLANK(B32),"",B32)</f>
        <v>13</v>
      </c>
      <c r="L32" s="618">
        <f>IF(ISBLANK(C32),"",C32)</f>
        <v>5</v>
      </c>
      <c r="N32" s="28"/>
    </row>
    <row r="33" spans="1:15" x14ac:dyDescent="0.25">
      <c r="A33" s="656" t="s">
        <v>543</v>
      </c>
      <c r="B33" s="657">
        <v>15</v>
      </c>
      <c r="C33" s="657">
        <v>14</v>
      </c>
      <c r="E33" s="44"/>
      <c r="J33" s="656" t="s">
        <v>543</v>
      </c>
      <c r="K33" s="670">
        <f t="shared" ref="K33:K37" si="2">IF(ISBLANK(B33),"",B33)</f>
        <v>15</v>
      </c>
      <c r="L33" s="619">
        <f t="shared" ref="L33:L37" si="3">IF(ISBLANK(C33),"",C33)</f>
        <v>14</v>
      </c>
      <c r="N33" s="44"/>
    </row>
    <row r="34" spans="1:15" x14ac:dyDescent="0.25">
      <c r="A34" s="656" t="s">
        <v>641</v>
      </c>
      <c r="B34" s="657">
        <v>93</v>
      </c>
      <c r="C34" s="657">
        <v>68</v>
      </c>
      <c r="E34" s="44"/>
      <c r="J34" s="656" t="s">
        <v>641</v>
      </c>
      <c r="K34" s="670">
        <f t="shared" si="2"/>
        <v>93</v>
      </c>
      <c r="L34" s="619">
        <f t="shared" si="3"/>
        <v>68</v>
      </c>
      <c r="N34" s="44"/>
    </row>
    <row r="35" spans="1:15" x14ac:dyDescent="0.25">
      <c r="A35" s="650" t="s">
        <v>642</v>
      </c>
      <c r="B35" s="651">
        <v>99</v>
      </c>
      <c r="C35" s="651">
        <v>75</v>
      </c>
      <c r="E35" s="21"/>
      <c r="J35" s="650" t="s">
        <v>642</v>
      </c>
      <c r="K35" s="670">
        <f t="shared" si="2"/>
        <v>99</v>
      </c>
      <c r="L35" s="619">
        <f t="shared" si="3"/>
        <v>75</v>
      </c>
      <c r="N35" s="21"/>
    </row>
    <row r="36" spans="1:15" x14ac:dyDescent="0.25">
      <c r="A36" s="650" t="s">
        <v>643</v>
      </c>
      <c r="B36" s="651">
        <v>151</v>
      </c>
      <c r="C36" s="651">
        <v>75</v>
      </c>
      <c r="E36" s="21"/>
      <c r="J36" s="650" t="s">
        <v>643</v>
      </c>
      <c r="K36" s="670">
        <f t="shared" si="2"/>
        <v>151</v>
      </c>
      <c r="L36" s="619">
        <f t="shared" si="3"/>
        <v>75</v>
      </c>
      <c r="N36" s="21"/>
    </row>
    <row r="37" spans="1:15" x14ac:dyDescent="0.25">
      <c r="A37" s="652" t="s">
        <v>365</v>
      </c>
      <c r="B37" s="653">
        <v>491</v>
      </c>
      <c r="C37" s="653">
        <v>87</v>
      </c>
      <c r="J37" s="652" t="s">
        <v>365</v>
      </c>
      <c r="K37" s="671">
        <f t="shared" si="2"/>
        <v>491</v>
      </c>
      <c r="L37" s="620">
        <f t="shared" si="3"/>
        <v>87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1.07</v>
      </c>
      <c r="C42" s="197"/>
      <c r="D42" s="253"/>
      <c r="E42" s="211"/>
      <c r="F42" s="253"/>
      <c r="G42" s="253"/>
      <c r="J42" s="673" t="s">
        <v>488</v>
      </c>
      <c r="K42" s="674">
        <f>B42</f>
        <v>1.07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0.41</v>
      </c>
      <c r="C43" s="197"/>
      <c r="D43" s="253"/>
      <c r="E43" s="254"/>
      <c r="F43" s="253"/>
      <c r="G43" s="253"/>
      <c r="J43" s="675" t="s">
        <v>489</v>
      </c>
      <c r="K43" s="676">
        <f>B43</f>
        <v>0.41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0.66</v>
      </c>
      <c r="C45" s="197"/>
      <c r="D45" s="255"/>
      <c r="E45" s="256"/>
      <c r="F45" s="253"/>
      <c r="G45" s="253"/>
      <c r="J45" s="678" t="s">
        <v>501</v>
      </c>
      <c r="K45" s="674">
        <f>B45</f>
        <v>0.66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0.85</v>
      </c>
      <c r="C46" s="198"/>
      <c r="D46" s="255"/>
      <c r="E46" s="256"/>
      <c r="F46" s="253"/>
      <c r="G46" s="253"/>
      <c r="J46" s="672" t="s">
        <v>502</v>
      </c>
      <c r="K46" s="676">
        <f>B46</f>
        <v>0.85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0.74</v>
      </c>
      <c r="C48" s="253"/>
      <c r="D48" s="253"/>
      <c r="E48" s="253"/>
      <c r="F48" s="253"/>
      <c r="G48" s="253"/>
      <c r="J48" s="661" t="s">
        <v>498</v>
      </c>
      <c r="K48" s="679">
        <f>B48</f>
        <v>0.74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15106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6669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56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10545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8862</v>
      </c>
      <c r="D4" s="643">
        <v>2</v>
      </c>
      <c r="E4" s="643">
        <v>4461</v>
      </c>
      <c r="F4" s="643">
        <v>2</v>
      </c>
      <c r="G4" s="643">
        <v>56</v>
      </c>
      <c r="H4" s="643">
        <v>10545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22518</v>
      </c>
      <c r="D5" s="602">
        <v>2</v>
      </c>
      <c r="E5" s="602">
        <v>7245</v>
      </c>
      <c r="F5" s="602">
        <v>2</v>
      </c>
      <c r="G5" s="602">
        <v>56</v>
      </c>
      <c r="H5" s="602">
        <v>10545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15106</v>
      </c>
      <c r="D6" s="617">
        <v>2</v>
      </c>
      <c r="E6" s="617">
        <v>6669</v>
      </c>
      <c r="F6" s="617">
        <v>2</v>
      </c>
      <c r="G6" s="617">
        <v>56</v>
      </c>
      <c r="H6" s="617">
        <v>10545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419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65.900000000000006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3.4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88.6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5401782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30657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12</v>
      </c>
      <c r="C4" s="600">
        <v>8.1999999999999993</v>
      </c>
      <c r="D4" s="600">
        <v>71.900000000000006</v>
      </c>
      <c r="E4" s="600">
        <v>0.77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13</v>
      </c>
      <c r="C5" s="602">
        <v>8.4</v>
      </c>
      <c r="D5" s="751">
        <v>67.099999999999994</v>
      </c>
      <c r="E5" s="751">
        <v>0.64</v>
      </c>
      <c r="G5" s="647" t="s">
        <v>446</v>
      </c>
      <c r="H5" s="648">
        <f>IF(ISBLANK(B4),"",B4)</f>
        <v>12</v>
      </c>
      <c r="I5" s="648">
        <f>IF(ISBLANK(B5),"",B5)</f>
        <v>13</v>
      </c>
      <c r="J5" s="649">
        <f>IF(ISBLANK(B6),"",B6)</f>
        <v>15</v>
      </c>
      <c r="K5" s="569"/>
    </row>
    <row r="6" spans="1:11" x14ac:dyDescent="0.25">
      <c r="A6" s="218">
        <v>2022</v>
      </c>
      <c r="B6" s="601">
        <v>15</v>
      </c>
      <c r="C6" s="602">
        <v>9.4</v>
      </c>
      <c r="D6" s="959">
        <v>65.900000000000006</v>
      </c>
      <c r="E6" s="959">
        <v>0.61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8.1999999999999993</v>
      </c>
      <c r="I9" s="648">
        <f>IF(ISBLANK(C5),"",C5)</f>
        <v>8.4</v>
      </c>
      <c r="J9" s="649">
        <f>IF(ISBLANK(C6),"",C6)</f>
        <v>9.4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410</v>
      </c>
      <c r="C4" s="643">
        <v>2.2000000000000002</v>
      </c>
      <c r="D4" s="643">
        <v>1</v>
      </c>
      <c r="E4" s="643">
        <v>0.17</v>
      </c>
      <c r="F4" s="643">
        <v>0.6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429</v>
      </c>
      <c r="C5" s="602">
        <v>2.4</v>
      </c>
      <c r="D5" s="602">
        <v>1.1000000000000001</v>
      </c>
      <c r="E5" s="602">
        <v>0.18</v>
      </c>
      <c r="F5" s="602">
        <v>0.6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419</v>
      </c>
      <c r="C6" s="602">
        <v>2.4</v>
      </c>
      <c r="D6" s="602">
        <v>1</v>
      </c>
      <c r="E6" s="602">
        <v>0.18</v>
      </c>
      <c r="F6" s="602">
        <v>0.6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94.3</v>
      </c>
      <c r="C5" s="602">
        <v>89.6</v>
      </c>
      <c r="D5" s="602">
        <v>8</v>
      </c>
      <c r="E5" s="602">
        <v>4.4000000000000004</v>
      </c>
      <c r="F5" s="253"/>
      <c r="G5" s="253"/>
      <c r="H5" s="253"/>
    </row>
    <row r="6" spans="1:8" x14ac:dyDescent="0.25">
      <c r="A6" s="360">
        <v>2021</v>
      </c>
      <c r="B6" s="602">
        <v>93.5</v>
      </c>
      <c r="C6" s="602">
        <v>79.2</v>
      </c>
      <c r="D6" s="602">
        <v>7</v>
      </c>
      <c r="E6" s="602">
        <v>3.9</v>
      </c>
      <c r="F6" s="253"/>
      <c r="G6" s="253"/>
      <c r="H6" s="253"/>
    </row>
    <row r="7" spans="1:8" x14ac:dyDescent="0.25">
      <c r="A7" s="481">
        <v>2022</v>
      </c>
      <c r="B7" s="1067">
        <v>98.5</v>
      </c>
      <c r="C7" s="1067">
        <v>88.6</v>
      </c>
      <c r="D7" s="1067">
        <v>6</v>
      </c>
      <c r="E7" s="1067">
        <v>3.4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4.4000000000000004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3.9</v>
      </c>
    </row>
    <row r="17" spans="1:2" x14ac:dyDescent="0.25">
      <c r="A17" s="633">
        <f t="shared" si="0"/>
        <v>2022</v>
      </c>
      <c r="B17" s="627">
        <f t="shared" si="1"/>
        <v>3.4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19066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578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5312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369749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2098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19779</v>
      </c>
      <c r="C5" s="1034">
        <v>8512</v>
      </c>
      <c r="D5" s="600">
        <v>11267</v>
      </c>
      <c r="G5" s="871" t="s">
        <v>126</v>
      </c>
      <c r="H5" s="637">
        <f>IF(ISBLANK(D7),"",D7)</f>
        <v>11111</v>
      </c>
    </row>
    <row r="6" spans="1:17" x14ac:dyDescent="0.25">
      <c r="A6" s="641">
        <v>2021</v>
      </c>
      <c r="B6" s="1034">
        <v>19142</v>
      </c>
      <c r="C6" s="1034">
        <v>8046</v>
      </c>
      <c r="D6" s="602">
        <v>11096</v>
      </c>
      <c r="G6" s="635" t="s">
        <v>127</v>
      </c>
      <c r="H6" s="623">
        <f>IF(ISBLANK(C7),"",C7)</f>
        <v>7955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19066</v>
      </c>
      <c r="C7" s="1034">
        <v>7955</v>
      </c>
      <c r="D7" s="617">
        <v>11111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11111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7955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235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6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121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232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10650</v>
      </c>
      <c r="C6" s="55">
        <v>5455</v>
      </c>
      <c r="D6" s="55">
        <v>5195</v>
      </c>
      <c r="E6" s="70">
        <v>14264</v>
      </c>
      <c r="F6" s="55">
        <v>7358</v>
      </c>
      <c r="G6" s="110">
        <v>6906</v>
      </c>
      <c r="H6" s="55">
        <v>8147</v>
      </c>
      <c r="I6" s="55">
        <v>4168</v>
      </c>
      <c r="J6" s="55">
        <v>3979</v>
      </c>
      <c r="K6" s="70">
        <v>31041</v>
      </c>
      <c r="L6" s="55">
        <v>15949</v>
      </c>
      <c r="M6" s="110">
        <v>15092</v>
      </c>
      <c r="N6" s="70">
        <v>31554</v>
      </c>
      <c r="O6" s="55">
        <v>16526</v>
      </c>
      <c r="P6" s="110">
        <v>15028</v>
      </c>
      <c r="Q6" s="70">
        <v>118123</v>
      </c>
      <c r="R6" s="55">
        <v>60320</v>
      </c>
      <c r="S6" s="110">
        <v>57803</v>
      </c>
      <c r="T6" s="70">
        <v>182895</v>
      </c>
      <c r="U6" s="55">
        <v>90410</v>
      </c>
      <c r="V6" s="160">
        <v>92485</v>
      </c>
    </row>
    <row r="7" spans="1:22" x14ac:dyDescent="0.25">
      <c r="A7" s="286">
        <v>2021</v>
      </c>
      <c r="B7" s="167">
        <v>10511</v>
      </c>
      <c r="C7" s="94">
        <v>5421</v>
      </c>
      <c r="D7" s="94">
        <v>5090</v>
      </c>
      <c r="E7" s="167">
        <v>13955</v>
      </c>
      <c r="F7" s="94">
        <v>7178</v>
      </c>
      <c r="G7" s="169">
        <v>6777</v>
      </c>
      <c r="H7" s="94">
        <v>8036</v>
      </c>
      <c r="I7" s="94">
        <v>4115</v>
      </c>
      <c r="J7" s="94">
        <v>3921</v>
      </c>
      <c r="K7" s="167">
        <v>30507</v>
      </c>
      <c r="L7" s="94">
        <v>15687</v>
      </c>
      <c r="M7" s="169">
        <v>14820</v>
      </c>
      <c r="N7" s="167">
        <v>31014</v>
      </c>
      <c r="O7" s="94">
        <v>16212</v>
      </c>
      <c r="P7" s="169">
        <v>14802</v>
      </c>
      <c r="Q7" s="167">
        <v>116103</v>
      </c>
      <c r="R7" s="94">
        <v>59345</v>
      </c>
      <c r="S7" s="169">
        <v>56758</v>
      </c>
      <c r="T7" s="212">
        <v>180400</v>
      </c>
      <c r="U7" s="58">
        <v>89125</v>
      </c>
      <c r="V7" s="160">
        <v>91275</v>
      </c>
    </row>
    <row r="8" spans="1:22" x14ac:dyDescent="0.25">
      <c r="A8" s="219">
        <v>2022</v>
      </c>
      <c r="B8" s="72">
        <v>11198</v>
      </c>
      <c r="C8" s="61">
        <v>5771</v>
      </c>
      <c r="D8" s="61">
        <v>5427</v>
      </c>
      <c r="E8" s="72">
        <v>13827</v>
      </c>
      <c r="F8" s="61">
        <v>7232</v>
      </c>
      <c r="G8" s="111">
        <v>6595</v>
      </c>
      <c r="H8" s="61">
        <v>7573</v>
      </c>
      <c r="I8" s="61">
        <v>3879</v>
      </c>
      <c r="J8" s="61">
        <v>3694</v>
      </c>
      <c r="K8" s="72">
        <v>30684</v>
      </c>
      <c r="L8" s="61">
        <v>15910</v>
      </c>
      <c r="M8" s="111">
        <v>14774</v>
      </c>
      <c r="N8" s="72">
        <v>28415</v>
      </c>
      <c r="O8" s="61">
        <v>14761</v>
      </c>
      <c r="P8" s="111">
        <v>13654</v>
      </c>
      <c r="Q8" s="72">
        <v>111316</v>
      </c>
      <c r="R8" s="61">
        <v>56745</v>
      </c>
      <c r="S8" s="111">
        <v>54571</v>
      </c>
      <c r="T8" s="72">
        <v>176202</v>
      </c>
      <c r="U8" s="61">
        <v>87105</v>
      </c>
      <c r="V8" s="111">
        <v>89097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11198</v>
      </c>
      <c r="C15" s="172">
        <f>E8</f>
        <v>13827</v>
      </c>
      <c r="D15" s="172">
        <f>H8</f>
        <v>7573</v>
      </c>
      <c r="E15" s="172">
        <f>K8</f>
        <v>30684</v>
      </c>
      <c r="F15" s="172">
        <f>N8</f>
        <v>28415</v>
      </c>
      <c r="G15" s="172">
        <f>Q8</f>
        <v>111316</v>
      </c>
      <c r="H15" s="334">
        <f>T8</f>
        <v>176202</v>
      </c>
      <c r="M15" s="172">
        <f>K8</f>
        <v>30684</v>
      </c>
      <c r="N15" s="172">
        <f>H15-E15-O15</f>
        <v>105657</v>
      </c>
      <c r="O15" s="172">
        <f>H15-(B15+C15+G15)</f>
        <v>39861</v>
      </c>
      <c r="P15" s="29"/>
      <c r="Q15" s="100">
        <f>M15/H15*100</f>
        <v>17.414104266693908</v>
      </c>
      <c r="R15" s="100">
        <f>N15/H15*100</f>
        <v>59.963564545237858</v>
      </c>
      <c r="S15" s="100">
        <f>O15/H15*100</f>
        <v>22.622331188068241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17.414104266693908</v>
      </c>
      <c r="R18" s="100">
        <f>N15/H15*100</f>
        <v>59.963564545237858</v>
      </c>
      <c r="S18" s="100">
        <f>O15/H15*100</f>
        <v>22.622331188068241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6.3</v>
      </c>
      <c r="C23" s="361"/>
      <c r="D23" s="361"/>
      <c r="E23" s="167">
        <v>4.2</v>
      </c>
      <c r="F23" s="361"/>
      <c r="G23" s="362"/>
      <c r="H23" s="167">
        <v>4.9000000000000004</v>
      </c>
      <c r="I23" s="94">
        <v>6.8</v>
      </c>
      <c r="J23" s="169">
        <v>2.89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5.7</v>
      </c>
      <c r="C24" s="361"/>
      <c r="D24" s="361"/>
      <c r="E24" s="167">
        <v>7</v>
      </c>
      <c r="F24" s="361"/>
      <c r="G24" s="362"/>
      <c r="H24" s="167">
        <v>4.46</v>
      </c>
      <c r="I24" s="94">
        <v>7.26</v>
      </c>
      <c r="J24" s="169">
        <v>1.34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4.3</v>
      </c>
      <c r="C25" s="357"/>
      <c r="D25" s="357"/>
      <c r="E25" s="72">
        <v>4.9000000000000004</v>
      </c>
      <c r="F25" s="357"/>
      <c r="G25" s="461"/>
      <c r="H25" s="72">
        <v>1.86</v>
      </c>
      <c r="I25" s="61">
        <v>3.67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2.89</v>
      </c>
      <c r="C32" s="674">
        <f>IF(ISBLANK(I23),"",I23)</f>
        <v>6.8</v>
      </c>
      <c r="F32" s="700">
        <f>A23</f>
        <v>2020</v>
      </c>
      <c r="G32" s="674">
        <f>IF(ISBLANK(J23),"",J23)</f>
        <v>2.89</v>
      </c>
      <c r="H32" s="674">
        <f>IF(ISBLANK(I23),"",I23)</f>
        <v>6.8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1.34</v>
      </c>
      <c r="C33" s="853">
        <f t="shared" ref="C33:C34" si="2">IF(ISBLANK(I24),"",I24)</f>
        <v>7.26</v>
      </c>
      <c r="F33" s="701">
        <f t="shared" ref="F33:F34" si="3">A24</f>
        <v>2021</v>
      </c>
      <c r="G33" s="853">
        <f t="shared" ref="G33:G34" si="4">IF(ISBLANK(J24),"",J24)</f>
        <v>1.34</v>
      </c>
      <c r="H33" s="853">
        <f t="shared" ref="H33:H34" si="5">IF(ISBLANK(I24),"",I24)</f>
        <v>7.26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3.67</v>
      </c>
      <c r="F34" s="702">
        <f t="shared" si="3"/>
        <v>2022</v>
      </c>
      <c r="G34" s="676">
        <f t="shared" si="4"/>
        <v>0</v>
      </c>
      <c r="H34" s="676">
        <f t="shared" si="5"/>
        <v>3.67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217</v>
      </c>
      <c r="C4" s="600">
        <v>2</v>
      </c>
      <c r="D4" s="600">
        <v>5</v>
      </c>
      <c r="E4" s="599">
        <v>3</v>
      </c>
      <c r="F4" s="600">
        <v>7.3</v>
      </c>
      <c r="G4" s="600">
        <v>0.2</v>
      </c>
    </row>
    <row r="5" spans="1:10" x14ac:dyDescent="0.25">
      <c r="A5" s="286">
        <v>2022</v>
      </c>
      <c r="B5" s="751">
        <v>205</v>
      </c>
      <c r="C5" s="751">
        <v>4</v>
      </c>
      <c r="D5" s="751">
        <v>3</v>
      </c>
      <c r="E5" s="753">
        <v>3</v>
      </c>
      <c r="F5" s="751">
        <v>6.8</v>
      </c>
      <c r="G5" s="751">
        <v>0.1</v>
      </c>
    </row>
    <row r="6" spans="1:10" x14ac:dyDescent="0.25">
      <c r="A6" s="218">
        <v>2023</v>
      </c>
      <c r="B6" s="752">
        <v>232</v>
      </c>
      <c r="C6" s="752">
        <v>4</v>
      </c>
      <c r="D6" s="752">
        <v>3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217</v>
      </c>
      <c r="C11" s="80">
        <f>IF(ISBLANK(D4),"",D4)</f>
        <v>5</v>
      </c>
      <c r="E11" s="103">
        <f>A4</f>
        <v>2021</v>
      </c>
      <c r="F11" s="80">
        <f>IF(ISBLANK(B4),"",B4)</f>
        <v>217</v>
      </c>
      <c r="G11" s="80">
        <f>IF(ISBLANK(D4),"",D4)</f>
        <v>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205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205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232</v>
      </c>
      <c r="C13" s="83">
        <f>IF(ISBLANK(D6),"",D6)</f>
        <v>3</v>
      </c>
      <c r="D13" s="253"/>
      <c r="E13" s="155">
        <f t="shared" si="1"/>
        <v>2023</v>
      </c>
      <c r="F13" s="83">
        <f t="shared" si="2"/>
        <v>232</v>
      </c>
      <c r="G13" s="83">
        <f t="shared" si="3"/>
        <v>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3</v>
      </c>
      <c r="E18" s="603">
        <f>A4</f>
        <v>2021</v>
      </c>
      <c r="F18" s="100">
        <f>IF(ISBLANK(C4),"",C4)</f>
        <v>2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3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3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2</v>
      </c>
      <c r="E20" s="155">
        <f t="shared" si="5"/>
        <v>2023</v>
      </c>
      <c r="F20" s="83">
        <f>IF(ISBLANK(C6),"",C6)</f>
        <v>4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3980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2.2999999999999998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2898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10.3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1185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963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3656</v>
      </c>
    </row>
    <row r="17" spans="2:3" x14ac:dyDescent="0.25">
      <c r="B17" s="253">
        <v>2022</v>
      </c>
      <c r="C17" s="1100">
        <v>3137</v>
      </c>
    </row>
    <row r="18" spans="2:3" x14ac:dyDescent="0.25">
      <c r="B18" s="253">
        <v>2023</v>
      </c>
      <c r="C18" s="1100">
        <v>2898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3656</v>
      </c>
    </row>
    <row r="22" spans="2:3" x14ac:dyDescent="0.25">
      <c r="B22" s="636">
        <f>B17</f>
        <v>2022</v>
      </c>
      <c r="C22" s="636">
        <f t="shared" ref="C22:C23" si="0">IF(ISBLANK(C17),"",C17)</f>
        <v>3137</v>
      </c>
    </row>
    <row r="23" spans="2:3" x14ac:dyDescent="0.25">
      <c r="B23" s="636">
        <f>B18</f>
        <v>2023</v>
      </c>
      <c r="C23" s="636">
        <f t="shared" si="0"/>
        <v>2898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140</v>
      </c>
      <c r="C5" s="55">
        <v>200</v>
      </c>
      <c r="D5" s="55">
        <v>159</v>
      </c>
      <c r="E5" s="269">
        <f>SUM(B5:D5)</f>
        <v>499</v>
      </c>
      <c r="F5" s="71">
        <v>4488</v>
      </c>
      <c r="G5" s="70">
        <v>0.5</v>
      </c>
      <c r="H5" s="55">
        <v>0.2</v>
      </c>
      <c r="I5" s="110">
        <v>0.4</v>
      </c>
      <c r="J5" s="71">
        <v>2.5</v>
      </c>
    </row>
    <row r="6" spans="1:10" x14ac:dyDescent="0.25">
      <c r="A6" s="286">
        <v>2022</v>
      </c>
      <c r="B6" s="757">
        <v>166</v>
      </c>
      <c r="C6" s="758">
        <v>200</v>
      </c>
      <c r="D6" s="758">
        <v>163</v>
      </c>
      <c r="E6" s="270">
        <f>SUM(B6:D6)</f>
        <v>529</v>
      </c>
      <c r="F6" s="214">
        <v>3974</v>
      </c>
      <c r="G6" s="457">
        <v>0.5</v>
      </c>
      <c r="H6" s="458">
        <v>0.2</v>
      </c>
      <c r="I6" s="763">
        <v>0.4</v>
      </c>
      <c r="J6" s="214">
        <v>2.2999999999999998</v>
      </c>
    </row>
    <row r="7" spans="1:10" x14ac:dyDescent="0.25">
      <c r="A7" s="218">
        <v>2023</v>
      </c>
      <c r="B7" s="167">
        <v>192</v>
      </c>
      <c r="C7" s="94">
        <v>219</v>
      </c>
      <c r="D7" s="94">
        <v>190</v>
      </c>
      <c r="E7" s="447">
        <f>SUM(B7:D7)</f>
        <v>601</v>
      </c>
      <c r="F7" s="168">
        <v>3980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4488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3974</v>
      </c>
      <c r="C14" s="28"/>
      <c r="D14" s="28"/>
      <c r="F14" s="625" t="s">
        <v>1526</v>
      </c>
      <c r="G14" s="621">
        <f>IF(ISBLANK(B7),"",B7)</f>
        <v>192</v>
      </c>
      <c r="I14" s="625" t="s">
        <v>1529</v>
      </c>
      <c r="J14" s="621">
        <f>IF(ISBLANK(B7),"",B7)</f>
        <v>192</v>
      </c>
    </row>
    <row r="15" spans="1:10" x14ac:dyDescent="0.25">
      <c r="A15" s="624">
        <f t="shared" ref="A15" si="1">A7</f>
        <v>2023</v>
      </c>
      <c r="B15" s="623">
        <f t="shared" si="0"/>
        <v>3980</v>
      </c>
      <c r="C15" s="28"/>
      <c r="D15" s="28"/>
      <c r="F15" s="626" t="s">
        <v>1527</v>
      </c>
      <c r="G15" s="622">
        <f>IF(ISBLANK(C7),"",C7)</f>
        <v>219</v>
      </c>
      <c r="I15" s="626" t="s">
        <v>1538</v>
      </c>
      <c r="J15" s="622">
        <f>IF(ISBLANK(C7),"",C7)</f>
        <v>219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190</v>
      </c>
      <c r="I16" s="627" t="s">
        <v>1539</v>
      </c>
      <c r="J16" s="623">
        <f>IF(ISBLANK(D7),"",D7)</f>
        <v>190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143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800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235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194</v>
      </c>
      <c r="C6" s="759"/>
      <c r="D6" s="759"/>
      <c r="E6" s="457">
        <v>8.8000000000000007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157</v>
      </c>
      <c r="C7" s="759"/>
      <c r="D7" s="759"/>
      <c r="E7" s="457">
        <v>7.3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235</v>
      </c>
      <c r="C8" s="760"/>
      <c r="D8" s="760"/>
      <c r="E8" s="601">
        <v>11.1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194</v>
      </c>
      <c r="C16" s="755"/>
      <c r="I16" s="700">
        <f>A6</f>
        <v>2020</v>
      </c>
      <c r="J16" s="674">
        <f>IF(ISBLANK(E6),"",E6)</f>
        <v>8.8000000000000007</v>
      </c>
      <c r="K16" s="756"/>
    </row>
    <row r="17" spans="1:10" x14ac:dyDescent="0.25">
      <c r="A17" s="701">
        <f>A7</f>
        <v>2021</v>
      </c>
      <c r="B17" s="853">
        <f>IF(ISBLANK(B7),"",B7)</f>
        <v>157</v>
      </c>
      <c r="C17" s="755"/>
      <c r="I17" s="701">
        <f>A7</f>
        <v>2021</v>
      </c>
      <c r="J17" s="853">
        <f>IF(ISBLANK(E7),"",E7)</f>
        <v>7.3</v>
      </c>
    </row>
    <row r="18" spans="1:10" x14ac:dyDescent="0.25">
      <c r="A18" s="702">
        <f>A8</f>
        <v>2022</v>
      </c>
      <c r="B18" s="676">
        <f>IF(ISBLANK(B8),"",B8)</f>
        <v>235</v>
      </c>
      <c r="C18" s="755"/>
      <c r="I18" s="702">
        <f>A8</f>
        <v>2022</v>
      </c>
      <c r="J18" s="676">
        <f>IF(ISBLANK(E8),"",E8)</f>
        <v>11.1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277</v>
      </c>
      <c r="D5" s="449">
        <f>IF(ISBLANK(B5),"",A5)</f>
        <v>2021</v>
      </c>
      <c r="E5" s="618">
        <f>IF(ISBLANK(B5),"",B5)</f>
        <v>277</v>
      </c>
      <c r="K5" s="217">
        <v>2020</v>
      </c>
      <c r="L5" s="655">
        <v>7.2</v>
      </c>
    </row>
    <row r="6" spans="1:12" x14ac:dyDescent="0.25">
      <c r="A6" s="229">
        <v>2022</v>
      </c>
      <c r="B6" s="602">
        <v>273</v>
      </c>
      <c r="D6" s="450">
        <f>IF(ISBLANK(B6),"",A6)</f>
        <v>2022</v>
      </c>
      <c r="E6" s="619">
        <f>IF(ISBLANK(B6),"",B6)</f>
        <v>273</v>
      </c>
      <c r="K6" s="286">
        <v>2021</v>
      </c>
      <c r="L6" s="657">
        <v>7.2</v>
      </c>
    </row>
    <row r="7" spans="1:12" x14ac:dyDescent="0.25">
      <c r="A7" s="123">
        <v>2023</v>
      </c>
      <c r="B7" s="617">
        <v>286</v>
      </c>
      <c r="D7" s="379">
        <f>IF(ISBLANK(B7),"",A7)</f>
        <v>2023</v>
      </c>
      <c r="E7" s="620">
        <f>IF(ISBLANK(B7),"",B7)</f>
        <v>286</v>
      </c>
      <c r="K7" s="219">
        <v>2022</v>
      </c>
      <c r="L7" s="617">
        <v>6.7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87</v>
      </c>
      <c r="C4" s="643">
        <v>466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118</v>
      </c>
      <c r="C5" s="602">
        <v>567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143</v>
      </c>
      <c r="C6" s="602">
        <v>800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33</v>
      </c>
      <c r="C5" s="643">
        <v>5508</v>
      </c>
      <c r="D5" s="643">
        <v>599</v>
      </c>
      <c r="E5" s="869">
        <v>10.8</v>
      </c>
      <c r="F5" s="1039">
        <v>9.4</v>
      </c>
      <c r="G5" s="1039">
        <v>12.2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36</v>
      </c>
      <c r="C6" s="657">
        <v>4974</v>
      </c>
      <c r="D6" s="657">
        <v>532</v>
      </c>
      <c r="E6" s="657">
        <v>10.6</v>
      </c>
      <c r="F6" s="657">
        <v>9</v>
      </c>
      <c r="G6" s="657">
        <v>12.2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33</v>
      </c>
      <c r="C7" s="617">
        <v>5312</v>
      </c>
      <c r="D7" s="617">
        <v>578</v>
      </c>
      <c r="E7" s="617">
        <v>10.8</v>
      </c>
      <c r="F7" s="617">
        <v>9.1</v>
      </c>
      <c r="G7" s="617">
        <v>12.5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12.1</v>
      </c>
      <c r="C4" s="655">
        <v>938</v>
      </c>
      <c r="D4" s="655">
        <v>3.1</v>
      </c>
      <c r="E4" s="655">
        <v>982</v>
      </c>
      <c r="F4" s="655">
        <v>0.5</v>
      </c>
      <c r="G4" s="655">
        <v>222</v>
      </c>
      <c r="H4" s="655">
        <v>5</v>
      </c>
      <c r="I4" s="655">
        <v>108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10.3</v>
      </c>
      <c r="C5" s="602">
        <v>1091</v>
      </c>
      <c r="D5" s="602">
        <v>3.6</v>
      </c>
      <c r="E5" s="602">
        <v>977</v>
      </c>
      <c r="F5" s="602">
        <v>0.6</v>
      </c>
      <c r="G5" s="602">
        <v>208</v>
      </c>
      <c r="H5" s="602">
        <v>7</v>
      </c>
      <c r="I5" s="602">
        <v>122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1185</v>
      </c>
      <c r="D6" s="617"/>
      <c r="E6" s="617">
        <v>963</v>
      </c>
      <c r="F6" s="617"/>
      <c r="G6" s="617">
        <v>235</v>
      </c>
      <c r="H6" s="617">
        <v>6</v>
      </c>
      <c r="I6" s="617">
        <v>121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950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160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1428</v>
      </c>
      <c r="C4" s="1006">
        <v>735</v>
      </c>
      <c r="D4" s="1006">
        <v>693</v>
      </c>
      <c r="E4" s="1005">
        <v>3201</v>
      </c>
      <c r="F4" s="1006">
        <v>1717</v>
      </c>
      <c r="G4" s="1006">
        <v>1484</v>
      </c>
      <c r="H4" s="1007">
        <v>7.8</v>
      </c>
      <c r="I4" s="1007">
        <v>17.5</v>
      </c>
      <c r="J4" s="1007">
        <v>-9.6999999999999993</v>
      </c>
      <c r="K4" s="70">
        <v>1436</v>
      </c>
      <c r="L4" s="55">
        <v>600</v>
      </c>
      <c r="M4" s="110">
        <v>836</v>
      </c>
      <c r="N4" s="55">
        <v>1949</v>
      </c>
      <c r="O4" s="55">
        <v>803</v>
      </c>
      <c r="P4" s="110">
        <v>1146</v>
      </c>
    </row>
    <row r="5" spans="1:17" x14ac:dyDescent="0.25">
      <c r="A5" s="286">
        <v>2021</v>
      </c>
      <c r="B5" s="1008">
        <v>1570</v>
      </c>
      <c r="C5" s="1009">
        <v>826</v>
      </c>
      <c r="D5" s="1009">
        <v>744</v>
      </c>
      <c r="E5" s="1008">
        <v>3977</v>
      </c>
      <c r="F5" s="1009">
        <v>2077</v>
      </c>
      <c r="G5" s="1009">
        <v>1900</v>
      </c>
      <c r="H5" s="1010">
        <v>8.6999999999999993</v>
      </c>
      <c r="I5" s="1010">
        <v>22</v>
      </c>
      <c r="J5" s="1010">
        <v>-13.3</v>
      </c>
      <c r="K5" s="212">
        <v>2082</v>
      </c>
      <c r="L5" s="58">
        <v>790</v>
      </c>
      <c r="M5" s="160">
        <v>1292</v>
      </c>
      <c r="N5" s="58">
        <v>2381</v>
      </c>
      <c r="O5" s="58">
        <v>928</v>
      </c>
      <c r="P5" s="160">
        <v>1453</v>
      </c>
    </row>
    <row r="6" spans="1:17" x14ac:dyDescent="0.25">
      <c r="A6" s="219">
        <v>2022</v>
      </c>
      <c r="B6" s="1011">
        <v>1614</v>
      </c>
      <c r="C6" s="1012">
        <v>818</v>
      </c>
      <c r="D6" s="1012">
        <v>796</v>
      </c>
      <c r="E6" s="1011">
        <v>3117</v>
      </c>
      <c r="F6" s="1012">
        <v>1565</v>
      </c>
      <c r="G6" s="1012">
        <v>1552</v>
      </c>
      <c r="H6" s="1013">
        <v>9.1999999999999993</v>
      </c>
      <c r="I6" s="1013">
        <v>17.7</v>
      </c>
      <c r="J6" s="1013">
        <v>-8.5</v>
      </c>
      <c r="K6" s="1014">
        <v>2379</v>
      </c>
      <c r="L6" s="1015">
        <v>921</v>
      </c>
      <c r="M6" s="1016">
        <v>1458</v>
      </c>
      <c r="N6" s="1015">
        <v>2700</v>
      </c>
      <c r="O6" s="1015">
        <v>1059</v>
      </c>
      <c r="P6" s="1016">
        <v>1641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693</v>
      </c>
      <c r="C13" s="319">
        <f>IF(ISBLANK(C4),"",C4)</f>
        <v>735</v>
      </c>
      <c r="D13" s="364"/>
      <c r="E13" s="322">
        <f>A4</f>
        <v>2020</v>
      </c>
      <c r="F13" s="319">
        <f>IF(ISBLANK(G4),"",G4)</f>
        <v>1484</v>
      </c>
      <c r="G13" s="319">
        <f>IF(ISBLANK(F4),"",F4)</f>
        <v>1717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744</v>
      </c>
      <c r="C14" s="320">
        <f t="shared" ref="C14:C15" si="2">IF(ISBLANK(C5),"",C5)</f>
        <v>826</v>
      </c>
      <c r="D14" s="364"/>
      <c r="E14" s="323">
        <f t="shared" ref="E14:E15" si="3">A5</f>
        <v>2021</v>
      </c>
      <c r="F14" s="320">
        <f t="shared" ref="F14:F15" si="4">IF(ISBLANK(G5),"",G5)</f>
        <v>1900</v>
      </c>
      <c r="G14" s="320">
        <f t="shared" ref="G14:G15" si="5">IF(ISBLANK(F5),"",F5)</f>
        <v>2077</v>
      </c>
      <c r="H14" s="389"/>
      <c r="I14" s="389"/>
      <c r="J14" s="48"/>
      <c r="K14" s="325" t="s">
        <v>536</v>
      </c>
      <c r="L14" s="328">
        <f>IF(ISBLANK(K4),"",K4)</f>
        <v>1436</v>
      </c>
      <c r="M14" s="328">
        <f>IF(ISBLANK(K5),"",K5)</f>
        <v>2082</v>
      </c>
      <c r="N14" s="328">
        <f>IF(ISBLANK(K6),"",K6)</f>
        <v>2379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796</v>
      </c>
      <c r="C15" s="321">
        <f t="shared" si="2"/>
        <v>818</v>
      </c>
      <c r="E15" s="324">
        <f t="shared" si="3"/>
        <v>2022</v>
      </c>
      <c r="F15" s="321">
        <f t="shared" si="4"/>
        <v>1552</v>
      </c>
      <c r="G15" s="321">
        <f t="shared" si="5"/>
        <v>1565</v>
      </c>
      <c r="H15" s="211"/>
      <c r="I15" s="211"/>
      <c r="J15" s="28"/>
      <c r="K15" s="326" t="s">
        <v>535</v>
      </c>
      <c r="L15" s="329">
        <f>IF(ISBLANK(N4),"",N4)</f>
        <v>1949</v>
      </c>
      <c r="M15" s="329">
        <f>IF(ISBLANK(N5),"",N5)</f>
        <v>2381</v>
      </c>
      <c r="N15" s="329">
        <f>IF(ISBLANK(N6),"",N6)</f>
        <v>2700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1436</v>
      </c>
      <c r="M19" s="328">
        <f>IF(ISBLANK(K5),"",K5)</f>
        <v>2082</v>
      </c>
      <c r="N19" s="328">
        <f>IF(ISBLANK(K6),"",K6)</f>
        <v>2379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1949</v>
      </c>
      <c r="M20" s="329">
        <f>IF(ISBLANK(N5),"",N5)</f>
        <v>2381</v>
      </c>
      <c r="N20" s="329">
        <f>IF(ISBLANK(N6),"",N6)</f>
        <v>2700</v>
      </c>
      <c r="O20" s="364"/>
    </row>
    <row r="21" spans="1:15" x14ac:dyDescent="0.25">
      <c r="A21" s="322">
        <f>A4</f>
        <v>2020</v>
      </c>
      <c r="B21" s="319">
        <f>IF(ISBLANK(D4),"",D4)</f>
        <v>693</v>
      </c>
      <c r="C21" s="319">
        <f>IF(ISBLANK(C4),"",C4)</f>
        <v>735</v>
      </c>
      <c r="E21" s="322">
        <f>A4</f>
        <v>2020</v>
      </c>
      <c r="F21" s="319">
        <f>IF(ISBLANK(G4),"",G4)</f>
        <v>1484</v>
      </c>
      <c r="G21" s="319">
        <f>IF(ISBLANK(F4),"",F4)</f>
        <v>1717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744</v>
      </c>
      <c r="C22" s="320">
        <f t="shared" ref="C22:C23" si="8">IF(ISBLANK(C5),"",C5)</f>
        <v>826</v>
      </c>
      <c r="E22" s="323">
        <f t="shared" ref="E22:E23" si="9">A5</f>
        <v>2021</v>
      </c>
      <c r="F22" s="320">
        <f t="shared" ref="F22:F23" si="10">IF(ISBLANK(G5),"",G5)</f>
        <v>1900</v>
      </c>
      <c r="G22" s="320">
        <f t="shared" ref="G22:G23" si="11">IF(ISBLANK(F5),"",F5)</f>
        <v>2077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796</v>
      </c>
      <c r="C23" s="321">
        <f t="shared" si="8"/>
        <v>818</v>
      </c>
      <c r="E23" s="324">
        <f t="shared" si="9"/>
        <v>2022</v>
      </c>
      <c r="F23" s="321">
        <f t="shared" si="10"/>
        <v>1552</v>
      </c>
      <c r="G23" s="321">
        <f t="shared" si="11"/>
        <v>1565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23</v>
      </c>
      <c r="C5" s="611"/>
      <c r="D5" s="611"/>
      <c r="E5" s="599">
        <v>104</v>
      </c>
      <c r="F5" s="616"/>
      <c r="G5" s="945"/>
      <c r="H5" s="599">
        <v>561</v>
      </c>
      <c r="I5" s="616">
        <v>181</v>
      </c>
      <c r="J5" s="616">
        <v>380</v>
      </c>
      <c r="K5" s="616"/>
      <c r="L5" s="945"/>
    </row>
    <row r="6" spans="1:12" x14ac:dyDescent="0.25">
      <c r="A6" s="286">
        <v>2021</v>
      </c>
      <c r="B6" s="601">
        <v>26</v>
      </c>
      <c r="C6" s="612"/>
      <c r="D6" s="612"/>
      <c r="E6" s="1034">
        <v>87</v>
      </c>
      <c r="F6" s="1028"/>
      <c r="G6" s="980"/>
      <c r="H6" s="1034">
        <v>547</v>
      </c>
      <c r="I6" s="1028">
        <v>172</v>
      </c>
      <c r="J6" s="1028">
        <v>375</v>
      </c>
      <c r="K6" s="1028"/>
      <c r="L6" s="980"/>
    </row>
    <row r="7" spans="1:12" x14ac:dyDescent="0.25">
      <c r="A7" s="218">
        <v>2022</v>
      </c>
      <c r="B7" s="601">
        <v>23</v>
      </c>
      <c r="C7" s="612"/>
      <c r="D7" s="612"/>
      <c r="E7" s="1034">
        <v>160</v>
      </c>
      <c r="F7" s="1028"/>
      <c r="G7" s="980"/>
      <c r="H7" s="1034">
        <v>950</v>
      </c>
      <c r="I7" s="1028">
        <v>354</v>
      </c>
      <c r="J7" s="1028">
        <v>596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354</v>
      </c>
    </row>
    <row r="15" spans="1:12" ht="30" x14ac:dyDescent="0.25">
      <c r="A15" s="833" t="s">
        <v>1543</v>
      </c>
      <c r="B15" s="623">
        <f>IF(ISBLANK(J7),"",J7)</f>
        <v>596</v>
      </c>
    </row>
    <row r="17" spans="1:2" x14ac:dyDescent="0.25">
      <c r="A17" s="625" t="s">
        <v>1540</v>
      </c>
      <c r="B17" s="621">
        <f>IF(ISBLANK(I7),"",I7)</f>
        <v>354</v>
      </c>
    </row>
    <row r="18" spans="1:2" x14ac:dyDescent="0.25">
      <c r="A18" s="627" t="s">
        <v>1541</v>
      </c>
      <c r="B18" s="623">
        <f>IF(ISBLANK(J7),"",J7)</f>
        <v>596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48.9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54.2</v>
      </c>
      <c r="C6" s="614">
        <v>29.1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52.8</v>
      </c>
      <c r="C10" s="614">
        <v>31.7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52.4</v>
      </c>
      <c r="C12" s="644">
        <v>31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48.9</v>
      </c>
      <c r="C14" s="73">
        <v>35.4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549.11699999999996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1273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55357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488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38735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10415.870000000001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549.12699999999995</v>
      </c>
      <c r="C5" s="611">
        <v>512.68700000000001</v>
      </c>
      <c r="D5" s="751">
        <v>50862</v>
      </c>
      <c r="E5" s="751">
        <v>28</v>
      </c>
      <c r="G5" s="358">
        <v>2014</v>
      </c>
      <c r="H5" s="70">
        <v>10222.98</v>
      </c>
      <c r="I5" s="55">
        <v>10161.129999999999</v>
      </c>
      <c r="J5" s="55">
        <v>61.85</v>
      </c>
      <c r="K5" s="71">
        <v>8</v>
      </c>
    </row>
    <row r="6" spans="1:12" x14ac:dyDescent="0.25">
      <c r="A6" s="286">
        <v>2021</v>
      </c>
      <c r="B6" s="601">
        <v>549.12699999999995</v>
      </c>
      <c r="C6" s="612">
        <v>512.68700000000001</v>
      </c>
      <c r="D6" s="959">
        <v>48498</v>
      </c>
      <c r="E6" s="959">
        <v>27</v>
      </c>
      <c r="G6" s="480">
        <v>2017</v>
      </c>
      <c r="H6" s="212">
        <v>10304.18</v>
      </c>
      <c r="I6" s="58">
        <v>10171.42</v>
      </c>
      <c r="J6" s="58">
        <v>132.76</v>
      </c>
      <c r="K6" s="214">
        <v>8</v>
      </c>
    </row>
    <row r="7" spans="1:12" x14ac:dyDescent="0.25">
      <c r="A7" s="218">
        <v>2022</v>
      </c>
      <c r="B7" s="601">
        <v>549.11699999999996</v>
      </c>
      <c r="C7" s="612">
        <v>512.67700000000002</v>
      </c>
      <c r="D7" s="959">
        <v>46953</v>
      </c>
      <c r="E7" s="959">
        <v>27</v>
      </c>
      <c r="G7" s="482">
        <v>2020</v>
      </c>
      <c r="H7" s="72">
        <v>10415.870000000001</v>
      </c>
      <c r="I7" s="61">
        <v>10171.84</v>
      </c>
      <c r="J7" s="61">
        <v>244.03</v>
      </c>
      <c r="K7" s="73">
        <v>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512.67700000000002</v>
      </c>
      <c r="D14" s="631">
        <f>A5</f>
        <v>2020</v>
      </c>
      <c r="E14" s="625">
        <f>IF(ISBLANK(D5),"",D5)</f>
        <v>50862</v>
      </c>
      <c r="F14" s="211"/>
      <c r="G14" s="634" t="s">
        <v>925</v>
      </c>
      <c r="H14" s="621">
        <f>IF(ISBLANK(J7),"",J7)</f>
        <v>244.03</v>
      </c>
      <c r="I14" s="211"/>
      <c r="J14" s="211"/>
    </row>
    <row r="15" spans="1:12" x14ac:dyDescent="0.25">
      <c r="A15" s="870" t="s">
        <v>16</v>
      </c>
      <c r="B15" s="630">
        <f>IF(ISBLANK(B7),"",B7)</f>
        <v>549.11699999999996</v>
      </c>
      <c r="D15" s="632">
        <f t="shared" ref="D15:D16" si="0">A6</f>
        <v>2021</v>
      </c>
      <c r="E15" s="626">
        <f>IF(ISBLANK(D6),"",D6)</f>
        <v>48498</v>
      </c>
      <c r="F15" s="211"/>
      <c r="G15" s="635" t="s">
        <v>926</v>
      </c>
      <c r="H15" s="623">
        <f>IF(ISBLANK(I7),"",I7)</f>
        <v>10171.84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46953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512.67700000000002</v>
      </c>
      <c r="F19" s="253"/>
      <c r="G19" s="634" t="s">
        <v>529</v>
      </c>
      <c r="H19" s="621">
        <f>IF(ISBLANK(J7),"",J7)</f>
        <v>244.03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549.11699999999996</v>
      </c>
      <c r="F20" s="253"/>
      <c r="G20" s="635" t="s">
        <v>528</v>
      </c>
      <c r="H20" s="623">
        <f>IF(ISBLANK(I7),"",I7)</f>
        <v>10171.84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</v>
      </c>
      <c r="C5" s="1092">
        <v>54756</v>
      </c>
      <c r="D5" s="1093">
        <v>1273</v>
      </c>
      <c r="E5" s="1092">
        <v>38570</v>
      </c>
      <c r="F5" s="1093">
        <v>488</v>
      </c>
    </row>
    <row r="6" spans="1:9" x14ac:dyDescent="0.25">
      <c r="A6" s="218">
        <v>2021</v>
      </c>
      <c r="B6" s="1092">
        <v>1.9</v>
      </c>
      <c r="C6" s="1092">
        <v>54892</v>
      </c>
      <c r="D6" s="1093">
        <v>1273</v>
      </c>
      <c r="E6" s="1092">
        <v>38715</v>
      </c>
      <c r="F6" s="1093">
        <v>488</v>
      </c>
    </row>
    <row r="7" spans="1:9" x14ac:dyDescent="0.25">
      <c r="A7" s="219">
        <v>2022</v>
      </c>
      <c r="B7" s="73">
        <v>1.8</v>
      </c>
      <c r="C7" s="73">
        <v>55357</v>
      </c>
      <c r="D7" s="73">
        <v>1273</v>
      </c>
      <c r="E7" s="73">
        <v>38735</v>
      </c>
      <c r="F7" s="73">
        <v>488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17032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6820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10212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50340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21450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28890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8900</v>
      </c>
      <c r="C5" s="458">
        <v>5834</v>
      </c>
      <c r="D5" s="458">
        <v>3066</v>
      </c>
      <c r="E5" s="457">
        <v>15568</v>
      </c>
      <c r="F5" s="458">
        <v>10631</v>
      </c>
      <c r="G5" s="458">
        <v>4937</v>
      </c>
      <c r="H5" s="457">
        <v>1.8</v>
      </c>
      <c r="I5" s="763">
        <v>1.6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14782</v>
      </c>
      <c r="C6" s="458">
        <v>8573</v>
      </c>
      <c r="D6" s="458">
        <v>6209</v>
      </c>
      <c r="E6" s="457">
        <v>34081</v>
      </c>
      <c r="F6" s="458">
        <v>20211</v>
      </c>
      <c r="G6" s="458">
        <v>13870</v>
      </c>
      <c r="H6" s="457">
        <v>2.4</v>
      </c>
      <c r="I6" s="763">
        <v>2.2000000000000002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17032</v>
      </c>
      <c r="C7" s="612">
        <v>6820</v>
      </c>
      <c r="D7" s="612">
        <v>10212</v>
      </c>
      <c r="E7" s="601">
        <v>50340</v>
      </c>
      <c r="F7" s="612">
        <v>21450</v>
      </c>
      <c r="G7" s="612">
        <v>28890</v>
      </c>
      <c r="H7" s="947">
        <v>3.1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8900</v>
      </c>
      <c r="C14" s="674">
        <f t="shared" ref="C14:D14" si="0">IF(ISBLANK(C5),"",C5)</f>
        <v>5834</v>
      </c>
      <c r="D14" s="669">
        <f t="shared" si="0"/>
        <v>3066</v>
      </c>
      <c r="F14" s="884">
        <f>A5</f>
        <v>2020</v>
      </c>
      <c r="G14" s="674">
        <f>IF(ISBLANK(E5),"",E5)</f>
        <v>15568</v>
      </c>
      <c r="H14" s="674">
        <f t="shared" ref="H14:I16" si="1">IF(ISBLANK(F5),"",F5)</f>
        <v>10631</v>
      </c>
      <c r="I14" s="669">
        <f t="shared" si="1"/>
        <v>4937</v>
      </c>
      <c r="J14" s="756"/>
      <c r="K14" s="884">
        <f>A5</f>
        <v>2020</v>
      </c>
      <c r="L14" s="674">
        <f>IF(ISBLANK(H5),"",H5)</f>
        <v>1.8</v>
      </c>
      <c r="M14" s="669">
        <f>IF(ISBLANK(I5),"",I5)</f>
        <v>1.6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14782</v>
      </c>
      <c r="C15" s="879">
        <f t="shared" si="3"/>
        <v>8573</v>
      </c>
      <c r="D15" s="886">
        <f t="shared" si="3"/>
        <v>6209</v>
      </c>
      <c r="F15" s="890">
        <f t="shared" ref="F15:F16" si="4">A6</f>
        <v>2021</v>
      </c>
      <c r="G15" s="853">
        <f t="shared" ref="G15:G16" si="5">IF(ISBLANK(E6),"",E6)</f>
        <v>34081</v>
      </c>
      <c r="H15" s="853">
        <f t="shared" si="1"/>
        <v>20211</v>
      </c>
      <c r="I15" s="670">
        <f t="shared" si="1"/>
        <v>13870</v>
      </c>
      <c r="J15" s="211"/>
      <c r="K15" s="890">
        <f t="shared" ref="K15:K16" si="6">A6</f>
        <v>2021</v>
      </c>
      <c r="L15" s="853">
        <f t="shared" ref="L15:M16" si="7">IF(ISBLANK(H6),"",H6)</f>
        <v>2.4</v>
      </c>
      <c r="M15" s="670">
        <f t="shared" si="7"/>
        <v>2.2000000000000002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17032</v>
      </c>
      <c r="C16" s="888">
        <f t="shared" si="3"/>
        <v>6820</v>
      </c>
      <c r="D16" s="889">
        <f t="shared" si="3"/>
        <v>10212</v>
      </c>
      <c r="F16" s="891">
        <f t="shared" si="4"/>
        <v>2022</v>
      </c>
      <c r="G16" s="676">
        <f t="shared" si="5"/>
        <v>50340</v>
      </c>
      <c r="H16" s="676">
        <f t="shared" si="1"/>
        <v>21450</v>
      </c>
      <c r="I16" s="671">
        <f t="shared" si="1"/>
        <v>28890</v>
      </c>
      <c r="J16" s="211"/>
      <c r="K16" s="891">
        <f t="shared" si="6"/>
        <v>2022</v>
      </c>
      <c r="L16" s="676">
        <f t="shared" si="7"/>
        <v>3.1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8900</v>
      </c>
      <c r="C22" s="674">
        <f t="shared" ref="C22:D22" si="8">IF(ISBLANK(C5),"",C5)</f>
        <v>5834</v>
      </c>
      <c r="D22" s="669">
        <f t="shared" si="8"/>
        <v>3066</v>
      </c>
      <c r="F22" s="884">
        <f>A5</f>
        <v>2020</v>
      </c>
      <c r="G22" s="674">
        <f>IF(ISBLANK(E5),"",E5)</f>
        <v>15568</v>
      </c>
      <c r="H22" s="674">
        <f t="shared" ref="H22:I24" si="9">IF(ISBLANK(F5),"",F5)</f>
        <v>10631</v>
      </c>
      <c r="I22" s="669">
        <f t="shared" si="9"/>
        <v>4937</v>
      </c>
      <c r="J22" s="756"/>
      <c r="K22" s="884">
        <f>A5</f>
        <v>2020</v>
      </c>
      <c r="L22" s="674">
        <f>IF(ISBLANK(H5),"",H5)</f>
        <v>1.8</v>
      </c>
      <c r="M22" s="669">
        <f>IF(ISBLANK(I5),"",I5)</f>
        <v>1.6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14782</v>
      </c>
      <c r="C23" s="853">
        <f t="shared" si="11"/>
        <v>8573</v>
      </c>
      <c r="D23" s="670">
        <f t="shared" si="11"/>
        <v>6209</v>
      </c>
      <c r="F23" s="890">
        <f t="shared" ref="F23:F24" si="12">A6</f>
        <v>2021</v>
      </c>
      <c r="G23" s="853">
        <f t="shared" ref="G23:G24" si="13">IF(ISBLANK(E6),"",E6)</f>
        <v>34081</v>
      </c>
      <c r="H23" s="853">
        <f t="shared" si="9"/>
        <v>20211</v>
      </c>
      <c r="I23" s="670">
        <f t="shared" si="9"/>
        <v>13870</v>
      </c>
      <c r="J23" s="211"/>
      <c r="K23" s="890">
        <f t="shared" ref="K23:K24" si="14">A6</f>
        <v>2021</v>
      </c>
      <c r="L23" s="853">
        <f t="shared" ref="L23:M24" si="15">IF(ISBLANK(H6),"",H6)</f>
        <v>2.4</v>
      </c>
      <c r="M23" s="670">
        <f t="shared" si="15"/>
        <v>2.2000000000000002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17032</v>
      </c>
      <c r="C24" s="676">
        <f t="shared" si="11"/>
        <v>6820</v>
      </c>
      <c r="D24" s="671">
        <f t="shared" si="11"/>
        <v>10212</v>
      </c>
      <c r="F24" s="891">
        <f t="shared" si="12"/>
        <v>2022</v>
      </c>
      <c r="G24" s="676">
        <f t="shared" si="13"/>
        <v>50340</v>
      </c>
      <c r="H24" s="676">
        <f t="shared" si="9"/>
        <v>21450</v>
      </c>
      <c r="I24" s="671">
        <f t="shared" si="9"/>
        <v>28890</v>
      </c>
      <c r="J24" s="211"/>
      <c r="K24" s="891">
        <f t="shared" si="14"/>
        <v>2022</v>
      </c>
      <c r="L24" s="676">
        <f t="shared" si="15"/>
        <v>3.1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620</v>
      </c>
      <c r="C3" s="71">
        <v>119</v>
      </c>
      <c r="D3" s="71">
        <v>15.2</v>
      </c>
      <c r="F3" s="105" t="s">
        <v>537</v>
      </c>
      <c r="G3" s="97">
        <f>IF(ISBLANK(B3),"",B3)</f>
        <v>620</v>
      </c>
      <c r="H3" s="97">
        <f>IF(ISBLANK(B4),"",B4)</f>
        <v>807</v>
      </c>
      <c r="I3" s="97">
        <f>IF(ISBLANK(B5),"",B5)</f>
        <v>863</v>
      </c>
      <c r="J3" s="365"/>
    </row>
    <row r="4" spans="1:12" x14ac:dyDescent="0.25">
      <c r="A4" s="286">
        <v>2021</v>
      </c>
      <c r="B4" s="214">
        <v>807</v>
      </c>
      <c r="C4" s="214">
        <v>115</v>
      </c>
      <c r="D4" s="214">
        <v>13.8</v>
      </c>
      <c r="F4" s="130" t="s">
        <v>538</v>
      </c>
      <c r="G4" s="98">
        <f>IF(ISBLANK(C3),"",C3)</f>
        <v>119</v>
      </c>
      <c r="H4" s="98">
        <f>IF(ISBLANK(C4),"",C4)</f>
        <v>115</v>
      </c>
      <c r="I4" s="98">
        <f>IF(ISBLANK(C5),"",C5)</f>
        <v>113</v>
      </c>
      <c r="J4" s="365"/>
    </row>
    <row r="5" spans="1:12" x14ac:dyDescent="0.25">
      <c r="A5" s="218">
        <v>2022</v>
      </c>
      <c r="B5" s="168">
        <v>863</v>
      </c>
      <c r="C5" s="168">
        <v>113</v>
      </c>
      <c r="D5" s="168">
        <v>14.5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620</v>
      </c>
      <c r="H8" s="97">
        <f>IF(ISBLANK(B4),"",B4)</f>
        <v>807</v>
      </c>
      <c r="I8" s="97">
        <f>IF(ISBLANK(B5),"",B5)</f>
        <v>863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119</v>
      </c>
      <c r="H9" s="98">
        <f>IF(ISBLANK(C4),"",C4)</f>
        <v>115</v>
      </c>
      <c r="I9" s="98">
        <f>IF(ISBLANK(C5),"",C5)</f>
        <v>113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15.2</v>
      </c>
      <c r="H13" s="132">
        <f>IF(ISBLANK(D4),"",D4)</f>
        <v>13.8</v>
      </c>
      <c r="I13" s="132">
        <f>IF(ISBLANK(D5),"",D5)</f>
        <v>14.5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3855</v>
      </c>
      <c r="C4" s="110">
        <v>4096</v>
      </c>
      <c r="E4" s="29" t="s">
        <v>540</v>
      </c>
      <c r="F4" s="163">
        <f>B4/($B$22+$C$22)*100</f>
        <v>2.1878298770729052</v>
      </c>
      <c r="G4" s="163">
        <f>C4/($B$22+$C$22)*100</f>
        <v>2.3246047150429621</v>
      </c>
      <c r="J4" s="29" t="s">
        <v>540</v>
      </c>
      <c r="K4" s="163">
        <f>G4</f>
        <v>2.3246047150429621</v>
      </c>
    </row>
    <row r="5" spans="1:11" x14ac:dyDescent="0.25">
      <c r="A5" s="202" t="s">
        <v>541</v>
      </c>
      <c r="B5" s="212">
        <v>4040</v>
      </c>
      <c r="C5" s="160">
        <v>4246</v>
      </c>
      <c r="E5" s="29" t="s">
        <v>541</v>
      </c>
      <c r="F5" s="163">
        <f t="shared" ref="F5:G21" si="0">B5/($B$22+$C$22)*100</f>
        <v>2.2928230099544842</v>
      </c>
      <c r="G5" s="163">
        <f t="shared" si="0"/>
        <v>2.4097342822442425</v>
      </c>
      <c r="J5" s="29" t="s">
        <v>541</v>
      </c>
      <c r="K5" s="163">
        <f t="shared" ref="K5:K21" si="1">G5</f>
        <v>2.4097342822442425</v>
      </c>
    </row>
    <row r="6" spans="1:11" x14ac:dyDescent="0.25">
      <c r="A6" s="202" t="s">
        <v>542</v>
      </c>
      <c r="B6" s="212">
        <v>4127</v>
      </c>
      <c r="C6" s="160">
        <v>4661</v>
      </c>
      <c r="E6" s="29" t="s">
        <v>542</v>
      </c>
      <c r="F6" s="163">
        <f t="shared" si="0"/>
        <v>2.3421981589312266</v>
      </c>
      <c r="G6" s="163">
        <f t="shared" si="0"/>
        <v>2.6452594181677846</v>
      </c>
      <c r="J6" s="29" t="s">
        <v>542</v>
      </c>
      <c r="K6" s="163">
        <f t="shared" si="1"/>
        <v>2.6452594181677846</v>
      </c>
    </row>
    <row r="7" spans="1:11" x14ac:dyDescent="0.25">
      <c r="A7" s="202" t="s">
        <v>543</v>
      </c>
      <c r="B7" s="212">
        <v>4584</v>
      </c>
      <c r="C7" s="160">
        <v>4839</v>
      </c>
      <c r="E7" s="29" t="s">
        <v>543</v>
      </c>
      <c r="F7" s="163">
        <f t="shared" si="0"/>
        <v>2.6015595736711274</v>
      </c>
      <c r="G7" s="163">
        <f t="shared" si="0"/>
        <v>2.746279837913304</v>
      </c>
      <c r="J7" s="29" t="s">
        <v>543</v>
      </c>
      <c r="K7" s="163">
        <f t="shared" si="1"/>
        <v>2.746279837913304</v>
      </c>
    </row>
    <row r="8" spans="1:11" x14ac:dyDescent="0.25">
      <c r="A8" s="202" t="s">
        <v>544</v>
      </c>
      <c r="B8" s="212">
        <v>4457</v>
      </c>
      <c r="C8" s="160">
        <v>4710</v>
      </c>
      <c r="E8" s="29" t="s">
        <v>544</v>
      </c>
      <c r="F8" s="163">
        <f t="shared" si="0"/>
        <v>2.5294832067740436</v>
      </c>
      <c r="G8" s="163">
        <f t="shared" si="0"/>
        <v>2.6730684101202029</v>
      </c>
      <c r="J8" s="29" t="s">
        <v>544</v>
      </c>
      <c r="K8" s="163">
        <f t="shared" si="1"/>
        <v>2.6730684101202029</v>
      </c>
    </row>
    <row r="9" spans="1:11" x14ac:dyDescent="0.25">
      <c r="A9" s="202" t="s">
        <v>545</v>
      </c>
      <c r="B9" s="212">
        <v>4613</v>
      </c>
      <c r="C9" s="160">
        <v>5212</v>
      </c>
      <c r="E9" s="29" t="s">
        <v>545</v>
      </c>
      <c r="F9" s="163">
        <f t="shared" si="0"/>
        <v>2.6180179566633748</v>
      </c>
      <c r="G9" s="163">
        <f t="shared" si="0"/>
        <v>2.9579686950204875</v>
      </c>
      <c r="J9" s="29" t="s">
        <v>545</v>
      </c>
      <c r="K9" s="163">
        <f t="shared" si="1"/>
        <v>2.9579686950204875</v>
      </c>
    </row>
    <row r="10" spans="1:11" x14ac:dyDescent="0.25">
      <c r="A10" s="202" t="s">
        <v>546</v>
      </c>
      <c r="B10" s="212">
        <v>4772</v>
      </c>
      <c r="C10" s="160">
        <v>5272</v>
      </c>
      <c r="E10" s="29" t="s">
        <v>546</v>
      </c>
      <c r="F10" s="163">
        <f t="shared" si="0"/>
        <v>2.7082552978967325</v>
      </c>
      <c r="G10" s="163">
        <f t="shared" si="0"/>
        <v>2.9920205219009999</v>
      </c>
      <c r="J10" s="29" t="s">
        <v>546</v>
      </c>
      <c r="K10" s="163">
        <f t="shared" si="1"/>
        <v>2.9920205219009999</v>
      </c>
    </row>
    <row r="11" spans="1:11" x14ac:dyDescent="0.25">
      <c r="A11" s="202" t="s">
        <v>547</v>
      </c>
      <c r="B11" s="212">
        <v>5350</v>
      </c>
      <c r="C11" s="160">
        <v>5878</v>
      </c>
      <c r="E11" s="29" t="s">
        <v>547</v>
      </c>
      <c r="F11" s="163">
        <f t="shared" si="0"/>
        <v>3.0362878968456659</v>
      </c>
      <c r="G11" s="163">
        <f t="shared" si="0"/>
        <v>3.3359439733941723</v>
      </c>
      <c r="J11" s="29" t="s">
        <v>547</v>
      </c>
      <c r="K11" s="163">
        <f t="shared" si="1"/>
        <v>3.3359439733941723</v>
      </c>
    </row>
    <row r="12" spans="1:11" x14ac:dyDescent="0.25">
      <c r="A12" s="202" t="s">
        <v>548</v>
      </c>
      <c r="B12" s="212">
        <v>5672</v>
      </c>
      <c r="C12" s="160">
        <v>6239</v>
      </c>
      <c r="E12" s="29" t="s">
        <v>548</v>
      </c>
      <c r="F12" s="163">
        <f t="shared" si="0"/>
        <v>3.2190327011044144</v>
      </c>
      <c r="G12" s="163">
        <f t="shared" si="0"/>
        <v>3.5408224651252542</v>
      </c>
      <c r="J12" s="29" t="s">
        <v>548</v>
      </c>
      <c r="K12" s="163">
        <f t="shared" si="1"/>
        <v>3.5408224651252542</v>
      </c>
    </row>
    <row r="13" spans="1:11" x14ac:dyDescent="0.25">
      <c r="A13" s="202" t="s">
        <v>549</v>
      </c>
      <c r="B13" s="212">
        <v>6208</v>
      </c>
      <c r="C13" s="160">
        <v>6599</v>
      </c>
      <c r="E13" s="29" t="s">
        <v>549</v>
      </c>
      <c r="F13" s="163">
        <f t="shared" si="0"/>
        <v>3.5232290212369892</v>
      </c>
      <c r="G13" s="163">
        <f t="shared" si="0"/>
        <v>3.7451334264083265</v>
      </c>
      <c r="J13" s="29" t="s">
        <v>549</v>
      </c>
      <c r="K13" s="163">
        <f t="shared" si="1"/>
        <v>3.7451334264083265</v>
      </c>
    </row>
    <row r="14" spans="1:11" x14ac:dyDescent="0.25">
      <c r="A14" s="202" t="s">
        <v>550</v>
      </c>
      <c r="B14" s="212">
        <v>5910</v>
      </c>
      <c r="C14" s="160">
        <v>6084</v>
      </c>
      <c r="E14" s="29" t="s">
        <v>550</v>
      </c>
      <c r="F14" s="163">
        <f t="shared" si="0"/>
        <v>3.3541049477304457</v>
      </c>
      <c r="G14" s="163">
        <f t="shared" si="0"/>
        <v>3.4528552456839305</v>
      </c>
      <c r="J14" s="29" t="s">
        <v>550</v>
      </c>
      <c r="K14" s="163">
        <f t="shared" si="1"/>
        <v>3.4528552456839305</v>
      </c>
    </row>
    <row r="15" spans="1:11" x14ac:dyDescent="0.25">
      <c r="A15" s="202" t="s">
        <v>551</v>
      </c>
      <c r="B15" s="212">
        <v>6084</v>
      </c>
      <c r="C15" s="160">
        <v>5669</v>
      </c>
      <c r="E15" s="29" t="s">
        <v>551</v>
      </c>
      <c r="F15" s="163">
        <f t="shared" si="0"/>
        <v>3.4528552456839305</v>
      </c>
      <c r="G15" s="163">
        <f t="shared" si="0"/>
        <v>3.2173301097603884</v>
      </c>
      <c r="J15" s="29" t="s">
        <v>551</v>
      </c>
      <c r="K15" s="163">
        <f t="shared" si="1"/>
        <v>3.2173301097603884</v>
      </c>
    </row>
    <row r="16" spans="1:11" x14ac:dyDescent="0.25">
      <c r="A16" s="202" t="s">
        <v>552</v>
      </c>
      <c r="B16" s="212">
        <v>6921</v>
      </c>
      <c r="C16" s="160">
        <v>6243</v>
      </c>
      <c r="E16" s="29" t="s">
        <v>552</v>
      </c>
      <c r="F16" s="163">
        <f t="shared" si="0"/>
        <v>3.927878230667075</v>
      </c>
      <c r="G16" s="163">
        <f t="shared" si="0"/>
        <v>3.5430925869172882</v>
      </c>
      <c r="J16" s="29" t="s">
        <v>552</v>
      </c>
      <c r="K16" s="163">
        <f t="shared" si="1"/>
        <v>3.5430925869172882</v>
      </c>
    </row>
    <row r="17" spans="1:11" x14ac:dyDescent="0.25">
      <c r="A17" s="202" t="s">
        <v>553</v>
      </c>
      <c r="B17" s="212">
        <v>7930</v>
      </c>
      <c r="C17" s="160">
        <v>6931</v>
      </c>
      <c r="E17" s="29" t="s">
        <v>553</v>
      </c>
      <c r="F17" s="163">
        <f t="shared" si="0"/>
        <v>4.5005164527076875</v>
      </c>
      <c r="G17" s="163">
        <f t="shared" si="0"/>
        <v>3.9335535351471607</v>
      </c>
      <c r="J17" s="29" t="s">
        <v>553</v>
      </c>
      <c r="K17" s="163">
        <f t="shared" si="1"/>
        <v>3.9335535351471607</v>
      </c>
    </row>
    <row r="18" spans="1:11" x14ac:dyDescent="0.25">
      <c r="A18" s="202" t="s">
        <v>554</v>
      </c>
      <c r="B18" s="212">
        <v>6686</v>
      </c>
      <c r="C18" s="160">
        <v>5433</v>
      </c>
      <c r="E18" s="29" t="s">
        <v>554</v>
      </c>
      <c r="F18" s="163">
        <f t="shared" si="0"/>
        <v>3.7945085753850694</v>
      </c>
      <c r="G18" s="163">
        <f t="shared" si="0"/>
        <v>3.0833929240303743</v>
      </c>
      <c r="J18" s="29" t="s">
        <v>554</v>
      </c>
      <c r="K18" s="163">
        <f t="shared" si="1"/>
        <v>3.0833929240303743</v>
      </c>
    </row>
    <row r="19" spans="1:11" x14ac:dyDescent="0.25">
      <c r="A19" s="202" t="s">
        <v>555</v>
      </c>
      <c r="B19" s="212">
        <v>3524</v>
      </c>
      <c r="C19" s="160">
        <v>2518</v>
      </c>
      <c r="E19" s="29" t="s">
        <v>555</v>
      </c>
      <c r="F19" s="163">
        <f t="shared" si="0"/>
        <v>1.9999772987820796</v>
      </c>
      <c r="G19" s="163">
        <f t="shared" si="0"/>
        <v>1.4290416680854929</v>
      </c>
      <c r="J19" s="29" t="s">
        <v>555</v>
      </c>
      <c r="K19" s="163">
        <f t="shared" si="1"/>
        <v>1.4290416680854929</v>
      </c>
    </row>
    <row r="20" spans="1:11" x14ac:dyDescent="0.25">
      <c r="A20" s="202" t="s">
        <v>556</v>
      </c>
      <c r="B20" s="212">
        <v>2619</v>
      </c>
      <c r="C20" s="160">
        <v>1521</v>
      </c>
      <c r="E20" s="29" t="s">
        <v>556</v>
      </c>
      <c r="F20" s="163">
        <f t="shared" si="0"/>
        <v>1.4863622433343548</v>
      </c>
      <c r="G20" s="163">
        <f t="shared" si="0"/>
        <v>0.86321381142098264</v>
      </c>
      <c r="J20" s="29" t="s">
        <v>556</v>
      </c>
      <c r="K20" s="163">
        <f t="shared" si="1"/>
        <v>0.86321381142098264</v>
      </c>
    </row>
    <row r="21" spans="1:11" x14ac:dyDescent="0.25">
      <c r="A21" s="203" t="s">
        <v>557</v>
      </c>
      <c r="B21" s="72">
        <v>1745</v>
      </c>
      <c r="C21" s="111">
        <v>954</v>
      </c>
      <c r="E21" s="31" t="s">
        <v>557</v>
      </c>
      <c r="F21" s="163">
        <f t="shared" si="0"/>
        <v>0.99034063177489473</v>
      </c>
      <c r="G21" s="163">
        <f t="shared" si="0"/>
        <v>0.54142404740014305</v>
      </c>
      <c r="J21" s="31" t="s">
        <v>557</v>
      </c>
      <c r="K21" s="210">
        <f t="shared" si="1"/>
        <v>0.54142404740014305</v>
      </c>
    </row>
    <row r="22" spans="1:11" x14ac:dyDescent="0.25">
      <c r="A22" s="309" t="s">
        <v>16</v>
      </c>
      <c r="B22" s="121">
        <f>SUM(B4:B21)</f>
        <v>89097</v>
      </c>
      <c r="C22" s="124">
        <f>SUM(C4:C21)</f>
        <v>87105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7174</v>
      </c>
      <c r="C3" s="110">
        <v>5698</v>
      </c>
      <c r="E3" s="297" t="s">
        <v>709</v>
      </c>
      <c r="F3" s="71">
        <v>50.29</v>
      </c>
      <c r="G3" s="71">
        <v>53.86</v>
      </c>
      <c r="K3" s="122" t="s">
        <v>16</v>
      </c>
      <c r="L3" s="71">
        <v>3.1</v>
      </c>
      <c r="M3" s="71">
        <v>2.66</v>
      </c>
    </row>
    <row r="4" spans="1:16" x14ac:dyDescent="0.25">
      <c r="A4" s="202" t="s">
        <v>704</v>
      </c>
      <c r="B4" s="212">
        <v>8773</v>
      </c>
      <c r="C4" s="160">
        <v>6451</v>
      </c>
      <c r="E4" s="298" t="s">
        <v>710</v>
      </c>
      <c r="F4" s="214">
        <v>39.94</v>
      </c>
      <c r="G4" s="214">
        <v>35.72</v>
      </c>
      <c r="K4" s="215" t="s">
        <v>212</v>
      </c>
      <c r="L4" s="214">
        <v>2.94</v>
      </c>
      <c r="M4" s="214">
        <v>2.5299999999999998</v>
      </c>
      <c r="N4" s="211"/>
    </row>
    <row r="5" spans="1:16" x14ac:dyDescent="0.25">
      <c r="A5" s="202" t="s">
        <v>705</v>
      </c>
      <c r="B5" s="212">
        <v>7114</v>
      </c>
      <c r="C5" s="160">
        <v>4595</v>
      </c>
      <c r="E5" s="298" t="s">
        <v>711</v>
      </c>
      <c r="F5" s="214">
        <v>8.07</v>
      </c>
      <c r="G5" s="214">
        <v>8.5399999999999991</v>
      </c>
      <c r="K5" s="123" t="s">
        <v>213</v>
      </c>
      <c r="L5" s="73">
        <v>3.31</v>
      </c>
      <c r="M5" s="73">
        <v>2.82</v>
      </c>
      <c r="N5" s="211"/>
    </row>
    <row r="6" spans="1:16" x14ac:dyDescent="0.25">
      <c r="A6" s="202" t="s">
        <v>706</v>
      </c>
      <c r="B6" s="212">
        <v>7010</v>
      </c>
      <c r="C6" s="160">
        <v>4616</v>
      </c>
      <c r="E6" s="298" t="s">
        <v>712</v>
      </c>
      <c r="F6" s="214">
        <v>1.34</v>
      </c>
      <c r="G6" s="214">
        <v>1.51</v>
      </c>
      <c r="K6" s="226"/>
      <c r="L6" s="164"/>
      <c r="M6" s="211"/>
    </row>
    <row r="7" spans="1:16" x14ac:dyDescent="0.25">
      <c r="A7" s="202" t="s">
        <v>707</v>
      </c>
      <c r="B7" s="212">
        <v>3041</v>
      </c>
      <c r="C7" s="160">
        <v>3336</v>
      </c>
      <c r="E7" s="299" t="s">
        <v>713</v>
      </c>
      <c r="F7" s="73">
        <v>0.36</v>
      </c>
      <c r="G7" s="73">
        <v>0.36</v>
      </c>
      <c r="K7" s="227"/>
      <c r="L7" s="211"/>
      <c r="M7" s="211"/>
    </row>
    <row r="8" spans="1:16" x14ac:dyDescent="0.25">
      <c r="A8" s="203" t="s">
        <v>708</v>
      </c>
      <c r="B8" s="72">
        <v>2175</v>
      </c>
      <c r="C8" s="111">
        <v>4172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19.73811833171678</v>
      </c>
      <c r="C13" s="301">
        <f>B3/SUM(B3:B8)*100</f>
        <v>20.330433304049649</v>
      </c>
      <c r="E13" s="217" t="s">
        <v>836</v>
      </c>
      <c r="F13" s="289">
        <f>IF(ISBLANK(F3),"",F3)</f>
        <v>50.29</v>
      </c>
      <c r="G13" s="289">
        <f>IF(ISBLANK(G3),"",G3)</f>
        <v>53.86</v>
      </c>
    </row>
    <row r="14" spans="1:16" x14ac:dyDescent="0.25">
      <c r="A14" s="220" t="s">
        <v>825</v>
      </c>
      <c r="B14" s="305">
        <f>C4/SUM(C3:C8)*100</f>
        <v>22.346542884855204</v>
      </c>
      <c r="C14" s="302">
        <f>B4/SUM(B3:B8)*100</f>
        <v>24.861847139173065</v>
      </c>
      <c r="E14" s="286" t="s">
        <v>837</v>
      </c>
      <c r="F14" s="290">
        <f t="shared" ref="F14:G17" si="0">IF(ISBLANK(F4),"",F4)</f>
        <v>39.94</v>
      </c>
      <c r="G14" s="290">
        <f t="shared" si="0"/>
        <v>35.72</v>
      </c>
    </row>
    <row r="15" spans="1:16" x14ac:dyDescent="0.25">
      <c r="A15" s="220" t="s">
        <v>826</v>
      </c>
      <c r="B15" s="305">
        <f>C5/SUM(C3:C8)*100</f>
        <v>15.917278647637524</v>
      </c>
      <c r="C15" s="302">
        <f>B5/SUM(B3:B8)*100</f>
        <v>20.160399013801118</v>
      </c>
      <c r="E15" s="286" t="s">
        <v>838</v>
      </c>
      <c r="F15" s="290">
        <f t="shared" si="0"/>
        <v>8.07</v>
      </c>
      <c r="G15" s="290">
        <f t="shared" si="0"/>
        <v>8.5399999999999991</v>
      </c>
    </row>
    <row r="16" spans="1:16" x14ac:dyDescent="0.25">
      <c r="A16" s="220" t="s">
        <v>827</v>
      </c>
      <c r="B16" s="305">
        <f>C6/SUM(C3:C8)*100</f>
        <v>15.990023555493973</v>
      </c>
      <c r="C16" s="302">
        <f>B6/SUM(B3:B8)*100</f>
        <v>19.865672910703658</v>
      </c>
      <c r="E16" s="286" t="s">
        <v>839</v>
      </c>
      <c r="F16" s="290">
        <f t="shared" si="0"/>
        <v>1.34</v>
      </c>
      <c r="G16" s="290">
        <f t="shared" si="0"/>
        <v>1.51</v>
      </c>
    </row>
    <row r="17" spans="1:18" x14ac:dyDescent="0.25">
      <c r="A17" s="220" t="s">
        <v>828</v>
      </c>
      <c r="B17" s="305">
        <f>C7/SUM(C3:C8)*100</f>
        <v>11.556048219481779</v>
      </c>
      <c r="C17" s="302">
        <f>B7/SUM(B3:B8)*100</f>
        <v>8.6179046107631709</v>
      </c>
      <c r="E17" s="219" t="s">
        <v>840</v>
      </c>
      <c r="F17" s="291">
        <f t="shared" si="0"/>
        <v>0.36</v>
      </c>
      <c r="G17" s="291">
        <f t="shared" si="0"/>
        <v>0.36</v>
      </c>
    </row>
    <row r="18" spans="1:18" x14ac:dyDescent="0.25">
      <c r="A18" s="221" t="s">
        <v>829</v>
      </c>
      <c r="B18" s="306">
        <f>C8/SUM(C3:C8)*100</f>
        <v>14.451988360814743</v>
      </c>
      <c r="C18" s="303">
        <f>B8/SUM(B3:B8)*100</f>
        <v>6.1637430215093385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19.73811833171678</v>
      </c>
      <c r="C22" s="301">
        <f>C13</f>
        <v>20.330433304049649</v>
      </c>
    </row>
    <row r="23" spans="1:18" x14ac:dyDescent="0.25">
      <c r="A23" s="220" t="s">
        <v>831</v>
      </c>
      <c r="B23" s="305">
        <f t="shared" ref="B23:C27" si="1">B14</f>
        <v>22.346542884855204</v>
      </c>
      <c r="C23" s="302">
        <f t="shared" si="1"/>
        <v>24.861847139173065</v>
      </c>
    </row>
    <row r="24" spans="1:18" x14ac:dyDescent="0.25">
      <c r="A24" s="307" t="s">
        <v>832</v>
      </c>
      <c r="B24" s="305">
        <f t="shared" si="1"/>
        <v>15.917278647637524</v>
      </c>
      <c r="C24" s="302">
        <f t="shared" si="1"/>
        <v>20.160399013801118</v>
      </c>
    </row>
    <row r="25" spans="1:18" x14ac:dyDescent="0.25">
      <c r="A25" s="220" t="s">
        <v>833</v>
      </c>
      <c r="B25" s="305">
        <f t="shared" si="1"/>
        <v>15.990023555493973</v>
      </c>
      <c r="C25" s="302">
        <f t="shared" si="1"/>
        <v>19.865672910703658</v>
      </c>
    </row>
    <row r="26" spans="1:18" x14ac:dyDescent="0.25">
      <c r="A26" s="220" t="s">
        <v>834</v>
      </c>
      <c r="B26" s="305">
        <f t="shared" si="1"/>
        <v>11.556048219481779</v>
      </c>
      <c r="C26" s="302">
        <f t="shared" si="1"/>
        <v>8.6179046107631709</v>
      </c>
    </row>
    <row r="27" spans="1:18" x14ac:dyDescent="0.25">
      <c r="A27" s="308" t="s">
        <v>835</v>
      </c>
      <c r="B27" s="306">
        <f t="shared" si="1"/>
        <v>14.451988360814743</v>
      </c>
      <c r="C27" s="303">
        <f t="shared" si="1"/>
        <v>6.1637430215093385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10623</v>
      </c>
      <c r="C34" s="110">
        <v>7448</v>
      </c>
      <c r="E34" s="297" t="s">
        <v>709</v>
      </c>
      <c r="F34" s="71">
        <v>53.86</v>
      </c>
      <c r="G34" s="211"/>
      <c r="K34" s="122" t="s">
        <v>16</v>
      </c>
      <c r="L34" s="71">
        <v>2.66</v>
      </c>
      <c r="M34" s="211"/>
    </row>
    <row r="35" spans="1:16" x14ac:dyDescent="0.25">
      <c r="A35" s="202" t="s">
        <v>704</v>
      </c>
      <c r="B35" s="212">
        <v>10473</v>
      </c>
      <c r="C35" s="160">
        <v>7649</v>
      </c>
      <c r="E35" s="298" t="s">
        <v>710</v>
      </c>
      <c r="F35" s="214">
        <v>35.72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7024</v>
      </c>
      <c r="C36" s="160">
        <v>4788</v>
      </c>
      <c r="E36" s="298" t="s">
        <v>711</v>
      </c>
      <c r="F36" s="214">
        <v>8.5399999999999991</v>
      </c>
      <c r="G36" s="211"/>
      <c r="K36" s="123" t="s">
        <v>213</v>
      </c>
      <c r="L36" s="73">
        <v>2.82</v>
      </c>
      <c r="M36" s="211"/>
      <c r="N36" s="288">
        <v>2022</v>
      </c>
    </row>
    <row r="37" spans="1:16" x14ac:dyDescent="0.25">
      <c r="A37" s="202" t="s">
        <v>706</v>
      </c>
      <c r="B37" s="212">
        <v>5504</v>
      </c>
      <c r="C37" s="160">
        <v>4179</v>
      </c>
      <c r="E37" s="298" t="s">
        <v>712</v>
      </c>
      <c r="F37" s="214">
        <v>1.51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2203</v>
      </c>
      <c r="C38" s="160">
        <v>2431</v>
      </c>
      <c r="E38" s="299" t="s">
        <v>713</v>
      </c>
      <c r="F38" s="73">
        <v>0.36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1242</v>
      </c>
      <c r="C39" s="111">
        <v>2296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25.869195234621927</v>
      </c>
      <c r="C44" s="301">
        <f>B34/SUM(B34:B39)*100</f>
        <v>28.657368690819823</v>
      </c>
      <c r="E44" s="217" t="s">
        <v>836</v>
      </c>
      <c r="F44" s="289">
        <f>IF(ISBLANK(F34),"",F34)</f>
        <v>53.86</v>
      </c>
    </row>
    <row r="45" spans="1:16" x14ac:dyDescent="0.25">
      <c r="A45" s="220" t="s">
        <v>825</v>
      </c>
      <c r="B45" s="305">
        <f>C35/SUM(C34:C39)*100</f>
        <v>26.567330068424162</v>
      </c>
      <c r="C45" s="302">
        <f>B35/SUM(B34:B39)*100</f>
        <v>28.25271790444846</v>
      </c>
      <c r="E45" s="286" t="s">
        <v>837</v>
      </c>
      <c r="F45" s="290">
        <f t="shared" ref="F45:F48" si="2">IF(ISBLANK(F35),"",F35)</f>
        <v>35.72</v>
      </c>
    </row>
    <row r="46" spans="1:16" x14ac:dyDescent="0.25">
      <c r="A46" s="220" t="s">
        <v>826</v>
      </c>
      <c r="B46" s="305">
        <f>C36/SUM(C34:C39)*100</f>
        <v>16.630196936542667</v>
      </c>
      <c r="C46" s="302">
        <f>B36/SUM(B34:B39)*100</f>
        <v>18.948447489816289</v>
      </c>
      <c r="E46" s="286" t="s">
        <v>838</v>
      </c>
      <c r="F46" s="290">
        <f t="shared" si="2"/>
        <v>8.5399999999999991</v>
      </c>
    </row>
    <row r="47" spans="1:16" x14ac:dyDescent="0.25">
      <c r="A47" s="220" t="s">
        <v>827</v>
      </c>
      <c r="B47" s="305">
        <f>C37/SUM(C34:C39)*100</f>
        <v>14.514952589350838</v>
      </c>
      <c r="C47" s="302">
        <f>B37/SUM(B34:B39)*100</f>
        <v>14.847986187919826</v>
      </c>
      <c r="E47" s="286" t="s">
        <v>839</v>
      </c>
      <c r="F47" s="290">
        <f t="shared" si="2"/>
        <v>1.51</v>
      </c>
    </row>
    <row r="48" spans="1:16" x14ac:dyDescent="0.25">
      <c r="A48" s="220" t="s">
        <v>828</v>
      </c>
      <c r="B48" s="305">
        <f>C38/SUM(C34:C39)*100</f>
        <v>8.4436108506130392</v>
      </c>
      <c r="C48" s="302">
        <f>B38/SUM(B34:B39)*100</f>
        <v>5.9429712158407293</v>
      </c>
      <c r="E48" s="219" t="s">
        <v>840</v>
      </c>
      <c r="F48" s="291">
        <f t="shared" si="2"/>
        <v>0.36</v>
      </c>
    </row>
    <row r="49" spans="1:3" x14ac:dyDescent="0.25">
      <c r="A49" s="221" t="s">
        <v>829</v>
      </c>
      <c r="B49" s="306">
        <f>C39/SUM(C34:C39)*100</f>
        <v>7.9747143204473625</v>
      </c>
      <c r="C49" s="303">
        <f>B39/SUM(B34:B39)*100</f>
        <v>3.3505085111548731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25.869195234621927</v>
      </c>
      <c r="C53" s="301">
        <f>C44</f>
        <v>28.657368690819823</v>
      </c>
    </row>
    <row r="54" spans="1:3" x14ac:dyDescent="0.25">
      <c r="A54" s="220" t="s">
        <v>831</v>
      </c>
      <c r="B54" s="305">
        <f t="shared" ref="B54:C54" si="3">B45</f>
        <v>26.567330068424162</v>
      </c>
      <c r="C54" s="302">
        <f t="shared" si="3"/>
        <v>28.25271790444846</v>
      </c>
    </row>
    <row r="55" spans="1:3" x14ac:dyDescent="0.25">
      <c r="A55" s="307" t="s">
        <v>832</v>
      </c>
      <c r="B55" s="305">
        <f t="shared" ref="B55:C55" si="4">B46</f>
        <v>16.630196936542667</v>
      </c>
      <c r="C55" s="302">
        <f t="shared" si="4"/>
        <v>18.948447489816289</v>
      </c>
    </row>
    <row r="56" spans="1:3" x14ac:dyDescent="0.25">
      <c r="A56" s="220" t="s">
        <v>833</v>
      </c>
      <c r="B56" s="305">
        <f t="shared" ref="B56:C56" si="5">B47</f>
        <v>14.514952589350838</v>
      </c>
      <c r="C56" s="302">
        <f t="shared" si="5"/>
        <v>14.847986187919826</v>
      </c>
    </row>
    <row r="57" spans="1:3" x14ac:dyDescent="0.25">
      <c r="A57" s="220" t="s">
        <v>834</v>
      </c>
      <c r="B57" s="305">
        <f t="shared" ref="B57:C57" si="6">B48</f>
        <v>8.4436108506130392</v>
      </c>
      <c r="C57" s="302">
        <f t="shared" si="6"/>
        <v>5.9429712158407293</v>
      </c>
    </row>
    <row r="58" spans="1:3" x14ac:dyDescent="0.25">
      <c r="A58" s="308" t="s">
        <v>835</v>
      </c>
      <c r="B58" s="306">
        <f t="shared" ref="B58:C58" si="7">B49</f>
        <v>7.9747143204473625</v>
      </c>
      <c r="C58" s="303">
        <f t="shared" si="7"/>
        <v>3.3505085111548731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2024-04-26T07:39:46Z</dcterms:modified>
</cp:coreProperties>
</file>