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<sst xmlns="http://schemas.openxmlformats.org/spreadsheetml/2006/main" count="6316" uniqueCount="2914">
  <si>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</si>
  <si>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</si>
  <si>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</si>
  <si>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</si>
  <si>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</si>
  <si>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</si>
  <si>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</si>
  <si>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</si>
  <si>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</si>
  <si>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</si>
  <si>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</si>
  <si>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</si>
  <si>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</si>
  <si>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</si>
  <si>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</si>
  <si>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</si>
  <si>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</si>
  <si>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</si>
  <si>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</si>
  <si>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</si>
  <si>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</si>
  <si>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</si>
  <si>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</si>
  <si>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</si>
  <si>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</si>
  <si>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</si>
  <si>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</si>
  <si>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</si>
  <si>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</si>
  <si>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</si>
  <si>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</si>
  <si>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</si>
  <si>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</si>
  <si>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</si>
  <si>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</si>
  <si>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</si>
  <si>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</si>
  <si>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</si>
  <si>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</si>
  <si>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</si>
  <si>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</si>
  <si>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</si>
  <si>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</si>
  <si>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</si>
  <si>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</si>
  <si>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</si>
  <si>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</si>
  <si>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</si>
  <si>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</si>
  <si>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</si>
  <si>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</si>
  <si>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</si>
  <si>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</si>
  <si>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</si>
  <si>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</si>
  <si>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</si>
  <si>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</si>
  <si>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</si>
  <si>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</si>
  <si>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</si>
  <si>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</si>
  <si>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</si>
  <si>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</si>
  <si>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</si>
  <si>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</si>
  <si>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</si>
  <si>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</si>
  <si>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</si>
  <si>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</si>
  <si>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</si>
  <si>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</si>
  <si>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</si>
  <si>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</si>
  <si>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</si>
  <si>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</si>
  <si>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</si>
  <si>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</si>
  <si>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</si>
  <si>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</si>
  <si>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</si>
  <si>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</si>
  <si>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</si>
  <si>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</si>
  <si>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</si>
  <si>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</si>
  <si>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</si>
  <si>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</si>
  <si>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</si>
  <si>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</si>
  <si>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</si>
  <si>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</si>
  <si>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</si>
  <si>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</si>
  <si>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</si>
  <si>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</si>
  <si>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</si>
  <si>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</si>
  <si>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</si>
  <si>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</si>
  <si>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</si>
  <si>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</si>
  <si>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</si>
  <si>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</si>
  <si>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</si>
  <si>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</si>
  <si>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</si>
  <si>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</si>
  <si>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</si>
  <si>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</si>
  <si>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</si>
  <si>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</si>
  <si>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</si>
  <si>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</si>
  <si>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</si>
  <si>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</si>
  <si>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</si>
  <si>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</si>
  <si>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</si>
  <si>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</si>
  <si>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</si>
  <si>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</si>
  <si>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</si>
  <si>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</si>
  <si>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</si>
  <si>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</si>
  <si>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</si>
  <si>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</si>
  <si>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</si>
  <si>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</si>
  <si>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</si>
  <si>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</si>
  <si>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</si>
  <si>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</si>
  <si>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</si>
  <si>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</si>
  <si>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</si>
  <si>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</si>
  <si>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</si>
  <si>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</si>
  <si>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</si>
  <si>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</si>
  <si>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</si>
  <si>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</si>
  <si>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</si>
  <si>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</si>
  <si>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</si>
  <si>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</si>
  <si>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</si>
  <si>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</si>
  <si>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</si>
  <si>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</si>
  <si>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</si>
  <si>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</si>
  <si>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</si>
  <si>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</si>
  <si>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</si>
  <si>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</si>
  <si>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</si>
  <si>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</si>
  <si>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</si>
  <si>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</si>
  <si>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</si>
  <si>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</si>
  <si>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</si>
  <si>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</si>
  <si>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</si>
  <si>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</si>
  <si>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</si>
  <si>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</si>
  <si>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</si>
  <si>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</si>
  <si>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</si>
  <si>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</si>
  <si>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</si>
  <si>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</si>
  <si>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</si>
  <si>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</si>
  <si>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</si>
  <si>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</si>
  <si>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</si>
  <si>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</si>
  <si>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</si>
  <si>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</si>
  <si>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</si>
  <si>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</si>
  <si>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</si>
  <si>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</si>
  <si>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</si>
  <si>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</si>
  <si>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</si>
  <si>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</si>
  <si>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</si>
  <si>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</si>
  <si>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</si>
  <si>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</si>
  <si>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</si>
  <si>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</si>
  <si>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</si>
  <si>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</si>
  <si>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</si>
  <si>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</si>
  <si>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</si>
  <si>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</si>
  <si>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</si>
  <si>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</si>
  <si>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</si>
  <si>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</si>
  <si>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</si>
  <si>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</si>
  <si>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</si>
  <si>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</si>
  <si>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</si>
  <si>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</si>
  <si>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</si>
  <si>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</si>
  <si>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</si>
  <si>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</si>
  <si>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</si>
  <si>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</si>
  <si>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</si>
  <si>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</si>
  <si>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</si>
  <si>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</si>
  <si>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</si>
  <si>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</si>
  <si>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</si>
  <si>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</si>
  <si>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</si>
  <si>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</si>
  <si>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</si>
  <si>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</si>
  <si>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</si>
  <si>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</si>
  <si>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</si>
  <si>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</si>
  <si>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</si>
  <si>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</si>
  <si>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</si>
  <si>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</si>
  <si>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</si>
  <si>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</si>
  <si>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</si>
  <si>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</si>
  <si>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</si>
  <si>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</si>
  <si>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</si>
  <si>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</si>
  <si>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</si>
  <si>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</si>
  <si>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</si>
  <si>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</si>
  <si>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</si>
  <si>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</si>
  <si>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</si>
  <si>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</si>
  <si>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</si>
  <si>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</si>
  <si>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</si>
  <si>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</si>
  <si>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</si>
  <si>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</si>
  <si>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</si>
  <si>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</si>
  <si>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</si>
  <si>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</si>
  <si>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</si>
  <si>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</si>
  <si>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</si>
  <si>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</si>
  <si>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</si>
  <si>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</si>
  <si>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</si>
  <si>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</si>
  <si>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</si>
  <si>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</si>
  <si>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</si>
  <si>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</si>
  <si>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</si>
  <si>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</si>
  <si>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</si>
  <si>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</si>
  <si>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</si>
  <si>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</si>
  <si>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</si>
  <si>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</si>
  <si>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</si>
  <si>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</si>
  <si>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</si>
  <si>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</si>
  <si>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</si>
  <si>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</si>
  <si>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</si>
  <si>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</si>
  <si>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</si>
  <si>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</si>
  <si>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</si>
  <si>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</si>
  <si>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</si>
  <si>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</si>
  <si>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</si>
  <si>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</si>
  <si>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</si>
  <si>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</si>
  <si>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</si>
  <si>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</si>
  <si>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</si>
  <si>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</si>
  <si>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</si>
  <si>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</si>
  <si>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</si>
  <si>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</si>
  <si>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</si>
  <si>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</si>
  <si>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</si>
  <si>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</si>
  <si>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</si>
  <si>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</si>
  <si>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</si>
  <si>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</si>
  <si>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</si>
  <si>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</si>
  <si>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</si>
  <si>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</si>
  <si>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</si>
  <si>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</si>
  <si>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</si>
  <si>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</si>
  <si>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</si>
  <si>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</si>
  <si>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</si>
  <si>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</si>
  <si>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</si>
  <si>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</si>
  <si>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</si>
  <si>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</si>
  <si>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</si>
  <si>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</si>
  <si>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</si>
  <si>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</si>
  <si>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</si>
  <si>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</si>
  <si>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</si>
  <si>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</si>
  <si>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</si>
  <si>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</si>
  <si>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</si>
  <si>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</si>
  <si>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</si>
  <si>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</si>
  <si>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</si>
  <si>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</si>
  <si>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</si>
  <si>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</si>
  <si>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</si>
  <si>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</si>
  <si>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</si>
  <si>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</si>
  <si>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</si>
  <si>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</si>
  <si>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</si>
  <si>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</si>
  <si>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</si>
  <si>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</si>
  <si>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</si>
  <si>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</si>
  <si>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</si>
  <si>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</si>
  <si>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</si>
  <si>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</si>
  <si>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</si>
  <si>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</si>
  <si>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</si>
  <si>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</si>
  <si>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</si>
  <si>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</si>
  <si>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</si>
  <si>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</si>
  <si>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</si>
  <si>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</si>
  <si>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</si>
  <si>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</si>
  <si>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</si>
  <si>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</si>
  <si>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</si>
  <si>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</si>
  <si>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</si>
  <si>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</si>
  <si>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</si>
  <si>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</si>
  <si>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</si>
  <si>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</si>
  <si>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</si>
  <si>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</si>
  <si>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</si>
  <si>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</si>
  <si>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</si>
  <si>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</si>
  <si>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</si>
  <si>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</si>
  <si>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</si>
  <si>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</si>
  <si>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</si>
  <si>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</si>
  <si>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</si>
  <si>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</si>
  <si>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</si>
  <si>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</si>
  <si>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</si>
  <si>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</si>
  <si>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</si>
  <si>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</si>
  <si>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</si>
  <si>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</si>
  <si>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</si>
  <si>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</si>
  <si>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</si>
  <si>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</si>
  <si>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</si>
  <si>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</si>
  <si>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</si>
  <si>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</si>
  <si>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</si>
  <si>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</si>
  <si>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</si>
  <si>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</si>
  <si>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</si>
  <si>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</si>
  <si>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</si>
  <si>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</si>
  <si>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</si>
  <si>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</si>
  <si>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</si>
  <si>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</si>
  <si>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</si>
  <si>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</si>
  <si>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</si>
  <si>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</si>
  <si>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</si>
  <si>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</si>
  <si>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</si>
  <si>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</si>
  <si>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</si>
  <si>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</si>
  <si>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</si>
  <si>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</si>
  <si>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</si>
  <si>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</si>
  <si>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</si>
  <si>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</si>
  <si>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</si>
  <si>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</si>
  <si>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</si>
  <si>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</si>
  <si>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</si>
  <si>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</si>
  <si>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</si>
  <si>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</si>
  <si>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</si>
  <si>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</si>
  <si>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</si>
  <si>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</si>
  <si>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</si>
  <si>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</si>
  <si>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</si>
  <si>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</si>
  <si>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</si>
  <si>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</si>
  <si>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</si>
  <si>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</si>
  <si>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</si>
  <si>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</si>
  <si>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</si>
  <si>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</si>
  <si>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</si>
  <si>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</si>
  <si>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</si>
  <si>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</si>
  <si>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</si>
  <si>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</si>
  <si>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</si>
  <si>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</si>
  <si>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</si>
  <si>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</si>
  <si>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</si>
  <si>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</si>
  <si>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</si>
  <si>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</si>
  <si>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</si>
  <si>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</si>
  <si>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</si>
  <si>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</si>
  <si>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</si>
  <si>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</si>
  <si>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</si>
  <si>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</si>
  <si>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</si>
  <si>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</si>
  <si>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</si>
  <si>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</si>
  <si>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</si>
  <si>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</si>
  <si>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</si>
  <si>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</si>
  <si>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</si>
  <si>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</si>
  <si>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</si>
  <si>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</si>
  <si>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</si>
  <si>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</si>
  <si>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</si>
  <si>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</si>
  <si>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</si>
  <si>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</si>
  <si>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</si>
  <si>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</si>
  <si>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</si>
  <si>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</si>
  <si>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</si>
  <si>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</si>
  <si>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</si>
  <si>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</si>
  <si>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</si>
  <si>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</si>
  <si>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</si>
  <si>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</si>
  <si>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</si>
  <si>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</si>
  <si>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</si>
  <si>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</si>
  <si>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</si>
  <si>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</si>
  <si>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</si>
  <si>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</si>
  <si>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</si>
  <si>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</si>
  <si>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</si>
  <si>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</si>
  <si>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</si>
  <si>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</si>
  <si>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</si>
  <si>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</si>
  <si>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</si>
  <si>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</si>
  <si>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</si>
  <si>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</si>
  <si>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</si>
  <si>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</si>
  <si>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</si>
  <si>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</si>
  <si>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</si>
  <si>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</si>
  <si>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</si>
  <si>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</si>
  <si>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</si>
  <si>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</si>
  <si>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</si>
  <si>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</si>
  <si>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</si>
  <si>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</si>
  <si>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</si>
  <si>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</si>
  <si>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</si>
  <si>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</si>
  <si>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</si>
  <si>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</si>
  <si>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</si>
  <si>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</si>
  <si>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</si>
  <si>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</si>
  <si>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</si>
  <si>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</si>
  <si>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</si>
  <si>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</si>
  <si>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</si>
  <si>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</si>
  <si>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</si>
  <si>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</si>
  <si>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</si>
  <si>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</si>
  <si>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</si>
  <si>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</si>
  <si>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</si>
  <si>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</si>
  <si>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</si>
  <si>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</si>
  <si>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</si>
  <si>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</si>
  <si>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</si>
  <si>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</si>
  <si>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</si>
  <si>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</si>
  <si>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</si>
  <si>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</si>
  <si>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</si>
  <si>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</si>
  <si>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</si>
  <si>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</si>
  <si>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</si>
  <si>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</si>
  <si>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</si>
  <si>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</si>
  <si>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</si>
  <si>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</si>
  <si>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</si>
  <si>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</si>
  <si>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</si>
  <si>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</si>
  <si>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</si>
  <si>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</si>
  <si>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</si>
  <si>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</si>
  <si>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</si>
  <si>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</si>
  <si>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</si>
  <si>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</si>
  <si>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</si>
  <si>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</si>
  <si>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</si>
  <si>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</si>
  <si>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</si>
  <si>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</si>
  <si>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</si>
  <si>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</si>
  <si>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</si>
  <si>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</si>
  <si>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</si>
  <si>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</si>
  <si>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</si>
  <si>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</si>
  <si>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</si>
  <si>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</si>
  <si>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</si>
  <si>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</si>
  <si>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</si>
  <si>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</si>
  <si>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</si>
  <si>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</si>
  <si>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</si>
  <si>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</si>
  <si>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</si>
  <si>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</si>
  <si>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</si>
  <si>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</si>
  <si>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</si>
  <si>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</si>
  <si>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</si>
  <si>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</si>
  <si>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</si>
  <si>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</si>
  <si>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</si>
  <si>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</si>
  <si>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</si>
  <si>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</si>
  <si>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</si>
  <si>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</si>
  <si>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</si>
  <si>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</si>
  <si>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</si>
  <si>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</si>
  <si>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</si>
  <si>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</si>
  <si>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</si>
  <si>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</si>
  <si>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</si>
  <si>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</si>
  <si>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</si>
  <si>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</si>
  <si>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</si>
  <si>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</si>
  <si>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</si>
  <si>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</si>
  <si>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</si>
  <si>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</si>
  <si>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</si>
  <si>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</si>
  <si>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</si>
  <si>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</si>
  <si>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</si>
  <si>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</si>
  <si>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</si>
  <si>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</si>
  <si>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</si>
  <si>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</si>
  <si>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</si>
  <si>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</si>
  <si>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</si>
  <si>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</si>
  <si>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</si>
  <si>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</si>
  <si>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</si>
  <si>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</si>
  <si>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</si>
  <si>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</si>
  <si>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</si>
  <si>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</si>
  <si>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</si>
  <si>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</si>
  <si>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</si>
  <si>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</si>
  <si>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</si>
  <si>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</si>
  <si>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</si>
  <si>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</si>
  <si>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</si>
  <si>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</si>
  <si>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</si>
  <si>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</si>
  <si>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</si>
  <si>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</si>
  <si>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</si>
  <si>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</si>
  <si>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</si>
  <si>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</si>
  <si>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</si>
  <si>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</si>
  <si>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</si>
  <si>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</si>
  <si>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</si>
  <si>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</si>
  <si>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</si>
  <si>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</si>
  <si>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</si>
  <si>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</si>
  <si>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</si>
  <si>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</si>
  <si>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</si>
  <si>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</si>
  <si>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</si>
  <si>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</si>
  <si>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</si>
  <si>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</si>
  <si>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</si>
  <si>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</si>
  <si>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</si>
  <si>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</si>
  <si>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</si>
  <si>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</si>
  <si>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</si>
  <si>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</si>
  <si>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</si>
  <si>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</si>
  <si>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</si>
  <si>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</si>
  <si>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</si>
  <si>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</si>
  <si>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</si>
  <si>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</si>
  <si>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</si>
  <si>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</si>
  <si>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</si>
  <si>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</si>
  <si>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</si>
  <si>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</si>
  <si>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</si>
  <si>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</si>
  <si>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</si>
  <si>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</si>
  <si>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</si>
  <si>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</si>
  <si>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</si>
  <si>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</si>
  <si>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</si>
  <si>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</si>
  <si>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</si>
  <si>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</si>
  <si>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</si>
  <si>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</si>
  <si>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</si>
  <si>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</si>
  <si>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</si>
  <si>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</si>
  <si>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</si>
  <si>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</si>
  <si>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</si>
  <si>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</si>
  <si>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</si>
  <si>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</si>
  <si>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</si>
  <si>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</si>
  <si>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</si>
  <si>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</si>
  <si>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</si>
  <si>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</si>
  <si>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</si>
  <si>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</si>
  <si>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</si>
  <si>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</si>
  <si>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</si>
  <si>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</si>
  <si>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</si>
  <si>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</si>
  <si>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</si>
  <si>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</si>
  <si>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</si>
  <si>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</si>
  <si>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</si>
  <si>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</si>
  <si>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</si>
  <si>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</si>
  <si>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</si>
  <si>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</si>
  <si>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</si>
  <si>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</si>
  <si>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</si>
  <si>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</si>
  <si>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</si>
  <si>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</si>
  <si>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</si>
  <si>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</si>
  <si>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</si>
  <si>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</si>
  <si>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</si>
  <si>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</si>
  <si>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</si>
  <si>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</si>
  <si>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</si>
  <si>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</si>
  <si>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</si>
  <si>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</si>
  <si>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</si>
  <si>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</si>
  <si>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</si>
  <si>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</si>
  <si>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</si>
  <si>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</si>
  <si>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</si>
  <si>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</si>
  <si>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</si>
  <si>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</si>
  <si>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</si>
  <si>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</si>
  <si>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</si>
  <si>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</si>
  <si>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</si>
  <si>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</si>
  <si>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</si>
  <si>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</si>
  <si>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</si>
  <si>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</si>
  <si>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</si>
  <si>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</si>
  <si>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</si>
  <si>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</si>
  <si>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</si>
  <si>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</si>
  <si>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</si>
  <si>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</si>
  <si>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</si>
  <si>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</si>
  <si>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</si>
  <si>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</si>
  <si>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</si>
  <si>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</si>
  <si>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</si>
  <si>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</si>
  <si>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</si>
  <si>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</si>
  <si>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</si>
  <si>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</si>
  <si>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</si>
  <si>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</si>
  <si>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</si>
  <si>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</si>
  <si>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</si>
  <si>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</si>
  <si>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</si>
  <si>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</si>
  <si>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</si>
  <si>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</si>
  <si>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</si>
  <si>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</si>
  <si>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</si>
  <si>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</si>
  <si>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</si>
  <si>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</si>
  <si>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</si>
  <si>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</si>
  <si>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</si>
  <si>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</si>
  <si>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</si>
  <si>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</si>
  <si>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</si>
  <si>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</si>
  <si>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</si>
  <si>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</si>
  <si>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</si>
  <si>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</si>
  <si>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</si>
  <si>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</si>
  <si>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</si>
  <si>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</si>
  <si>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</si>
  <si>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</si>
  <si>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</si>
  <si>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</si>
  <si>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</si>
  <si>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</si>
  <si>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</si>
  <si>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</si>
  <si>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</si>
  <si>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</si>
  <si>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</si>
  <si>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</si>
  <si>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</si>
  <si>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</si>
  <si>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</si>
  <si>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</si>
  <si>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</si>
  <si>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</si>
  <si>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</si>
  <si>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</si>
  <si>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</si>
  <si>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</si>
  <si>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</si>
  <si>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</si>
  <si>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</si>
  <si>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</si>
  <si>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</si>
  <si>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</si>
  <si>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</si>
  <si>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</si>
  <si>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</si>
  <si>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</si>
  <si>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</si>
  <si>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</si>
  <si>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</si>
  <si>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</si>
  <si>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</si>
  <si>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</si>
  <si>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</si>
  <si>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</si>
  <si>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</si>
  <si>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</si>
  <si>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</si>
  <si>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</si>
  <si>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</si>
  <si>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</si>
  <si>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</si>
  <si>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</si>
  <si>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</si>
  <si>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</si>
  <si>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</si>
  <si>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</si>
  <si>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</si>
  <si>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</si>
  <si>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</si>
  <si>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</si>
  <si>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</si>
  <si>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</si>
  <si>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</si>
  <si>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</si>
  <si>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</si>
  <si>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</si>
  <si>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</si>
  <si>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</si>
  <si>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</si>
  <si>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</si>
  <si>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</si>
  <si>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</si>
  <si>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</si>
  <si>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</si>
  <si>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</si>
  <si>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</si>
  <si>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</si>
  <si>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</si>
  <si>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</si>
  <si>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</si>
  <si>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</si>
  <si>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</si>
  <si>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</si>
  <si>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</si>
  <si>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</si>
  <si>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</si>
  <si>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</si>
  <si>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</si>
  <si>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</si>
  <si>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</si>
  <si>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</si>
  <si>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</si>
  <si>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</si>
  <si>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</si>
  <si>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</si>
  <si>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</si>
  <si>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</si>
  <si>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</si>
  <si>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</si>
  <si>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</si>
  <si>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</si>
  <si>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</si>
  <si>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</si>
  <si>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</si>
  <si>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</si>
  <si>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</si>
  <si>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</si>
  <si>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</si>
  <si>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</si>
  <si>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</si>
  <si>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</si>
  <si>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</si>
  <si>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</si>
  <si>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</si>
  <si>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</si>
  <si>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</si>
  <si>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</si>
  <si>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</si>
  <si>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</si>
  <si>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</si>
  <si>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</si>
  <si>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</si>
  <si>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</si>
  <si>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</si>
  <si>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</si>
  <si>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</si>
  <si>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</si>
  <si>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</si>
  <si>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</si>
  <si>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</si>
  <si>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</si>
  <si>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</si>
  <si>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</si>
  <si>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</si>
  <si>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</si>
  <si>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</si>
  <si>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</si>
  <si>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</si>
  <si>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</si>
  <si>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</si>
  <si>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</si>
  <si>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</si>
  <si>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</si>
  <si>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</si>
  <si>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</si>
  <si>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</si>
  <si>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</si>
  <si>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</si>
  <si>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</si>
  <si>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</si>
  <si>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</si>
  <si>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</si>
  <si>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</si>
  <si>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</si>
  <si>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</si>
  <si>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</si>
  <si>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</si>
  <si>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</si>
  <si>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</si>
  <si>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</si>
  <si>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</si>
  <si>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</si>
  <si>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</si>
  <si>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</si>
  <si>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</si>
  <si>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</si>
  <si>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</si>
  <si>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</si>
  <si>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</si>
  <si>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</si>
  <si>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</si>
  <si>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</si>
  <si>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</si>
  <si>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</si>
  <si>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</si>
  <si>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</si>
  <si>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</si>
  <si>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</si>
  <si>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</si>
  <si>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</si>
  <si>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</si>
  <si>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</si>
  <si>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</si>
  <si>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</si>
  <si>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</si>
  <si>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</si>
  <si>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</si>
  <si>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</si>
  <si>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</si>
  <si>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</si>
  <si>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</si>
  <si>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</si>
  <si>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</si>
  <si>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</si>
  <si>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</si>
  <si>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</si>
  <si>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</si>
  <si>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</si>
  <si>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</si>
  <si>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</si>
  <si>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</si>
  <si>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</si>
  <si>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</si>
  <si>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</si>
  <si>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</si>
  <si>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</si>
  <si>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</si>
  <si>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</si>
  <si>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</si>
  <si>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</si>
  <si>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</si>
  <si>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</si>
  <si>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</si>
  <si>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</si>
  <si>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</si>
  <si>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</si>
  <si>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</si>
  <si>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</si>
  <si>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</si>
  <si>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</si>
  <si>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</si>
  <si>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</si>
  <si>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</si>
  <si>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</si>
  <si>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</si>
  <si>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</si>
  <si>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</si>
  <si>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</si>
  <si>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</si>
  <si>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</si>
  <si>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</si>
  <si>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</si>
  <si>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</si>
  <si>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</si>
  <si>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</si>
  <si>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</si>
  <si>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</si>
  <si>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</si>
  <si>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</si>
  <si>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</si>
  <si>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</si>
  <si>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</si>
  <si>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</si>
  <si>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</si>
  <si>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</si>
  <si>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</si>
  <si>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</si>
  <si>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</si>
  <si>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</si>
  <si>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</si>
  <si>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</si>
  <si>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</si>
  <si>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</si>
  <si>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</si>
  <si>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</si>
  <si>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</si>
  <si>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</si>
  <si>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</si>
  <si>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</si>
  <si>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</si>
  <si>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</si>
  <si>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</si>
  <si>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</si>
  <si>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</si>
  <si>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</si>
  <si>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</si>
  <si>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</si>
  <si>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</si>
  <si>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</si>
  <si>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</si>
  <si>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</si>
  <si>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</si>
  <si>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</si>
  <si>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</si>
  <si>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</si>
  <si>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</si>
  <si>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</si>
  <si>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</si>
  <si>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</si>
  <si>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</si>
  <si>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</si>
  <si>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</si>
  <si>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</si>
  <si>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</si>
  <si>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</si>
  <si>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</si>
  <si>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</si>
  <si>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</si>
  <si>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</si>
  <si>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</si>
  <si>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</si>
  <si>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</si>
  <si>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</si>
  <si>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</si>
  <si>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</si>
  <si>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</si>
  <si>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</si>
  <si>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</si>
  <si>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</si>
  <si>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</si>
  <si>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</si>
  <si>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</si>
  <si>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</si>
  <si>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</si>
  <si>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</si>
  <si>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</si>
  <si>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</si>
  <si>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</si>
  <si>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</si>
  <si>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</si>
  <si>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</si>
  <si>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</si>
  <si>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</si>
  <si>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</si>
  <si>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</si>
  <si>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</si>
  <si>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</si>
  <si>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</si>
  <si>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</si>
  <si>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</si>
  <si>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</si>
  <si>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</si>
  <si>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</si>
  <si>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</si>
  <si>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</si>
  <si>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</si>
  <si>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</si>
  <si>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</si>
  <si>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</si>
  <si>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</si>
  <si>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</si>
  <si>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</si>
  <si>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</si>
  <si>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</si>
  <si>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</si>
  <si>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</si>
  <si>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</si>
  <si>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</si>
  <si>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</si>
  <si>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</si>
  <si>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</si>
  <si>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</si>
  <si>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</si>
  <si>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</si>
  <si>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</si>
  <si>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</si>
  <si>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</si>
  <si>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</si>
  <si>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</si>
  <si>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</si>
  <si>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</si>
  <si>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</si>
  <si>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</si>
  <si>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</si>
  <si>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</si>
  <si>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</si>
  <si>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</si>
  <si>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</si>
  <si>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</si>
  <si>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</si>
  <si>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</si>
  <si>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</si>
  <si>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</si>
  <si>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</si>
  <si>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</si>
  <si>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</si>
  <si>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</si>
  <si>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</si>
  <si>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</si>
  <si>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</si>
  <si>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</si>
  <si>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</si>
  <si>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</si>
  <si>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</si>
  <si>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</si>
  <si>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</si>
  <si>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</si>
  <si>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</si>
  <si>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</si>
  <si>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</si>
  <si>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</si>
  <si>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</si>
  <si>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</si>
  <si>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</si>
  <si>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</si>
  <si>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</si>
  <si>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</si>
  <si>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</si>
  <si>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</si>
  <si>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</si>
  <si>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</si>
  <si>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</si>
  <si>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</si>
  <si>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</si>
  <si>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</si>
  <si>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</si>
  <si>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</si>
  <si>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</si>
  <si>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</si>
  <si>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</si>
  <si>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</si>
  <si>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</si>
  <si>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</si>
  <si>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</si>
  <si>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</si>
  <si>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</si>
  <si>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</si>
  <si>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</si>
  <si>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</si>
  <si>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</si>
  <si>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</si>
  <si>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</si>
  <si>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</si>
  <si>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</si>
  <si>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</si>
  <si>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</si>
  <si>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</si>
  <si>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</si>
  <si>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</si>
  <si>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</si>
  <si>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</si>
  <si>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</si>
  <si>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</si>
  <si>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</si>
  <si>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</si>
  <si>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</si>
  <si>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</si>
  <si>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</si>
  <si>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</si>
  <si>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</si>
  <si>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</si>
  <si>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</si>
  <si>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</si>
  <si>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</si>
  <si>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</si>
  <si>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</si>
  <si>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</si>
  <si>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</si>
  <si>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</si>
  <si>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</si>
  <si>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</si>
  <si>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</si>
  <si>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</si>
  <si>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</si>
  <si>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</si>
  <si>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</si>
  <si>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</si>
  <si>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</si>
  <si>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</si>
  <si>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</si>
  <si>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</si>
  <si>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</si>
  <si>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</si>
  <si>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</si>
  <si>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</si>
  <si>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</si>
  <si>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</si>
  <si>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</si>
  <si>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</si>
  <si>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</si>
  <si>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</si>
  <si>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</si>
  <si>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</si>
  <si>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</si>
  <si>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</si>
  <si>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</si>
  <si>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</si>
  <si>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</si>
  <si>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</si>
  <si>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</si>
  <si>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</si>
  <si>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</si>
  <si>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</si>
  <si>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</si>
  <si>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</si>
  <si>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</si>
  <si>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</si>
  <si>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</si>
  <si>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</si>
  <si>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</si>
  <si>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</si>
  <si>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</si>
  <si>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</si>
  <si>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</si>
  <si>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</si>
  <si>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</si>
  <si>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</si>
  <si>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</si>
  <si>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</si>
  <si>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</si>
  <si>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</si>
  <si>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</si>
  <si>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</si>
  <si>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</si>
  <si>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</si>
  <si>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</si>
  <si>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</si>
  <si>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</si>
  <si>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</si>
  <si>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</si>
  <si>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</si>
  <si>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</si>
  <si>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</si>
  <si>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</si>
  <si>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</si>
  <si>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</si>
  <si>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</si>
  <si>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</si>
  <si>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</si>
  <si>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</si>
  <si>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</si>
  <si>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</si>
  <si>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</si>
  <si>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</si>
  <si>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</si>
  <si>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</si>
  <si>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</si>
  <si>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</si>
  <si>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</si>
  <si>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</si>
  <si>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</si>
  <si>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</si>
  <si>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</si>
  <si>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</si>
  <si>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</si>
  <si>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</si>
  <si>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</si>
  <si>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</si>
  <si>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</si>
  <si>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</si>
  <si>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</si>
  <si>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</si>
  <si>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</si>
  <si>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</si>
  <si>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</si>
  <si>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</si>
  <si>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</si>
  <si>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</si>
  <si>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</si>
  <si>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</si>
  <si>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</si>
  <si>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</si>
  <si>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</si>
  <si>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</si>
  <si>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</si>
  <si>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</si>
  <si>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</si>
  <si>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</si>
  <si>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</si>
  <si>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</si>
  <si>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</si>
  <si>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</si>
  <si>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</si>
  <si>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</si>
  <si>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</si>
  <si>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</si>
  <si>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</si>
  <si>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</si>
  <si>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</si>
  <si>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</si>
  <si>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</si>
  <si>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</si>
  <si>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</si>
  <si>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</si>
  <si>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</si>
  <si>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</si>
  <si>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</si>
  <si>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</si>
  <si>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</si>
  <si>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</si>
  <si>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</si>
  <si>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</si>
  <si>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</si>
  <si>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</si>
  <si>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</si>
  <si>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</si>
  <si>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</si>
  <si>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</si>
  <si>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</si>
  <si>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</si>
  <si>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</si>
  <si>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</si>
  <si>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</si>
  <si>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</si>
  <si>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</si>
  <si>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</si>
  <si>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</si>
  <si>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</si>
  <si>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</si>
  <si>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</si>
  <si>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</si>
  <si>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</si>
  <si>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</si>
  <si>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</si>
  <si>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</si>
  <si>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</si>
  <si>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</si>
  <si>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</si>
  <si>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</si>
  <si>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</si>
  <si>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</si>
  <si>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</si>
  <si>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</si>
  <si>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</si>
  <si>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</si>
  <si>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</si>
  <si>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</si>
  <si>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</si>
  <si>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</si>
  <si>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</si>
  <si>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</si>
  <si>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</si>
  <si>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</si>
  <si>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</si>
  <si>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</si>
  <si>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</si>
  <si>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</si>
  <si>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</si>
  <si>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</si>
  <si>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</si>
  <si>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</si>
  <si>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</si>
  <si>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</si>
  <si>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</si>
  <si>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</si>
  <si>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</si>
  <si>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</si>
  <si>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</si>
  <si>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</si>
  <si>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</si>
  <si>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</si>
  <si>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</si>
  <si>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</si>
  <si>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</si>
  <si>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</si>
  <si>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</si>
  <si>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</si>
  <si>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</si>
  <si>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</si>
  <si>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</si>
  <si>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</si>
  <si>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</si>
  <si>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</si>
  <si>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</si>
  <si>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</si>
  <si>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</si>
  <si>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</si>
  <si>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</si>
  <si>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</si>
  <si>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</si>
  <si>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</si>
  <si>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</si>
  <si>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</si>
  <si>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</si>
  <si>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</si>
  <si>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</si>
  <si>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</si>
  <si>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</si>
  <si>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</si>
  <si>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</si>
  <si>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</si>
  <si>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</si>
  <si>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</si>
  <si>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</si>
  <si>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</si>
  <si>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</si>
  <si>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</si>
  <si>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</si>
  <si>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</si>
  <si>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</si>
  <si>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</si>
  <si>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</si>
  <si>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</si>
  <si>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</si>
  <si>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</si>
  <si>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</si>
  <si>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</si>
  <si>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</si>
  <si>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</si>
  <si>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</si>
  <si>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</si>
  <si>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</si>
  <si>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</si>
  <si>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</si>
  <si>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</si>
  <si>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</si>
  <si>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</si>
  <si>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</si>
  <si>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</si>
  <si>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</si>
  <si>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</si>
  <si>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</si>
  <si>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</si>
  <si>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</si>
  <si>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</si>
  <si>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</si>
  <si>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</si>
  <si>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</si>
  <si>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</si>
  <si>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</si>
  <si>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</si>
  <si>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</si>
  <si>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</si>
  <si>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</si>
  <si>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</si>
  <si>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</si>
  <si>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</si>
  <si>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</si>
  <si>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</si>
  <si>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</si>
  <si>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</si>
  <si>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</si>
  <si>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</si>
  <si>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</si>
  <si>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</si>
  <si>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</si>
  <si>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</si>
  <si>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</si>
  <si>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</si>
  <si>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</si>
  <si>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</si>
  <si>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</si>
  <si>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</si>
  <si>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</si>
  <si>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</si>
  <si>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</si>
  <si>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</si>
  <si>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</si>
  <si>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</si>
  <si>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</si>
  <si>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</si>
  <si>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</si>
  <si>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</si>
  <si>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</si>
  <si>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</si>
  <si>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</si>
  <si>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</si>
  <si>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</si>
  <si>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</si>
  <si>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</si>
  <si>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</si>
  <si>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</si>
  <si>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</si>
  <si>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</si>
  <si>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</si>
  <si>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</si>
  <si>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</si>
  <si>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</si>
  <si>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</si>
  <si>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</si>
  <si>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</si>
  <si>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</si>
  <si>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</si>
  <si>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</si>
  <si>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</si>
  <si>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</si>
  <si>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</si>
  <si>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</si>
  <si>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</si>
  <si>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</si>
  <si>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</si>
  <si>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</si>
  <si>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</si>
  <si>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</si>
  <si>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</si>
  <si>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</si>
  <si>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</si>
  <si>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</si>
  <si>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</si>
  <si>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</si>
  <si>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</si>
  <si>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</si>
  <si>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</si>
  <si>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</si>
  <si>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</si>
  <si>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</si>
  <si>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</si>
  <si>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</si>
  <si>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</si>
  <si>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</si>
  <si>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</si>
  <si>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</si>
  <si>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</si>
  <si>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</si>
  <si>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</si>
  <si>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</si>
  <si>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</si>
  <si>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</si>
  <si>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</si>
  <si>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</si>
  <si>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</si>
  <si>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</si>
  <si>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</si>
  <si>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</si>
  <si>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</si>
  <si>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</si>
  <si>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</si>
  <si>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</si>
  <si>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</si>
  <si>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</si>
  <si>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</si>
  <si>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</si>
  <si>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</si>
  <si>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</si>
  <si>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</si>
  <si>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</si>
  <si>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</si>
  <si>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</si>
  <si>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</si>
  <si>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</si>
  <si>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</si>
  <si>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</si>
  <si>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</si>
  <si>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</si>
  <si>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</si>
  <si>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</si>
  <si>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</si>
  <si>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</si>
  <si>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</si>
  <si>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</si>
  <si>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</si>
  <si>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</si>
  <si>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</si>
  <si>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</si>
  <si>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</si>
  <si>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</si>
  <si>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</si>
  <si>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</si>
  <si>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</si>
  <si>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</si>
  <si>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</si>
  <si>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</si>
  <si>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</si>
  <si>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</si>
  <si>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</si>
  <si>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</si>
  <si>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</si>
  <si>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</si>
  <si>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</si>
  <si>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</si>
  <si>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</si>
  <si>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</si>
  <si>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</si>
  <si>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</si>
  <si>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</si>
  <si>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</si>
  <si>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</si>
  <si>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</si>
  <si>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</si>
  <si>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</si>
  <si>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</si>
  <si>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</si>
  <si>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</si>
  <si>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</si>
  <si>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</si>
  <si>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</si>
  <si>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</si>
  <si>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</si>
  <si>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</si>
  <si>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</si>
  <si>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</si>
  <si>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</si>
  <si>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</si>
  <si>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</si>
  <si>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</si>
  <si>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</si>
  <si>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</si>
  <si>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</si>
  <si>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</si>
  <si>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</si>
  <si>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</si>
  <si>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</si>
  <si>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</si>
  <si>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</si>
  <si>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</si>
  <si>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</si>
  <si>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</si>
  <si>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</si>
  <si>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</si>
  <si>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</si>
  <si>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</si>
  <si>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</si>
  <si>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</si>
  <si>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</si>
  <si>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</si>
  <si>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</si>
  <si>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</si>
  <si>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</si>
  <si>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</si>
  <si>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</si>
  <si>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</si>
  <si>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</si>
  <si>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</si>
  <si>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</si>
  <si>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</si>
  <si>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</si>
  <si>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</si>
  <si>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</si>
  <si>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</si>
  <si>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</si>
  <si>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</si>
  <si>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</si>
  <si>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</si>
  <si>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</si>
  <si>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</si>
  <si>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</si>
  <si>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</si>
  <si>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</si>
  <si>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</si>
  <si>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</si>
  <si>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</si>
  <si>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</si>
  <si>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</si>
  <si>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</si>
  <si>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</si>
  <si>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</si>
  <si>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</si>
  <si>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</si>
  <si>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</si>
  <si>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</si>
  <si>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</si>
  <si>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</si>
  <si>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</si>
  <si>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</si>
  <si>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</si>
  <si>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</si>
  <si>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</si>
  <si>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</si>
  <si>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</si>
  <si>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</si>
  <si>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</si>
  <si>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</si>
  <si>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</si>
  <si>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</si>
  <si>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</si>
  <si>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</si>
  <si>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</si>
  <si>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</si>
  <si>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</si>
  <si>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</si>
  <si>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</si>
  <si>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</si>
  <si>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</si>
  <si>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</si>
  <si>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</si>
  <si>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</si>
  <si>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</si>
  <si>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</si>
  <si>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</si>
  <si>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</si>
  <si>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</si>
  <si>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</si>
  <si>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</si>
  <si>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</si>
  <si>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</si>
  <si>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</si>
  <si>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</si>
  <si>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</si>
  <si>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</si>
  <si>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</si>
  <si>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</si>
  <si>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</si>
  <si>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</si>
  <si>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</si>
  <si>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</si>
  <si>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</si>
  <si>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</si>
  <si>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</si>
  <si>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</si>
  <si>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</si>
  <si>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</si>
  <si>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</si>
  <si>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</si>
  <si>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</si>
  <si>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</si>
  <si>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</si>
  <si>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</si>
  <si>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</si>
  <si>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</si>
  <si>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</si>
  <si>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</si>
  <si>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</si>
  <si>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</si>
  <si>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</si>
  <si>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</si>
  <si>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</si>
  <si>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</si>
  <si>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</si>
  <si>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</si>
  <si>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</si>
  <si>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</si>
  <si>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</si>
  <si>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</si>
  <si>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</si>
  <si>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</si>
  <si>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</si>
  <si>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</si>
  <si>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</si>
  <si>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</si>
  <si>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</si>
  <si>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</si>
  <si>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</si>
  <si>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</si>
  <si>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</si>
  <si>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</si>
  <si>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</si>
  <si>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</si>
  <si>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</si>
  <si>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</si>
  <si>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</si>
  <si>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</si>
  <si>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</si>
  <si>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</si>
  <si>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</si>
  <si>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</si>
  <si>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</si>
  <si>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</si>
  <si>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</si>
  <si>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</si>
  <si>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</si>
  <si>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</si>
  <si>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</si>
  <si>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</si>
  <si>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</si>
  <si>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</si>
  <si>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</si>
  <si>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</si>
  <si>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</si>
  <si>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</si>
  <si>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</si>
  <si>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</si>
  <si>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</si>
  <si>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</si>
  <si>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</si>
  <si>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</si>
  <si>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</si>
  <si>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</si>
  <si>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</si>
  <si>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</si>
  <si>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</si>
  <si>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</si>
  <si>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</si>
  <si>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</si>
  <si>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</si>
  <si>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</si>
  <si>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</si>
  <si>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</si>
  <si>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</si>
  <si>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</si>
  <si>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</si>
  <si>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</si>
  <si>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</si>
  <si>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</si>
  <si>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</si>
  <si>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</si>
  <si>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</si>
  <si>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</si>
  <si>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</si>
  <si>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</si>
  <si>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</si>
  <si>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</si>
  <si>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</si>
  <si>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</si>
  <si>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</si>
  <si>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</si>
  <si>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</si>
  <si>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</si>
  <si>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</si>
  <si>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</si>
  <si>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</si>
  <si>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</si>
  <si>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</si>
  <si>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</si>
  <si>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</si>
  <si>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</si>
  <si>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</si>
  <si>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</si>
  <si>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</si>
  <si>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</si>
  <si>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</si>
  <si>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</si>
  <si>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</si>
  <si>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</si>
  <si>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</si>
  <si>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</si>
  <si>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</si>
  <si>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</si>
  <si>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</si>
  <si>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</si>
  <si>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</si>
  <si>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</si>
  <si>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</si>
  <si>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</si>
  <si>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</si>
  <si>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</si>
  <si>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</si>
  <si>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</si>
  <si>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</si>
  <si>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</si>
  <si>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</si>
  <si>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</si>
  <si>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</si>
  <si>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</si>
  <si>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</si>
  <si>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</si>
  <si>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</si>
  <si>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</si>
  <si>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</si>
  <si>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</si>
  <si>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</si>
  <si>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</si>
  <si>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</si>
  <si>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</si>
  <si>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</si>
  <si>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</si>
  <si>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</si>
  <si>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</si>
  <si>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</si>
  <si>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</si>
  <si>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</si>
  <si>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</si>
  <si>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</si>
  <si>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</si>
  <si>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</si>
  <si>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</si>
  <si>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</si>
  <si>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</si>
  <si>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</si>
  <si>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</si>
  <si>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</si>
  <si>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</si>
  <si>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</si>
  <si>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</si>
  <si>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</si>
  <si>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</si>
  <si>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</si>
  <si>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</si>
  <si>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</si>
  <si>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</si>
  <si>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</si>
  <si>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</si>
  <si>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</si>
  <si>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</si>
  <si>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</si>
  <si>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</si>
  <si>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</si>
  <si>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</si>
  <si>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</si>
  <si>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</si>
  <si>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</si>
  <si>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</si>
  <si>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</si>
  <si>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</si>
  <si>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</si>
  <si>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</si>
  <si>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</si>
  <si>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</si>
  <si>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</si>
  <si>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</si>
  <si>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</si>
  <si>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</si>
  <si>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</si>
  <si>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</si>
  <si>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</si>
  <si>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</si>
  <si>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</si>
  <si>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</si>
  <si>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</si>
  <si>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</si>
  <si>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</si>
  <si>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</si>
  <si>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</si>
  <si>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</si>
  <si>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</si>
  <si>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</si>
  <si>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</si>
  <si>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</si>
  <si>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</si>
  <si>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</si>
  <si>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</si>
  <si>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</si>
  <si>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</si>
  <si>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</si>
  <si>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</si>
  <si>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</si>
  <si>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</si>
  <si>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</si>
  <si>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</si>
  <si>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</si>
  <si>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</si>
  <si>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</si>
  <si>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</si>
  <si>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</si>
  <si>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</si>
  <si>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</si>
  <si>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</si>
  <si>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</si>
  <si>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</si>
  <si>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</si>
  <si>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</si>
  <si>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</si>
  <si>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</si>
  <si>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</si>
  <si>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</si>
  <si>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</si>
  <si>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</si>
  <si>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</si>
  <si>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</si>
  <si>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</si>
  <si>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</si>
  <si>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</si>
  <si>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</si>
  <si>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</si>
  <si>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</si>
  <si>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</si>
  <si>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</si>
  <si>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</si>
  <si>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</si>
  <si>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</si>
  <si>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</si>
  <si>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</si>
  <si>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</si>
  <si>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</si>
  <si>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</si>
  <si>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</si>
  <si>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</si>
  <si>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</si>
  <si>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</si>
  <si>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</si>
  <si>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</si>
  <si>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</si>
  <si>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</si>
  <si>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</si>
  <si>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</si>
  <si>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</si>
  <si>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</si>
  <si>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</si>
  <si>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</si>
  <si>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</si>
  <si>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</si>
  <si>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</si>
  <si>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</si>
  <si>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</si>
  <si>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</si>
  <si>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</si>
  <si>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</si>
  <si>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</si>
  <si>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</si>
  <si>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</si>
  <si>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</si>
  <si>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</si>
  <si>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</si>
  <si>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</si>
  <si>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</si>
  <si>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</si>
  <si>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</si>
  <si>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</si>
  <si>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</si>
  <si>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</si>
  <si>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</si>
  <si>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</si>
  <si>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</si>
  <si>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</si>
  <si>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</si>
  <si>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</si>
  <si>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</si>
  <si>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</si>
  <si>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</si>
  <si>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</si>
  <si>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</si>
  <si>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</si>
  <si>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</si>
  <si>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</si>
  <si>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</si>
  <si>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</si>
  <si>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</si>
  <si>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</si>
  <si>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</si>
  <si>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</si>
  <si>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</si>
  <si>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</si>
  <si>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</si>
  <si>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</si>
  <si>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</si>
  <si>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</si>
  <si>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</si>
  <si>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</si>
  <si>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</si>
  <si>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</si>
  <si>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</si>
  <si>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</si>
  <si>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</si>
  <si>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</si>
  <si>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</si>
  <si>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</si>
  <si>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</si>
  <si>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</si>
  <si>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</si>
  <si>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</si>
  <si>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</si>
  <si>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</si>
  <si>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</si>
  <si>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</si>
  <si>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</si>
  <si>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</si>
  <si>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</si>
  <si>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</si>
  <si>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</si>
  <si>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</si>
  <si>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</si>
  <si>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</si>
  <si>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</si>
  <si>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</si>
  <si>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</si>
  <si>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</si>
  <si>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</si>
  <si>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</si>
  <si>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</si>
  <si>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</si>
  <si>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</si>
  <si>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</si>
  <si>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</si>
  <si>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</si>
  <si>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</si>
  <si>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</si>
  <si>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</si>
  <si>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</si>
  <si>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</si>
  <si>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</si>
  <si>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</si>
  <si>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</si>
  <si>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</si>
  <si>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</si>
  <si>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</si>
  <si>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</si>
  <si>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</si>
  <si>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</si>
  <si>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</si>
  <si>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</si>
  <si>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</si>
  <si>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</si>
  <si>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</si>
  <si>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</si>
  <si>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</si>
  <si>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</si>
  <si>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</si>
  <si>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</si>
  <si>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</si>
  <si>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</si>
  <si>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</si>
  <si>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</si>
  <si>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</si>
  <si>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</si>
  <si>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</si>
  <si>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</si>
  <si>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</si>
  <si>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</si>
  <si>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</si>
  <si>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</si>
  <si>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</si>
  <si>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</si>
  <si>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</si>
  <si>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</si>
  <si>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</si>
  <si>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</si>
  <si>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</si>
  <si>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</si>
  <si>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</si>
  <si>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</si>
  <si>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</si>
  <si>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</si>
  <si>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</si>
  <si>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</si>
  <si>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</si>
  <si>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</si>
  <si>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</si>
  <si>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</si>
  <si>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</si>
  <si>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</si>
  <si>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</si>
  <si>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</si>
  <si>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</si>
  <si>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</si>
  <si>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</si>
  <si>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</si>
  <si>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</si>
  <si>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</si>
  <si>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</si>
  <si>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</si>
  <si>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</si>
  <si>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</si>
  <si>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</si>
  <si>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</si>
  <si>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</si>
  <si>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</si>
  <si>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</si>
  <si>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</si>
  <si>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</si>
  <si>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</si>
  <si>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</si>
  <si>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</si>
  <si>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</si>
  <si>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</si>
  <si>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</si>
  <si>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</si>
  <si>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</si>
  <si>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</si>
  <si>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</si>
  <si>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</si>
  <si>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</si>
  <si>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</si>
  <si>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</si>
  <si>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</si>
  <si>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</si>
  <si>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</si>
  <si>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</si>
  <si>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</si>
  <si>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</si>
  <si>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</si>
  <si>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</si>
  <si>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</si>
  <si>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</si>
  <si>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</si>
  <si>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</si>
  <si>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</si>
  <si>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</si>
  <si>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</si>
  <si>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</si>
  <si>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</si>
  <si>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</si>
  <si>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</si>
  <si>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</si>
  <si>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</si>
  <si>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</si>
  <si>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</si>
  <si>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</si>
  <si>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</si>
  <si>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</si>
  <si>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</si>
  <si>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</si>
  <si>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</si>
  <si>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</si>
  <si>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</si>
  <si>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</si>
  <si>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</si>
  <si>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</si>
  <si>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</si>
  <si>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</si>
  <si>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</si>
  <si>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</si>
  <si>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</si>
  <si>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</si>
  <si>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</si>
  <si>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</si>
  <si>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</si>
  <si>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</si>
  <si>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</si>
  <si>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</si>
  <si>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</si>
  <si>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</si>
  <si>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</si>
  <si>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</si>
  <si>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</si>
  <si>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</si>
  <si>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</si>
  <si>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</si>
  <si>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</si>
  <si>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</si>
  <si>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</si>
  <si>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</si>
  <si>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</si>
  <si>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</si>
  <si>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</si>
  <si>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</si>
  <si>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</si>
  <si>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</si>
  <si>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</si>
  <si>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</si>
  <si>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</si>
  <si>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</si>
  <si>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</si>
  <si>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</si>
  <si>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</si>
  <si>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</si>
  <si>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</si>
  <si>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</si>
  <si>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</si>
  <si>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</si>
  <si>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</si>
  <si>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</si>
  <si>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</si>
  <si>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</si>
  <si>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</si>
  <si>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</si>
  <si>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</si>
  <si>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</si>
  <si>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</si>
  <si>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</si>
  <si>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</si>
  <si>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</si>
  <si>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</si>
  <si>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</si>
  <si>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</si>
  <si>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</si>
  <si>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</si>
  <si>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</si>
  <si>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</si>
  <si>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</si>
  <si>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</si>
  <si>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</si>
  <si>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</si>
  <si>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</si>
  <si>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</si>
  <si>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</si>
  <si>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</si>
  <si>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</si>
  <si>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</si>
  <si>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</si>
  <si>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</si>
  <si>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</si>
  <si>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</si>
  <si>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</si>
  <si>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</si>
  <si>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</si>
  <si>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</si>
  <si>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</si>
  <si>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</si>
  <si>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</si>
  <si>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</si>
  <si>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</si>
  <si>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</si>
  <si>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</si>
  <si>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</si>
  <si>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</si>
  <si>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</si>
  <si>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</si>
  <si>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</si>
  <si>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</si>
  <si>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</si>
  <si>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</si>
  <si>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</si>
  <si>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</si>
  <si>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</si>
  <si>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</si>
  <si>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</si>
  <si>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</si>
  <si>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</si>
  <si>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</si>
  <si>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</si>
  <si>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</si>
  <si>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</si>
  <si>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</si>
  <si>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</si>
  <si>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</si>
  <si>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</si>
  <si>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</si>
  <si>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</si>
  <si>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</si>
  <si>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</si>
  <si>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</si>
  <si>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</si>
  <si>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</si>
  <si>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</si>
  <si>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</si>
  <si>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</si>
  <si>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</si>
  <si>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</si>
  <si>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</si>
  <si>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</si>
  <si>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</si>
  <si>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</si>
  <si>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</si>
  <si>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</si>
  <si>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</si>
  <si>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</si>
  <si>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</si>
  <si>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</si>
  <si>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</si>
  <si>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</si>
  <si>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</si>
  <si>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</si>
  <si>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</si>
  <si>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</si>
  <si>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</si>
  <si>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</si>
  <si>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</si>
  <si>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</si>
  <si>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</si>
  <si>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</si>
  <si>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</si>
  <si>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</si>
  <si>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</si>
  <si>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</si>
  <si>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</si>
  <si>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</si>
  <si>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</si>
  <si>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</si>
  <si>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</si>
  <si>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</si>
  <si>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</si>
  <si>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</si>
  <si>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</si>
  <si>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</si>
  <si>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</si>
  <si>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</si>
  <si>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</si>
  <si>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</si>
  <si>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</si>
  <si>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</si>
  <si>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</si>
  <si>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</si>
  <si>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</si>
  <si>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</si>
  <si>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</si>
  <si>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</si>
  <si>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</si>
  <si>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</si>
  <si>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</si>
  <si>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</si>
  <si>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</si>
  <si>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</si>
  <si>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</si>
  <si>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</si>
  <si>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</si>
  <si>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</si>
  <si>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</si>
  <si>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</si>
  <si>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</si>
  <si>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</si>
  <si>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</si>
  <si>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</si>
  <si>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</si>
  <si>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</si>
  <si>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</si>
  <si>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</si>
  <si>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</si>
  <si>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</si>
  <si>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</si>
  <si>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</si>
  <si>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</si>
  <si>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</si>
  <si>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</si>
  <si>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</si>
  <si>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</si>
  <si>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</si>
  <si>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</si>
  <si>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</si>
  <si>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</si>
  <si>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</si>
  <si>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</si>
  <si>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</si>
  <si>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</si>
  <si>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</si>
  <si>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</si>
  <si>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</si>
  <si>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</si>
  <si>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</si>
  <si>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</si>
  <si>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</si>
  <si>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</si>
  <si>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</si>
  <si>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</si>
  <si>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</si>
  <si>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</si>
  <si>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</si>
  <si>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</si>
  <si>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</si>
  <si>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</si>
  <si>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</si>
  <si>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</si>
  <si>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</si>
  <si>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</si>
  <si>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</si>
  <si>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</si>
  <si>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</si>
  <si>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</si>
  <si>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</si>
  <si>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</si>
  <si>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</si>
  <si>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</si>
  <si>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</si>
  <si>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</si>
  <si>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</si>
  <si>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</si>
  <si>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</si>
  <si>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</si>
  <si>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</si>
  <si>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</si>
  <si>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</si>
  <si>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</si>
  <si>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</si>
  <si>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</si>
  <si>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</si>
  <si>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</si>
  <si>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</si>
  <si>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</si>
  <si>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</si>
  <si>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</si>
  <si>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</si>
  <si>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</si>
  <si>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</si>
  <si>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</si>
  <si>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</si>
  <si>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</si>
  <si>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</si>
  <si>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</si>
  <si>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</si>
  <si>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</si>
  <si>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</si>
  <si>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</si>
  <si>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</si>
  <si>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</si>
  <si>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</si>
  <si>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</si>
  <si>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</si>
  <si>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</si>
  <si>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</si>
  <si>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</si>
  <si>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</si>
  <si>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</si>
  <si>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</si>
  <si>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</si>
  <si>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</si>
  <si>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</si>
  <si>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</si>
  <si>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</si>
  <si>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</si>
  <si>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</si>
  <si>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</si>
  <si>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</si>
  <si>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</si>
  <si>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</si>
  <si>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</si>
  <si>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</si>
  <si>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</si>
  <si>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</si>
  <si>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</si>
  <si>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</si>
  <si>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</si>
  <si>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</si>
  <si>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</si>
  <si>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</si>
  <si>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</si>
  <si>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</si>
  <si>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</si>
  <si>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</si>
  <si>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</si>
  <si>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</si>
  <si>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</si>
  <si>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</si>
  <si>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</si>
  <si>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</si>
  <si>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</si>
  <si>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</si>
  <si>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</si>
  <si>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</si>
  <si>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</si>
  <si>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</si>
  <si>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</si>
  <si>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</si>
  <si>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</si>
  <si>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</si>
  <si>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</si>
  <si>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</si>
  <si>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</si>
  <si>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</si>
  <si>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</si>
  <si>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</si>
  <si>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</si>
  <si>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</si>
  <si>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</si>
  <si>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</si>
  <si>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</si>
  <si>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</si>
  <si>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</si>
  <si>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</si>
  <si>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</si>
  <si>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</si>
  <si>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</si>
  <si>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</si>
  <si>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</si>
  <si>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</si>
  <si>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</si>
  <si>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</si>
  <si>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</si>
  <si>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</si>
  <si>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</si>
  <si>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</si>
  <si>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</si>
  <si>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</si>
  <si>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</si>
  <si>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</si>
  <si>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</si>
  <si>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</si>
  <si>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</si>
  <si>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</si>
  <si>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</si>
  <si>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</si>
  <si>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</si>
  <si>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</si>
  <si>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</si>
  <si>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</si>
  <si>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</si>
  <si>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</si>
  <si>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</si>
  <si>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</si>
  <si>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</si>
  <si>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</si>
  <si>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</si>
  <si>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</si>
  <si>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</si>
  <si>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</si>
  <si>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</si>
  <si>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</si>
  <si>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</si>
  <si>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</si>
  <si>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</si>
  <si>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</si>
  <si>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</si>
  <si>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</si>
  <si>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</si>
  <si>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</si>
  <si>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</si>
  <si>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</si>
  <si>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</si>
  <si>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</si>
  <si>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</si>
  <si>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</si>
  <si>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</si>
  <si>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</si>
  <si>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</si>
  <si>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</si>
  <si>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</si>
  <si>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</si>
  <si>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</si>
  <si>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</si>
  <si>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</si>
  <si>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</si>
  <si>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</si>
  <si>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</si>
  <si>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</si>
  <si>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</si>
  <si>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</si>
  <si>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</si>
  <si>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</si>
  <si>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</si>
  <si>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</si>
  <si>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</si>
  <si>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</si>
  <si>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</si>
  <si>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</si>
  <si>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</si>
  <si>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</si>
  <si>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</si>
  <si>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</si>
  <si>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</si>
  <si>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</si>
  <si>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</si>
  <si>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</si>
  <si>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</si>
  <si>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</si>
  <si>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</si>
  <si>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</si>
  <si>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</si>
  <si>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</si>
  <si>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</si>
  <si>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</si>
  <si>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</si>
  <si>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</si>
  <si>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</si>
  <si>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</si>
  <si>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</si>
  <si>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</si>
  <si>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</si>
  <si>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</si>
  <si>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</si>
  <si>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</si>
  <si>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</si>
  <si>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</si>
  <si>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</si>
  <si>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</si>
  <si>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</si>
  <si>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</si>
  <si>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</si>
  <si>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</si>
  <si>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</si>
  <si>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</si>
  <si>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</si>
  <si>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</si>
  <si>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</si>
  <si>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</si>
  <si>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</si>
  <si>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</si>
  <si>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</si>
  <si>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</si>
  <si>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</si>
  <si>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</si>
  <si>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</si>
  <si>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</si>
  <si>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</si>
  <si>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</si>
  <si>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</si>
  <si>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</si>
  <si>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</si>
  <si>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</si>
  <si>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</si>
  <si>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</si>
  <si>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</si>
  <si>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</si>
  <si>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</si>
  <si>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</si>
  <si>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</si>
  <si>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</si>
  <si>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</si>
  <si>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</si>
  <si>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</si>
  <si>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</si>
  <si>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</si>
  <si>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</si>
  <si>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</si>
  <si>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</si>
  <si>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</si>
  <si>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</si>
  <si>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</si>
  <si>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</si>
  <si>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</si>
  <si>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</si>
  <si>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</si>
  <si>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</si>
  <si>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</si>
  <si>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</si>
  <si>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</si>
  <si>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</si>
  <si>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</si>
  <si>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</si>
  <si>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</si>
  <si>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</si>
  <si>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</si>
  <si>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</si>
  <si>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</si>
  <si>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</si>
  <si>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</si>
  <si>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</si>
  <si>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</si>
  <si>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</si>
  <si>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</si>
  <si>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</si>
  <si>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</si>
  <si>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</si>
  <si>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</si>
  <si>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</si>
  <si>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</si>
  <si>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</si>
  <si>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</si>
  <si>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</si>
  <si>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</si>
  <si>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</si>
  <si>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</si>
  <si>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</si>
  <si>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</si>
  <si>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</si>
  <si>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</si>
  <si>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</si>
  <si>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</si>
  <si>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</si>
  <si>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</si>
  <si>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</si>
  <si>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</si>
  <si>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</si>
  <si>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</si>
  <si>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</si>
  <si>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</si>
  <si>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</si>
  <si>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</si>
  <si>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</si>
  <si>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</si>
  <si>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</si>
  <si>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</si>
  <si>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</si>
  <si>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</si>
  <si>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</si>
  <si>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</si>
  <si>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</si>
  <si>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</si>
  <si>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</si>
  <si>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</si>
  <si>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</si>
  <si>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</si>
  <si>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</si>
  <si>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</si>
  <si>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</si>
  <si>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</si>
  <si>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</si>
  <si>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</si>
  <si>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</si>
  <si>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</si>
  <si>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</si>
  <si>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</si>
  <si>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</si>
  <si>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</si>
  <si>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</si>
  <si>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</si>
  <si>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</si>
  <si>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</si>
  <si>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</si>
  <si>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</si>
  <si>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</si>
  <si>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</si>
  <si>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</si>
  <si>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</si>
  <si>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</si>
  <si>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</si>
  <si>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</si>
  <si>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</si>
  <si>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</si>
  <si>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</si>
  <si>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</si>
  <si>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</si>
  <si>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</si>
  <si>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</si>
  <si>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</si>
  <si>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</si>
  <si>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</si>
  <si>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</si>
  <si>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</si>
  <si>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</si>
  <si>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Plandište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</si>
</sst>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178</c:v>
                </c:pt>
                <c:pt idx="1">
                  <c:v>214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843</c:v>
                </c:pt>
                <c:pt idx="1">
                  <c:v>781</c:v>
                </c:pt>
                <c:pt idx="2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3395</c:v>
                </c:pt>
                <c:pt idx="1">
                  <c:v>3259</c:v>
                </c:pt>
                <c:pt idx="2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14.104701567189062</c:v>
                </c:pt>
                <c:pt idx="1">
                  <c:v>60.220073357785928</c:v>
                </c:pt>
                <c:pt idx="2">
                  <c:v>25.675225075025011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184"/>
        <c:axId val="202417280"/>
      </c:barChart>
      <c:catAx>
        <c:axId val="202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auto val="1"/>
        <c:lblAlgn val="ctr"/>
        <c:lblOffset val="100"/>
        <c:noMultiLvlLbl val="0"/>
      </c:catAx>
      <c:valAx>
        <c:axId val="202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106.9</c:v>
                </c:pt>
                <c:pt idx="1">
                  <c:v>106.1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853760"/>
        <c:axId val="324903296"/>
      </c:barChart>
      <c:catAx>
        <c:axId val="32485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903296"/>
        <c:crosses val="autoZero"/>
        <c:auto val="1"/>
        <c:lblAlgn val="ctr"/>
        <c:lblOffset val="100"/>
        <c:noMultiLvlLbl val="0"/>
      </c:catAx>
      <c:valAx>
        <c:axId val="32490329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8537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330</c:v>
                </c:pt>
                <c:pt idx="1">
                  <c:v>278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424640"/>
        <c:axId val="325651456"/>
      </c:barChart>
      <c:catAx>
        <c:axId val="32542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651456"/>
        <c:crosses val="autoZero"/>
        <c:auto val="1"/>
        <c:lblAlgn val="ctr"/>
        <c:lblOffset val="100"/>
        <c:noMultiLvlLbl val="0"/>
      </c:catAx>
      <c:valAx>
        <c:axId val="3256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2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262592"/>
        <c:axId val="327639808"/>
      </c:barChart>
      <c:catAx>
        <c:axId val="3272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639808"/>
        <c:crosses val="autoZero"/>
        <c:auto val="1"/>
        <c:lblAlgn val="ctr"/>
        <c:lblOffset val="100"/>
        <c:noMultiLvlLbl val="0"/>
      </c:catAx>
      <c:valAx>
        <c:axId val="32763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2625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28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383872"/>
        <c:axId val="328810880"/>
      </c:barChart>
      <c:catAx>
        <c:axId val="3283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10880"/>
        <c:crosses val="autoZero"/>
        <c:auto val="1"/>
        <c:lblAlgn val="ctr"/>
        <c:lblOffset val="100"/>
        <c:noMultiLvlLbl val="0"/>
      </c:catAx>
      <c:valAx>
        <c:axId val="32881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838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1.7783705679671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1.7339113037679228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1.9784372568633988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2.4563743470045569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2.1785039457596977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2.6008669556518837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2.9009669889963319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3.2010670223407804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3.8234967211292652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3.8790708013782371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4.3347782594198065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4.6126486606646662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4.1124819384239188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2.3785706346559965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1.8228298321662777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1.4338112704234744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179520"/>
        <c:axId val="331181440"/>
      </c:barChart>
      <c:catAx>
        <c:axId val="331179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1181440"/>
        <c:crosses val="autoZero"/>
        <c:auto val="1"/>
        <c:lblAlgn val="ctr"/>
        <c:lblOffset val="100"/>
        <c:noMultiLvlLbl val="0"/>
      </c:catAx>
      <c:valAx>
        <c:axId val="3311814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1179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1.9339779926642215</c:v>
                </c:pt>
                <c:pt idx="1">
                  <c:v>2.0340113371123709</c:v>
                </c:pt>
                <c:pt idx="2">
                  <c:v>1.7227964877181283</c:v>
                </c:pt>
                <c:pt idx="3">
                  <c:v>2.4563743470045569</c:v>
                </c:pt>
                <c:pt idx="4">
                  <c:v>2.4897187951539399</c:v>
                </c:pt>
                <c:pt idx="5">
                  <c:v>2.2785372902078471</c:v>
                </c:pt>
                <c:pt idx="6">
                  <c:v>2.6008669556518837</c:v>
                </c:pt>
                <c:pt idx="7">
                  <c:v>3.1232633099922196</c:v>
                </c:pt>
                <c:pt idx="8">
                  <c:v>3.6678892964321439</c:v>
                </c:pt>
                <c:pt idx="9">
                  <c:v>3.7123485606313213</c:v>
                </c:pt>
                <c:pt idx="10">
                  <c:v>4.0235634100255639</c:v>
                </c:pt>
                <c:pt idx="11">
                  <c:v>4.6571079248638441</c:v>
                </c:pt>
                <c:pt idx="12">
                  <c:v>4.6682227409136381</c:v>
                </c:pt>
                <c:pt idx="13">
                  <c:v>4.8460597977103479</c:v>
                </c:pt>
                <c:pt idx="14">
                  <c:v>3.2566411025897524</c:v>
                </c:pt>
                <c:pt idx="15">
                  <c:v>1.4115816383238857</c:v>
                </c:pt>
                <c:pt idx="16">
                  <c:v>1.0114482605312882</c:v>
                </c:pt>
                <c:pt idx="17">
                  <c:v>0.78915193953540064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2208000"/>
        <c:axId val="332278016"/>
      </c:barChart>
      <c:catAx>
        <c:axId val="332208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2278016"/>
        <c:crosses val="autoZero"/>
        <c:auto val="1"/>
        <c:lblAlgn val="ctr"/>
        <c:lblOffset val="100"/>
        <c:noMultiLvlLbl val="0"/>
      </c:catAx>
      <c:valAx>
        <c:axId val="3322780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08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5.0903537795876815E-2</c:v>
                </c:pt>
                <c:pt idx="1">
                  <c:v>9.9230960059538575E-2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3.156019343344362</c:v>
                </c:pt>
                <c:pt idx="1">
                  <c:v>3.1009675018605805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8.6026978875031812</c:v>
                </c:pt>
                <c:pt idx="1">
                  <c:v>3.8203919622922347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27.029778569610585</c:v>
                </c:pt>
                <c:pt idx="1">
                  <c:v>21.756387993053831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49.80911173326546</c:v>
                </c:pt>
                <c:pt idx="1">
                  <c:v>60.952617216571568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4.9630949350979892</c:v>
                </c:pt>
                <c:pt idx="1">
                  <c:v>4.0684693624410819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6.3883939933825404</c:v>
                </c:pt>
                <c:pt idx="1">
                  <c:v>6.2019350037211609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09807488"/>
        <c:axId val="410182400"/>
      </c:barChart>
      <c:catAx>
        <c:axId val="40980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182400"/>
        <c:crosses val="autoZero"/>
        <c:auto val="1"/>
        <c:lblAlgn val="ctr"/>
        <c:lblOffset val="100"/>
        <c:noMultiLvlLbl val="0"/>
      </c:catAx>
      <c:valAx>
        <c:axId val="41018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09807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31.712904046831252</c:v>
                </c:pt>
                <c:pt idx="1">
                  <c:v>26.494666335896799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38.228556884703487</c:v>
                </c:pt>
                <c:pt idx="1">
                  <c:v>45.199702307119821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29.422244846016799</c:v>
                </c:pt>
                <c:pt idx="1">
                  <c:v>27.412552716447529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0.63629422244846023</c:v>
                </c:pt>
                <c:pt idx="1">
                  <c:v>0.89307864053584718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2914432"/>
        <c:axId val="412917760"/>
      </c:barChart>
      <c:catAx>
        <c:axId val="4129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2917760"/>
        <c:crosses val="autoZero"/>
        <c:auto val="1"/>
        <c:lblAlgn val="ctr"/>
        <c:lblOffset val="100"/>
        <c:noMultiLvlLbl val="0"/>
      </c:catAx>
      <c:valAx>
        <c:axId val="41291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2914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36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4605312"/>
        <c:axId val="414607616"/>
      </c:barChart>
      <c:catAx>
        <c:axId val="41460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7616"/>
        <c:crosses val="autoZero"/>
        <c:auto val="1"/>
        <c:lblAlgn val="ctr"/>
        <c:lblOffset val="100"/>
        <c:noMultiLvlLbl val="0"/>
      </c:catAx>
      <c:valAx>
        <c:axId val="414607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2.12</c:v>
                </c:pt>
                <c:pt idx="1">
                  <c:v>2.39</c:v>
                </c:pt>
                <c:pt idx="3">
                  <c:v>0</c:v>
                </c:pt>
                <c:pt idx="4">
                  <c:v>2.2599999999999998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5860992"/>
        <c:axId val="416096256"/>
      </c:barChart>
      <c:catAx>
        <c:axId val="41586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096256"/>
        <c:crosses val="autoZero"/>
        <c:auto val="1"/>
        <c:lblAlgn val="ctr"/>
        <c:lblOffset val="100"/>
        <c:noMultiLvlLbl val="0"/>
      </c:catAx>
      <c:valAx>
        <c:axId val="416096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58609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63.705583756345177</c:v>
                </c:pt>
                <c:pt idx="2">
                  <c:v>18.14872594903796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36.294416243654823</c:v>
                </c:pt>
                <c:pt idx="2">
                  <c:v>81.851274050962047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123520"/>
        <c:axId val="416131328"/>
      </c:barChart>
      <c:catAx>
        <c:axId val="416123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31328"/>
        <c:crosses val="autoZero"/>
        <c:auto val="1"/>
        <c:lblAlgn val="ctr"/>
        <c:lblOffset val="100"/>
        <c:noMultiLvlLbl val="0"/>
      </c:catAx>
      <c:valAx>
        <c:axId val="416131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23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187136"/>
        <c:axId val="416190464"/>
      </c:barChart>
      <c:catAx>
        <c:axId val="4161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90464"/>
        <c:crosses val="autoZero"/>
        <c:auto val="1"/>
        <c:lblAlgn val="ctr"/>
        <c:lblOffset val="100"/>
        <c:noMultiLvlLbl val="0"/>
      </c:catAx>
      <c:valAx>
        <c:axId val="41619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8713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214016"/>
        <c:axId val="416699520"/>
      </c:barChart>
      <c:catAx>
        <c:axId val="4162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699520"/>
        <c:crosses val="autoZero"/>
        <c:auto val="1"/>
        <c:lblAlgn val="ctr"/>
        <c:lblOffset val="100"/>
        <c:noMultiLvlLbl val="0"/>
      </c:catAx>
      <c:valAx>
        <c:axId val="41669952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6214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465</c:v>
                </c:pt>
                <c:pt idx="1">
                  <c:v>427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453</c:v>
                </c:pt>
                <c:pt idx="1">
                  <c:v>431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784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110</c:v>
                </c:pt>
                <c:pt idx="1">
                  <c:v>104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88</c:v>
                </c:pt>
                <c:pt idx="1">
                  <c:v>133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724096"/>
        <c:axId val="416726400"/>
      </c:barChart>
      <c:catAx>
        <c:axId val="4167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726400"/>
        <c:crosses val="autoZero"/>
        <c:auto val="1"/>
        <c:lblAlgn val="ctr"/>
        <c:lblOffset val="100"/>
        <c:noMultiLvlLbl val="0"/>
      </c:catAx>
      <c:valAx>
        <c:axId val="4167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6724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32.646048109965633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29.95418098510882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16.60939289805269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11.368843069873998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5.5841924398625435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3.8373424971363117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7141120"/>
        <c:axId val="417142656"/>
      </c:barChart>
      <c:catAx>
        <c:axId val="41714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142656"/>
        <c:crosses val="autoZero"/>
        <c:auto val="1"/>
        <c:lblAlgn val="ctr"/>
        <c:lblOffset val="100"/>
        <c:noMultiLvlLbl val="0"/>
      </c:catAx>
      <c:valAx>
        <c:axId val="417142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141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52.67</c:v>
                </c:pt>
                <c:pt idx="1">
                  <c:v>38.950000000000003</c:v>
                </c:pt>
                <c:pt idx="2">
                  <c:v>6.16</c:v>
                </c:pt>
                <c:pt idx="3">
                  <c:v>1.54</c:v>
                </c:pt>
                <c:pt idx="4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57.62</c:v>
                </c:pt>
                <c:pt idx="1">
                  <c:v>32.340000000000003</c:v>
                </c:pt>
                <c:pt idx="2">
                  <c:v>7.79</c:v>
                </c:pt>
                <c:pt idx="3">
                  <c:v>1.58</c:v>
                </c:pt>
                <c:pt idx="4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7513856"/>
        <c:axId val="417516160"/>
      </c:barChart>
      <c:catAx>
        <c:axId val="41751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516160"/>
        <c:crosses val="autoZero"/>
        <c:auto val="1"/>
        <c:lblAlgn val="ctr"/>
        <c:lblOffset val="100"/>
        <c:noMultiLvlLbl val="0"/>
      </c:catAx>
      <c:valAx>
        <c:axId val="41751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5138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53791</c:v>
                </c:pt>
                <c:pt idx="1">
                  <c:v>60583</c:v>
                </c:pt>
                <c:pt idx="2">
                  <c:v>70293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547008"/>
        <c:axId val="417548544"/>
      </c:barChart>
      <c:catAx>
        <c:axId val="41754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548544"/>
        <c:crosses val="autoZero"/>
        <c:auto val="1"/>
        <c:lblAlgn val="ctr"/>
        <c:lblOffset val="100"/>
        <c:noMultiLvlLbl val="0"/>
      </c:catAx>
      <c:valAx>
        <c:axId val="41754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54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1176</c:v>
                </c:pt>
                <c:pt idx="1">
                  <c:v>1162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1564</c:v>
                </c:pt>
                <c:pt idx="1">
                  <c:v>1605</c:v>
                </c:pt>
                <c:pt idx="2">
                  <c:v>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741056"/>
        <c:axId val="417742848"/>
      </c:barChart>
      <c:catAx>
        <c:axId val="4177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742848"/>
        <c:crosses val="autoZero"/>
        <c:auto val="1"/>
        <c:lblAlgn val="ctr"/>
        <c:lblOffset val="100"/>
        <c:noMultiLvlLbl val="0"/>
      </c:catAx>
      <c:valAx>
        <c:axId val="41774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7410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11.8</c:v>
                </c:pt>
                <c:pt idx="1">
                  <c:v>20.5</c:v>
                </c:pt>
                <c:pt idx="2">
                  <c:v>28</c:v>
                </c:pt>
                <c:pt idx="3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68.06083650190115</c:v>
                </c:pt>
                <c:pt idx="1">
                  <c:v>81.428571428571431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31.939163498098861</c:v>
                </c:pt>
                <c:pt idx="1">
                  <c:v>18.571428571428573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8545024"/>
        <c:axId val="418559488"/>
      </c:barChart>
      <c:catAx>
        <c:axId val="418545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559488"/>
        <c:crosses val="autoZero"/>
        <c:auto val="1"/>
        <c:lblAlgn val="ctr"/>
        <c:lblOffset val="100"/>
        <c:noMultiLvlLbl val="0"/>
      </c:catAx>
      <c:valAx>
        <c:axId val="418559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5450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795520"/>
        <c:axId val="418797056"/>
      </c:barChart>
      <c:catAx>
        <c:axId val="4187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7056"/>
        <c:crosses val="autoZero"/>
        <c:auto val="1"/>
        <c:lblAlgn val="ctr"/>
        <c:lblOffset val="100"/>
        <c:noMultiLvlLbl val="0"/>
      </c:catAx>
      <c:valAx>
        <c:axId val="4187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32</c:v>
                </c:pt>
                <c:pt idx="1">
                  <c:v>12.9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860032"/>
        <c:axId val="418870400"/>
      </c:barChart>
      <c:catAx>
        <c:axId val="4188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870400"/>
        <c:crosses val="autoZero"/>
        <c:auto val="1"/>
        <c:lblAlgn val="ctr"/>
        <c:lblOffset val="100"/>
        <c:noMultiLvlLbl val="0"/>
      </c:catAx>
      <c:valAx>
        <c:axId val="41887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86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20.3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9970048"/>
        <c:axId val="420799232"/>
      </c:barChart>
      <c:catAx>
        <c:axId val="4199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0799232"/>
        <c:crosses val="autoZero"/>
        <c:auto val="1"/>
        <c:lblAlgn val="ctr"/>
        <c:lblOffset val="100"/>
        <c:noMultiLvlLbl val="0"/>
      </c:catAx>
      <c:valAx>
        <c:axId val="42079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97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49.2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1036416"/>
        <c:axId val="421037952"/>
      </c:barChart>
      <c:catAx>
        <c:axId val="4210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037952"/>
        <c:crosses val="autoZero"/>
        <c:auto val="1"/>
        <c:lblAlgn val="ctr"/>
        <c:lblOffset val="100"/>
        <c:noMultiLvlLbl val="0"/>
      </c:catAx>
      <c:valAx>
        <c:axId val="4210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103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551104"/>
        <c:axId val="421663872"/>
      </c:barChart>
      <c:catAx>
        <c:axId val="421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663872"/>
        <c:crosses val="autoZero"/>
        <c:auto val="1"/>
        <c:lblAlgn val="ctr"/>
        <c:lblOffset val="100"/>
        <c:noMultiLvlLbl val="0"/>
      </c:catAx>
      <c:valAx>
        <c:axId val="42166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55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58</c:v>
                </c:pt>
                <c:pt idx="1">
                  <c:v>39.6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7.6</c:v>
                </c:pt>
                <c:pt idx="1">
                  <c:v>12.5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34.4</c:v>
                </c:pt>
                <c:pt idx="1">
                  <c:v>47.9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2163968"/>
        <c:axId val="422165888"/>
      </c:barChart>
      <c:catAx>
        <c:axId val="4221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165888"/>
        <c:crosses val="autoZero"/>
        <c:auto val="1"/>
        <c:lblAlgn val="ctr"/>
        <c:lblOffset val="100"/>
        <c:noMultiLvlLbl val="0"/>
      </c:catAx>
      <c:valAx>
        <c:axId val="42216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216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226</c:v>
                </c:pt>
                <c:pt idx="1">
                  <c:v>344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400064"/>
        <c:axId val="325401600"/>
      </c:barChart>
      <c:catAx>
        <c:axId val="32540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01600"/>
        <c:crosses val="autoZero"/>
        <c:auto val="1"/>
        <c:lblAlgn val="ctr"/>
        <c:lblOffset val="100"/>
        <c:noMultiLvlLbl val="0"/>
      </c:catAx>
      <c:valAx>
        <c:axId val="325401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40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883</c:v>
                </c:pt>
                <c:pt idx="1">
                  <c:v>1039</c:v>
                </c:pt>
                <c:pt idx="2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481600"/>
        <c:axId val="325483136"/>
      </c:barChart>
      <c:catAx>
        <c:axId val="32548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83136"/>
        <c:crosses val="autoZero"/>
        <c:auto val="1"/>
        <c:lblAlgn val="ctr"/>
        <c:lblOffset val="100"/>
        <c:noMultiLvlLbl val="0"/>
      </c:catAx>
      <c:valAx>
        <c:axId val="325483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48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5632768"/>
        <c:axId val="325634304"/>
      </c:barChart>
      <c:catAx>
        <c:axId val="32563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634304"/>
        <c:crosses val="autoZero"/>
        <c:auto val="1"/>
        <c:lblAlgn val="ctr"/>
        <c:lblOffset val="100"/>
        <c:noMultiLvlLbl val="0"/>
      </c:catAx>
      <c:valAx>
        <c:axId val="325634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63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23.9</c:v>
                </c:pt>
                <c:pt idx="1">
                  <c:v>24.2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30.5</c:v>
                </c:pt>
                <c:pt idx="1">
                  <c:v>31.8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6128000"/>
        <c:axId val="326129536"/>
      </c:barChart>
      <c:catAx>
        <c:axId val="3261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129536"/>
        <c:crosses val="autoZero"/>
        <c:auto val="1"/>
        <c:lblAlgn val="ctr"/>
        <c:lblOffset val="100"/>
        <c:noMultiLvlLbl val="0"/>
      </c:catAx>
      <c:valAx>
        <c:axId val="32612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128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79.37</c:v>
                </c:pt>
                <c:pt idx="1">
                  <c:v>163.37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893568"/>
        <c:axId val="326895104"/>
      </c:barChart>
      <c:catAx>
        <c:axId val="32689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895104"/>
        <c:crosses val="autoZero"/>
        <c:auto val="1"/>
        <c:lblAlgn val="ctr"/>
        <c:lblOffset val="100"/>
        <c:noMultiLvlLbl val="0"/>
      </c:catAx>
      <c:valAx>
        <c:axId val="326895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89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921216"/>
        <c:axId val="326935296"/>
      </c:barChart>
      <c:catAx>
        <c:axId val="32692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935296"/>
        <c:crosses val="autoZero"/>
        <c:auto val="1"/>
        <c:lblAlgn val="ctr"/>
        <c:lblOffset val="100"/>
        <c:noMultiLvlLbl val="0"/>
      </c:catAx>
      <c:valAx>
        <c:axId val="3269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92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102</c:v>
                </c:pt>
                <c:pt idx="1">
                  <c:v>91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953216"/>
        <c:axId val="327151616"/>
      </c:barChart>
      <c:catAx>
        <c:axId val="3269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151616"/>
        <c:crosses val="autoZero"/>
        <c:auto val="1"/>
        <c:lblAlgn val="ctr"/>
        <c:lblOffset val="100"/>
        <c:noMultiLvlLbl val="0"/>
      </c:catAx>
      <c:valAx>
        <c:axId val="3271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953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50.4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9200"/>
        <c:axId val="193713280"/>
      </c:barChart>
      <c:catAx>
        <c:axId val="19369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auto val="1"/>
        <c:lblAlgn val="ctr"/>
        <c:lblOffset val="100"/>
        <c:noMultiLvlLbl val="0"/>
      </c:catAx>
      <c:valAx>
        <c:axId val="19371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9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178</c:v>
                </c:pt>
                <c:pt idx="1">
                  <c:v>214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696"/>
        <c:axId val="58751232"/>
      </c:barChart>
      <c:catAx>
        <c:axId val="5874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auto val="1"/>
        <c:lblAlgn val="ctr"/>
        <c:lblOffset val="100"/>
        <c:noMultiLvlLbl val="0"/>
      </c:catAx>
      <c:valAx>
        <c:axId val="5875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28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99872"/>
        <c:axId val="59613952"/>
      </c:barChart>
      <c:catAx>
        <c:axId val="595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auto val="1"/>
        <c:lblAlgn val="ctr"/>
        <c:lblOffset val="100"/>
        <c:noMultiLvlLbl val="0"/>
      </c:catAx>
      <c:valAx>
        <c:axId val="596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465</c:v>
                </c:pt>
                <c:pt idx="1">
                  <c:v>427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453</c:v>
                </c:pt>
                <c:pt idx="1">
                  <c:v>431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4488832"/>
        <c:axId val="134174208"/>
      </c:barChart>
      <c:catAx>
        <c:axId val="944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auto val="1"/>
        <c:lblAlgn val="ctr"/>
        <c:lblOffset val="100"/>
        <c:noMultiLvlLbl val="0"/>
      </c:catAx>
      <c:valAx>
        <c:axId val="1341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8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49.2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50.4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336"/>
        <c:axId val="147280640"/>
      </c:barChart>
      <c:catAx>
        <c:axId val="14721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auto val="1"/>
        <c:lblAlgn val="ctr"/>
        <c:lblOffset val="100"/>
        <c:noMultiLvlLbl val="0"/>
      </c:catAx>
      <c:valAx>
        <c:axId val="147280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58</c:v>
                </c:pt>
                <c:pt idx="1">
                  <c:v>39.6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7.6</c:v>
                </c:pt>
                <c:pt idx="1">
                  <c:v>12.5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34.4</c:v>
                </c:pt>
                <c:pt idx="1">
                  <c:v>47.9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7744"/>
        <c:axId val="148951808"/>
      </c:barChart>
      <c:catAx>
        <c:axId val="148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1808"/>
        <c:crosses val="autoZero"/>
        <c:auto val="1"/>
        <c:lblAlgn val="ctr"/>
        <c:lblOffset val="100"/>
        <c:noMultiLvlLbl val="0"/>
      </c:catAx>
      <c:valAx>
        <c:axId val="14895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024"/>
        <c:axId val="150306816"/>
      </c:barChart>
      <c:catAx>
        <c:axId val="15030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816"/>
        <c:crosses val="autoZero"/>
        <c:auto val="1"/>
        <c:lblAlgn val="ctr"/>
        <c:lblOffset val="100"/>
        <c:noMultiLvlLbl val="0"/>
      </c:catAx>
      <c:valAx>
        <c:axId val="1503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893</c:v>
                </c:pt>
                <c:pt idx="1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843</c:v>
                </c:pt>
                <c:pt idx="1">
                  <c:v>781</c:v>
                </c:pt>
                <c:pt idx="2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488"/>
        <c:axId val="151345024"/>
      </c:barChart>
      <c:catAx>
        <c:axId val="15134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auto val="1"/>
        <c:lblAlgn val="ctr"/>
        <c:lblOffset val="100"/>
        <c:noMultiLvlLbl val="0"/>
      </c:catAx>
      <c:valAx>
        <c:axId val="15134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160"/>
        <c:axId val="152977408"/>
      </c:barChart>
      <c:catAx>
        <c:axId val="1528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auto val="1"/>
        <c:lblAlgn val="ctr"/>
        <c:lblOffset val="100"/>
        <c:noMultiLvlLbl val="0"/>
      </c:catAx>
      <c:valAx>
        <c:axId val="15297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79.37</c:v>
                </c:pt>
                <c:pt idx="1">
                  <c:v>163.37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3395</c:v>
                </c:pt>
                <c:pt idx="1">
                  <c:v>3259</c:v>
                </c:pt>
                <c:pt idx="2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14.104701567189062</c:v>
                </c:pt>
                <c:pt idx="1">
                  <c:v>60.220073357785928</c:v>
                </c:pt>
                <c:pt idx="2">
                  <c:v>25.675225075025011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640"/>
        <c:axId val="198498176"/>
      </c:barChart>
      <c:catAx>
        <c:axId val="19849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auto val="1"/>
        <c:lblAlgn val="ctr"/>
        <c:lblOffset val="100"/>
        <c:noMultiLvlLbl val="0"/>
      </c:catAx>
      <c:valAx>
        <c:axId val="1984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106.9</c:v>
                </c:pt>
                <c:pt idx="1">
                  <c:v>106.1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330</c:v>
                </c:pt>
                <c:pt idx="1">
                  <c:v>278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9264"/>
        <c:axId val="155462272"/>
      </c:barChart>
      <c:catAx>
        <c:axId val="1552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auto val="1"/>
        <c:lblAlgn val="ctr"/>
        <c:lblOffset val="100"/>
        <c:noMultiLvlLbl val="0"/>
      </c:catAx>
      <c:valAx>
        <c:axId val="155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1.7783705679671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1.7339113037679228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1.9784372568633988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2.4563743470045569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2.1785039457596977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2.6008669556518837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2.9009669889963319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3.2010670223407804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3.8234967211292652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3.8790708013782371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4.3347782594198065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4.6126486606646662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4.1124819384239188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2.3785706346559965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1.8228298321662777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1.4338112704234744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360"/>
        <c:axId val="157328896"/>
      </c:barChart>
      <c:catAx>
        <c:axId val="157327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896"/>
        <c:crosses val="autoZero"/>
        <c:auto val="1"/>
        <c:lblAlgn val="ctr"/>
        <c:lblOffset val="100"/>
        <c:noMultiLvlLbl val="0"/>
      </c:catAx>
      <c:valAx>
        <c:axId val="157328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1.9339779926642215</c:v>
                </c:pt>
                <c:pt idx="1">
                  <c:v>2.0340113371123709</c:v>
                </c:pt>
                <c:pt idx="2">
                  <c:v>1.7227964877181283</c:v>
                </c:pt>
                <c:pt idx="3">
                  <c:v>2.4563743470045569</c:v>
                </c:pt>
                <c:pt idx="4">
                  <c:v>2.4897187951539399</c:v>
                </c:pt>
                <c:pt idx="5">
                  <c:v>2.2785372902078471</c:v>
                </c:pt>
                <c:pt idx="6">
                  <c:v>2.6008669556518837</c:v>
                </c:pt>
                <c:pt idx="7">
                  <c:v>3.1232633099922196</c:v>
                </c:pt>
                <c:pt idx="8">
                  <c:v>3.6678892964321439</c:v>
                </c:pt>
                <c:pt idx="9">
                  <c:v>3.7123485606313213</c:v>
                </c:pt>
                <c:pt idx="10">
                  <c:v>4.0235634100255639</c:v>
                </c:pt>
                <c:pt idx="11">
                  <c:v>4.6571079248638441</c:v>
                </c:pt>
                <c:pt idx="12">
                  <c:v>4.6682227409136381</c:v>
                </c:pt>
                <c:pt idx="13">
                  <c:v>4.8460597977103479</c:v>
                </c:pt>
                <c:pt idx="14">
                  <c:v>3.2566411025897524</c:v>
                </c:pt>
                <c:pt idx="15">
                  <c:v>1.4115816383238857</c:v>
                </c:pt>
                <c:pt idx="16">
                  <c:v>1.0114482605312882</c:v>
                </c:pt>
                <c:pt idx="17">
                  <c:v>0.78915193953540064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5.0903537795876815E-2</c:v>
                </c:pt>
                <c:pt idx="1">
                  <c:v>9.9230960059538575E-2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3.156019343344362</c:v>
                </c:pt>
                <c:pt idx="1">
                  <c:v>3.1009675018605805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8.6026978875031812</c:v>
                </c:pt>
                <c:pt idx="1">
                  <c:v>3.8203919622922347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27.029778569610585</c:v>
                </c:pt>
                <c:pt idx="1">
                  <c:v>21.756387993053831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49.80911173326546</c:v>
                </c:pt>
                <c:pt idx="1">
                  <c:v>60.952617216571568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4.9630949350979892</c:v>
                </c:pt>
                <c:pt idx="1">
                  <c:v>4.0684693624410819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6.3883939933825404</c:v>
                </c:pt>
                <c:pt idx="1">
                  <c:v>6.2019350037211609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31.712904046831252</c:v>
                </c:pt>
                <c:pt idx="1">
                  <c:v>26.494666335896799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38.228556884703487</c:v>
                </c:pt>
                <c:pt idx="1">
                  <c:v>45.199702307119821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29.422244846016799</c:v>
                </c:pt>
                <c:pt idx="1">
                  <c:v>27.412552716447529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0.63629422244846023</c:v>
                </c:pt>
                <c:pt idx="1">
                  <c:v>0.89307864053584718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36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440"/>
        <c:axId val="159837568"/>
      </c:barChart>
      <c:catAx>
        <c:axId val="15970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2.12</c:v>
                </c:pt>
                <c:pt idx="1">
                  <c:v>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2272"/>
        <c:axId val="160321920"/>
      </c:barChart>
      <c:catAx>
        <c:axId val="16018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auto val="1"/>
        <c:lblAlgn val="ctr"/>
        <c:lblOffset val="100"/>
        <c:noMultiLvlLbl val="0"/>
      </c:catAx>
      <c:valAx>
        <c:axId val="160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63.705583756345177</c:v>
                </c:pt>
                <c:pt idx="2">
                  <c:v>18.14872594903796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36.294416243654823</c:v>
                </c:pt>
                <c:pt idx="2">
                  <c:v>81.851274050962047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256"/>
        <c:axId val="160611328"/>
      </c:barChart>
      <c:catAx>
        <c:axId val="16060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auto val="1"/>
        <c:lblAlgn val="ctr"/>
        <c:lblOffset val="100"/>
        <c:noMultiLvlLbl val="0"/>
      </c:catAx>
      <c:valAx>
        <c:axId val="160611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456"/>
        <c:axId val="160884992"/>
      </c:barChart>
      <c:catAx>
        <c:axId val="160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110</c:v>
                </c:pt>
                <c:pt idx="1">
                  <c:v>104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88</c:v>
                </c:pt>
                <c:pt idx="1">
                  <c:v>133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32.646048109965633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29.95418098510882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16.60939289805269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11.368843069873998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5.5841924398625435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3.8373424971363117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608"/>
        <c:axId val="161879552"/>
      </c:barChart>
      <c:catAx>
        <c:axId val="16187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52.67</c:v>
                </c:pt>
                <c:pt idx="1">
                  <c:v>38.950000000000003</c:v>
                </c:pt>
                <c:pt idx="2">
                  <c:v>6.16</c:v>
                </c:pt>
                <c:pt idx="3">
                  <c:v>1.54</c:v>
                </c:pt>
                <c:pt idx="4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57.62</c:v>
                </c:pt>
                <c:pt idx="1">
                  <c:v>32.340000000000003</c:v>
                </c:pt>
                <c:pt idx="2">
                  <c:v>7.79</c:v>
                </c:pt>
                <c:pt idx="3">
                  <c:v>1.58</c:v>
                </c:pt>
                <c:pt idx="4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832"/>
        <c:axId val="162139520"/>
      </c:barChart>
      <c:catAx>
        <c:axId val="162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53791</c:v>
                </c:pt>
                <c:pt idx="1">
                  <c:v>60583</c:v>
                </c:pt>
                <c:pt idx="2">
                  <c:v>70293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1176</c:v>
                </c:pt>
                <c:pt idx="1">
                  <c:v>1162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1564</c:v>
                </c:pt>
                <c:pt idx="1">
                  <c:v>1605</c:v>
                </c:pt>
                <c:pt idx="2">
                  <c:v>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11.8</c:v>
                </c:pt>
                <c:pt idx="1">
                  <c:v>20.5</c:v>
                </c:pt>
                <c:pt idx="2">
                  <c:v>28</c:v>
                </c:pt>
                <c:pt idx="3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68.06083650190115</c:v>
                </c:pt>
                <c:pt idx="1">
                  <c:v>81.428571428571431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31.939163498098861</c:v>
                </c:pt>
                <c:pt idx="1">
                  <c:v>18.571428571428573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893</c:v>
                </c:pt>
                <c:pt idx="1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32</c:v>
                </c:pt>
                <c:pt idx="1">
                  <c:v>12.9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20.3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226</c:v>
                </c:pt>
                <c:pt idx="1">
                  <c:v>344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883</c:v>
                </c:pt>
                <c:pt idx="1">
                  <c:v>1039</c:v>
                </c:pt>
                <c:pt idx="2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23.9</c:v>
                </c:pt>
                <c:pt idx="1">
                  <c:v>24.2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30.5</c:v>
                </c:pt>
                <c:pt idx="1">
                  <c:v>31.8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102</c:v>
                </c:pt>
                <c:pt idx="1">
                  <c:v>91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4437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4560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7886</v>
      </c>
      <c r="C4" s="35">
        <v>3882</v>
      </c>
      <c r="D4" s="63">
        <v>4004</v>
      </c>
      <c r="E4" s="211"/>
    </row>
    <row r="5" spans="1:5" ht="30" x14ac:dyDescent="0.25">
      <c r="A5" s="201" t="s">
        <v>716</v>
      </c>
      <c r="B5" s="72">
        <v>7918</v>
      </c>
      <c r="C5" s="61">
        <v>3933</v>
      </c>
      <c r="D5" s="111">
        <v>3985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1092</v>
      </c>
      <c r="C4" s="71">
        <v>1818</v>
      </c>
    </row>
    <row r="5" spans="1:6" x14ac:dyDescent="0.25">
      <c r="A5" s="286" t="s">
        <v>719</v>
      </c>
      <c r="B5" s="214">
        <v>357</v>
      </c>
      <c r="C5" s="214">
        <v>605</v>
      </c>
    </row>
    <row r="6" spans="1:6" x14ac:dyDescent="0.25">
      <c r="A6" s="286" t="s">
        <v>720</v>
      </c>
      <c r="B6" s="214">
        <v>713</v>
      </c>
      <c r="C6" s="214">
        <v>702</v>
      </c>
    </row>
    <row r="7" spans="1:6" x14ac:dyDescent="0.25">
      <c r="A7" s="286" t="s">
        <v>721</v>
      </c>
      <c r="B7" s="214">
        <v>1530</v>
      </c>
      <c r="C7" s="214">
        <v>1159</v>
      </c>
    </row>
    <row r="8" spans="1:6" x14ac:dyDescent="0.25">
      <c r="A8" s="286" t="s">
        <v>722</v>
      </c>
      <c r="B8" s="214">
        <v>19</v>
      </c>
      <c r="C8" s="214">
        <v>80</v>
      </c>
    </row>
    <row r="9" spans="1:6" x14ac:dyDescent="0.25">
      <c r="A9" s="286" t="s">
        <v>723</v>
      </c>
      <c r="B9" s="214">
        <v>398</v>
      </c>
      <c r="C9" s="214">
        <v>337</v>
      </c>
    </row>
    <row r="10" spans="1:6" ht="30" x14ac:dyDescent="0.25">
      <c r="A10" s="293" t="s">
        <v>724</v>
      </c>
      <c r="B10" s="214">
        <v>1089</v>
      </c>
      <c r="C10" s="214">
        <v>253</v>
      </c>
    </row>
    <row r="11" spans="1:6" x14ac:dyDescent="0.25">
      <c r="A11" s="286" t="s">
        <v>887</v>
      </c>
      <c r="B11" s="214">
        <v>456</v>
      </c>
      <c r="C11" s="214">
        <v>728</v>
      </c>
    </row>
    <row r="12" spans="1:6" x14ac:dyDescent="0.25">
      <c r="A12" s="294" t="s">
        <v>16</v>
      </c>
      <c r="B12" s="1">
        <f>SUM(B4:B11)</f>
        <v>5654</v>
      </c>
      <c r="C12" s="1">
        <f>SUM(C4:C11)</f>
        <v>5682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1173</v>
      </c>
      <c r="C19" s="71">
        <v>1522</v>
      </c>
    </row>
    <row r="20" spans="1:3" x14ac:dyDescent="0.25">
      <c r="A20" s="286" t="s">
        <v>719</v>
      </c>
      <c r="B20" s="214">
        <v>291</v>
      </c>
      <c r="C20" s="214">
        <v>409</v>
      </c>
    </row>
    <row r="21" spans="1:3" x14ac:dyDescent="0.25">
      <c r="A21" s="286" t="s">
        <v>720</v>
      </c>
      <c r="B21" s="214">
        <v>483</v>
      </c>
      <c r="C21" s="214">
        <v>514</v>
      </c>
    </row>
    <row r="22" spans="1:3" x14ac:dyDescent="0.25">
      <c r="A22" s="286" t="s">
        <v>721</v>
      </c>
      <c r="B22" s="214">
        <v>1383</v>
      </c>
      <c r="C22" s="214">
        <v>1222</v>
      </c>
    </row>
    <row r="23" spans="1:3" x14ac:dyDescent="0.25">
      <c r="A23" s="286" t="s">
        <v>722</v>
      </c>
      <c r="B23" s="214">
        <v>8</v>
      </c>
      <c r="C23" s="214">
        <v>24</v>
      </c>
    </row>
    <row r="24" spans="1:3" x14ac:dyDescent="0.25">
      <c r="A24" s="286" t="s">
        <v>723</v>
      </c>
      <c r="B24" s="214">
        <v>237</v>
      </c>
      <c r="C24" s="214">
        <v>185</v>
      </c>
    </row>
    <row r="25" spans="1:3" ht="30" x14ac:dyDescent="0.25">
      <c r="A25" s="293" t="s">
        <v>724</v>
      </c>
      <c r="B25" s="214">
        <v>557</v>
      </c>
      <c r="C25" s="214">
        <v>67</v>
      </c>
    </row>
    <row r="26" spans="1:3" x14ac:dyDescent="0.25">
      <c r="A26" s="286" t="s">
        <v>887</v>
      </c>
      <c r="B26" s="214">
        <v>280</v>
      </c>
      <c r="C26" s="214">
        <v>602</v>
      </c>
    </row>
    <row r="27" spans="1:3" x14ac:dyDescent="0.25">
      <c r="A27" s="294" t="s">
        <v>16</v>
      </c>
      <c r="B27" s="1">
        <f>SUM(B19:B26)</f>
        <v>4412</v>
      </c>
      <c r="C27" s="1">
        <f>SUM(C19:C26)</f>
        <v>4545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74.06</v>
      </c>
      <c r="C4" s="1018">
        <v>71.62</v>
      </c>
      <c r="D4" s="1018">
        <v>76.8</v>
      </c>
      <c r="E4" s="1019">
        <v>26</v>
      </c>
      <c r="F4" s="1019">
        <v>205</v>
      </c>
      <c r="G4" s="1020">
        <v>46.5</v>
      </c>
      <c r="H4" s="1021">
        <v>45.3</v>
      </c>
      <c r="I4" s="1022">
        <v>47.7</v>
      </c>
      <c r="J4" s="1019">
        <v>19.899999999999999</v>
      </c>
    </row>
    <row r="5" spans="1:12" x14ac:dyDescent="0.25">
      <c r="A5" s="498">
        <v>2021</v>
      </c>
      <c r="B5" s="757">
        <v>72.930000000000007</v>
      </c>
      <c r="C5" s="758">
        <v>69.86</v>
      </c>
      <c r="D5" s="758">
        <v>76.66</v>
      </c>
      <c r="E5" s="1023">
        <v>26</v>
      </c>
      <c r="F5" s="1023">
        <v>210.6</v>
      </c>
      <c r="G5" s="1024">
        <v>46.7</v>
      </c>
      <c r="H5" s="1025">
        <v>45.5</v>
      </c>
      <c r="I5" s="1026">
        <v>47.9</v>
      </c>
      <c r="J5" s="1023">
        <v>20.3</v>
      </c>
    </row>
    <row r="6" spans="1:12" x14ac:dyDescent="0.25">
      <c r="A6" s="499">
        <v>2022</v>
      </c>
      <c r="B6" s="1011">
        <v>72.77</v>
      </c>
      <c r="C6" s="1012">
        <v>69.900000000000006</v>
      </c>
      <c r="D6" s="1012">
        <v>76.180000000000007</v>
      </c>
      <c r="E6" s="1013">
        <v>23</v>
      </c>
      <c r="F6" s="1013">
        <v>215.5</v>
      </c>
      <c r="G6" s="1014">
        <v>47.3</v>
      </c>
      <c r="H6" s="1015">
        <v>46</v>
      </c>
      <c r="I6" s="1016">
        <v>48.5</v>
      </c>
      <c r="J6" s="1013">
        <v>44.5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19.899999999999999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20.3</v>
      </c>
    </row>
    <row r="13" spans="1:12" x14ac:dyDescent="0.25">
      <c r="A13" s="633">
        <f t="shared" si="0"/>
        <v>2022</v>
      </c>
      <c r="B13" s="627">
        <f t="shared" si="1"/>
        <v>44.5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2141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2847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70293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773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2164</v>
      </c>
      <c r="C5" s="70">
        <v>2740</v>
      </c>
      <c r="D5" s="55">
        <v>1564</v>
      </c>
      <c r="E5" s="110">
        <v>1176</v>
      </c>
      <c r="F5" s="55">
        <v>27.3</v>
      </c>
      <c r="G5" s="55">
        <v>30.5</v>
      </c>
      <c r="H5" s="110">
        <v>23.9</v>
      </c>
      <c r="I5" s="55"/>
      <c r="J5" s="70"/>
      <c r="K5" s="55"/>
      <c r="L5" s="55"/>
      <c r="M5" s="71">
        <v>99</v>
      </c>
      <c r="N5" s="71">
        <v>102</v>
      </c>
      <c r="O5" s="71">
        <v>95</v>
      </c>
    </row>
    <row r="6" spans="1:16" x14ac:dyDescent="0.25">
      <c r="A6" s="215">
        <v>2021</v>
      </c>
      <c r="B6" s="212">
        <v>2152</v>
      </c>
      <c r="C6" s="212">
        <v>2767</v>
      </c>
      <c r="D6" s="58">
        <v>1605</v>
      </c>
      <c r="E6" s="160">
        <v>1162</v>
      </c>
      <c r="F6" s="58">
        <v>28.1</v>
      </c>
      <c r="G6" s="58">
        <v>31.8</v>
      </c>
      <c r="H6" s="160">
        <v>24.2</v>
      </c>
      <c r="I6" s="58">
        <v>53791</v>
      </c>
      <c r="J6" s="212">
        <v>918</v>
      </c>
      <c r="K6" s="58">
        <v>453</v>
      </c>
      <c r="L6" s="58">
        <v>465</v>
      </c>
      <c r="M6" s="214">
        <v>94</v>
      </c>
      <c r="N6" s="214">
        <v>91</v>
      </c>
      <c r="O6" s="214">
        <v>98</v>
      </c>
    </row>
    <row r="7" spans="1:16" x14ac:dyDescent="0.25">
      <c r="A7" s="229">
        <v>2022</v>
      </c>
      <c r="B7" s="167">
        <v>2141</v>
      </c>
      <c r="C7" s="167">
        <v>2847</v>
      </c>
      <c r="D7" s="94">
        <v>1636</v>
      </c>
      <c r="E7" s="169">
        <v>1210</v>
      </c>
      <c r="F7" s="94">
        <v>31.6</v>
      </c>
      <c r="G7" s="58">
        <v>35.9</v>
      </c>
      <c r="H7" s="160">
        <v>27.3</v>
      </c>
      <c r="I7" s="94">
        <v>60583</v>
      </c>
      <c r="J7" s="167">
        <v>858</v>
      </c>
      <c r="K7" s="94">
        <v>431</v>
      </c>
      <c r="L7" s="94">
        <v>427</v>
      </c>
      <c r="M7" s="214">
        <v>96</v>
      </c>
      <c r="N7" s="214">
        <v>95</v>
      </c>
      <c r="O7" s="214">
        <v>97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70293</v>
      </c>
      <c r="J8" s="1072">
        <v>773</v>
      </c>
      <c r="K8" s="1073">
        <v>394</v>
      </c>
      <c r="L8" s="1073">
        <v>379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53791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60583</v>
      </c>
      <c r="F14" s="514">
        <f>A5</f>
        <v>2020</v>
      </c>
      <c r="G14" s="310">
        <f>IF(ISBLANK(E5),"",E5)</f>
        <v>1176</v>
      </c>
      <c r="H14" s="310">
        <f>IF(ISBLANK(D5),"",D5)</f>
        <v>1564</v>
      </c>
      <c r="K14" s="514">
        <f>A6</f>
        <v>2021</v>
      </c>
      <c r="L14" s="310">
        <f>IF(ISBLANK(L6),"",L6)</f>
        <v>465</v>
      </c>
      <c r="M14" s="310">
        <f>IF(ISBLANK(K6),"",K6)</f>
        <v>453</v>
      </c>
    </row>
    <row r="15" spans="1:16" x14ac:dyDescent="0.25">
      <c r="A15" s="481">
        <f>A8</f>
        <v>2023</v>
      </c>
      <c r="B15" s="311">
        <f t="shared" si="0"/>
        <v>70293</v>
      </c>
      <c r="F15" s="486">
        <f t="shared" ref="F15:F16" si="1">A6</f>
        <v>2021</v>
      </c>
      <c r="G15" s="479">
        <f t="shared" ref="G15:G16" si="2">IF(ISBLANK(E6),"",E6)</f>
        <v>1162</v>
      </c>
      <c r="H15" s="479">
        <f t="shared" ref="H15:H16" si="3">IF(ISBLANK(D6),"",D6)</f>
        <v>1605</v>
      </c>
      <c r="K15" s="486">
        <f>A7</f>
        <v>2022</v>
      </c>
      <c r="L15" s="479">
        <f t="shared" ref="L15:L16" si="4">IF(ISBLANK(L7),"",L7)</f>
        <v>427</v>
      </c>
      <c r="M15" s="479">
        <f t="shared" ref="M15:M16" si="5">IF(ISBLANK(K7),"",K7)</f>
        <v>431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1210</v>
      </c>
      <c r="H16" s="311">
        <f t="shared" si="3"/>
        <v>1636</v>
      </c>
      <c r="K16" s="481">
        <f>A8</f>
        <v>2023</v>
      </c>
      <c r="L16" s="311">
        <f t="shared" si="4"/>
        <v>379</v>
      </c>
      <c r="M16" s="311">
        <f t="shared" si="5"/>
        <v>394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2164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2152</v>
      </c>
      <c r="C21" s="373"/>
      <c r="D21" s="197"/>
      <c r="F21" s="514">
        <f>A5</f>
        <v>2020</v>
      </c>
      <c r="G21" s="310">
        <f>IF(ISBLANK(E5),"",E5)</f>
        <v>1176</v>
      </c>
      <c r="H21" s="310">
        <f>IF(ISBLANK(D5),"",D5)</f>
        <v>1564</v>
      </c>
      <c r="K21" s="514">
        <f>A6</f>
        <v>2021</v>
      </c>
      <c r="L21" s="310">
        <f>IF(ISBLANK(L6),"",L6)</f>
        <v>465</v>
      </c>
      <c r="M21" s="310">
        <f>IF(ISBLANK(K6),"",K6)</f>
        <v>453</v>
      </c>
    </row>
    <row r="22" spans="1:15" x14ac:dyDescent="0.25">
      <c r="A22" s="481">
        <f t="shared" si="6"/>
        <v>2022</v>
      </c>
      <c r="B22" s="311">
        <f t="shared" si="7"/>
        <v>2141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1162</v>
      </c>
      <c r="H22" s="479">
        <f t="shared" ref="H22:H23" si="10">IF(ISBLANK(D6),"",D6)</f>
        <v>1605</v>
      </c>
      <c r="K22" s="486">
        <f>A7</f>
        <v>2022</v>
      </c>
      <c r="L22" s="479">
        <f>IF(ISBLANK(L7),"",L7)</f>
        <v>427</v>
      </c>
      <c r="M22" s="479">
        <f>IF(ISBLANK(K7),"",K7)</f>
        <v>431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1210</v>
      </c>
      <c r="H23" s="311">
        <f t="shared" si="10"/>
        <v>1636</v>
      </c>
      <c r="K23" s="481">
        <f>A8</f>
        <v>2023</v>
      </c>
      <c r="L23" s="311">
        <f>IF(ISBLANK(L8),"",L8)</f>
        <v>379</v>
      </c>
      <c r="M23" s="311">
        <f>IF(ISBLANK(K8),"",K8)</f>
        <v>394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2164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2152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2141</v>
      </c>
      <c r="C28" s="373"/>
      <c r="D28" s="197"/>
      <c r="F28" s="514">
        <f>A5</f>
        <v>2020</v>
      </c>
      <c r="G28" s="310">
        <f>IF(ISBLANK(H5),"",H5)</f>
        <v>23.9</v>
      </c>
      <c r="H28" s="310">
        <f>IF(ISBLANK(G5),"",G5)</f>
        <v>30.5</v>
      </c>
      <c r="K28" s="514">
        <f>A5</f>
        <v>2020</v>
      </c>
      <c r="L28" s="310">
        <f>IF(ISBLANK(O5),"",O5)</f>
        <v>95</v>
      </c>
      <c r="M28" s="310">
        <f>IF(ISBLANK(N5),"",N5)</f>
        <v>102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24.2</v>
      </c>
      <c r="H29" s="479">
        <f t="shared" ref="H29:H30" si="15">IF(ISBLANK(G6),"",G6)</f>
        <v>31.8</v>
      </c>
      <c r="K29" s="486">
        <f t="shared" ref="K29:K30" si="16">A6</f>
        <v>2021</v>
      </c>
      <c r="L29" s="479">
        <f t="shared" ref="L29:L30" si="17">IF(ISBLANK(O6),"",O6)</f>
        <v>98</v>
      </c>
      <c r="M29" s="479">
        <f t="shared" ref="M29:M30" si="18">IF(ISBLANK(N6),"",N6)</f>
        <v>91</v>
      </c>
    </row>
    <row r="30" spans="1:15" x14ac:dyDescent="0.25">
      <c r="F30" s="481">
        <f t="shared" si="13"/>
        <v>2022</v>
      </c>
      <c r="G30" s="311">
        <f t="shared" si="14"/>
        <v>27.3</v>
      </c>
      <c r="H30" s="311">
        <f t="shared" si="15"/>
        <v>35.9</v>
      </c>
      <c r="K30" s="481">
        <f t="shared" si="16"/>
        <v>2022</v>
      </c>
      <c r="L30" s="311">
        <f t="shared" si="17"/>
        <v>97</v>
      </c>
      <c r="M30" s="311">
        <f t="shared" si="18"/>
        <v>95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23.9</v>
      </c>
      <c r="H35" s="310">
        <f>IF(ISBLANK(G5),"",G5)</f>
        <v>30.5</v>
      </c>
      <c r="K35" s="514">
        <f>A5</f>
        <v>2020</v>
      </c>
      <c r="L35" s="310">
        <f>IF(ISBLANK(O5),"",O5)</f>
        <v>95</v>
      </c>
      <c r="M35" s="310">
        <f>IF(ISBLANK(N5),"",N5)</f>
        <v>102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24.2</v>
      </c>
      <c r="H36" s="479">
        <f t="shared" ref="H36:H37" si="21">IF(ISBLANK(G6),"",G6)</f>
        <v>31.8</v>
      </c>
      <c r="K36" s="486">
        <f t="shared" ref="K36:K37" si="22">A6</f>
        <v>2021</v>
      </c>
      <c r="L36" s="479">
        <f t="shared" ref="L36:L37" si="23">IF(ISBLANK(O6),"",O6)</f>
        <v>98</v>
      </c>
      <c r="M36" s="479">
        <f t="shared" ref="M36:M37" si="24">IF(ISBLANK(N6),"",N6)</f>
        <v>91</v>
      </c>
    </row>
    <row r="37" spans="6:15" x14ac:dyDescent="0.25">
      <c r="F37" s="481">
        <f t="shared" si="19"/>
        <v>2022</v>
      </c>
      <c r="G37" s="311">
        <f t="shared" si="20"/>
        <v>27.3</v>
      </c>
      <c r="H37" s="311">
        <f t="shared" si="21"/>
        <v>35.9</v>
      </c>
      <c r="K37" s="481">
        <f t="shared" si="22"/>
        <v>2022</v>
      </c>
      <c r="L37" s="311">
        <f t="shared" si="23"/>
        <v>97</v>
      </c>
      <c r="M37" s="311">
        <f t="shared" si="24"/>
        <v>95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21.1</v>
      </c>
      <c r="C6" s="35">
        <v>19.2</v>
      </c>
      <c r="D6" s="63">
        <v>23</v>
      </c>
      <c r="E6" s="35">
        <v>52.2</v>
      </c>
      <c r="F6" s="35">
        <v>49.9</v>
      </c>
      <c r="G6" s="35">
        <v>54.4</v>
      </c>
      <c r="H6" s="292">
        <v>26.7</v>
      </c>
      <c r="I6" s="35">
        <v>30.9</v>
      </c>
      <c r="J6" s="63">
        <v>22.6</v>
      </c>
      <c r="M6" s="127" t="s">
        <v>16</v>
      </c>
      <c r="N6" s="935">
        <f>IF(ISBLANK(B8),"",B8)</f>
        <v>22.3</v>
      </c>
      <c r="O6" s="935">
        <f>IF(ISBLANK(E8),"",E8)</f>
        <v>49.2</v>
      </c>
      <c r="P6" s="128">
        <f>IF(ISBLANK(H8),"",H8)</f>
        <v>28.6</v>
      </c>
    </row>
    <row r="7" spans="1:19" x14ac:dyDescent="0.25">
      <c r="A7" s="286">
        <v>2022</v>
      </c>
      <c r="B7" s="167">
        <v>20.9</v>
      </c>
      <c r="C7" s="94">
        <v>20.6</v>
      </c>
      <c r="D7" s="169">
        <v>21.1</v>
      </c>
      <c r="E7" s="94">
        <v>51</v>
      </c>
      <c r="F7" s="94">
        <v>47.1</v>
      </c>
      <c r="G7" s="94">
        <v>55</v>
      </c>
      <c r="H7" s="167">
        <v>28.1</v>
      </c>
      <c r="I7" s="94">
        <v>32.299999999999997</v>
      </c>
      <c r="J7" s="169">
        <v>23.9</v>
      </c>
    </row>
    <row r="8" spans="1:19" x14ac:dyDescent="0.25">
      <c r="A8" s="218">
        <v>2023</v>
      </c>
      <c r="B8" s="167">
        <v>22.3</v>
      </c>
      <c r="C8" s="94">
        <v>20.3</v>
      </c>
      <c r="D8" s="169">
        <v>24.3</v>
      </c>
      <c r="E8" s="94">
        <v>49.2</v>
      </c>
      <c r="F8" s="94">
        <v>48</v>
      </c>
      <c r="G8" s="94">
        <v>50.4</v>
      </c>
      <c r="H8" s="167">
        <v>28.6</v>
      </c>
      <c r="I8" s="94">
        <v>31.7</v>
      </c>
      <c r="J8" s="169">
        <v>25.3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24.3</v>
      </c>
      <c r="O12" s="936">
        <f>IF(ISBLANK(G8),"",G8)</f>
        <v>50.4</v>
      </c>
      <c r="P12" s="938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48</v>
      </c>
      <c r="P13" s="939">
        <f>IF(ISBLANK(I8),"",I8)</f>
        <v>31.7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22.3</v>
      </c>
      <c r="O20" s="935">
        <f>IF(ISBLANK(E8),"",E8)</f>
        <v>49.2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24.3</v>
      </c>
      <c r="O24" s="936">
        <f>IF(ISBLANK(G8),"",G8)</f>
        <v>50.4</v>
      </c>
      <c r="P24" s="938">
        <f>IF(ISBLANK(J8),"",J8)</f>
        <v>25.3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48</v>
      </c>
      <c r="P25" s="939">
        <f>IF(ISBLANK(I8),"",I8)</f>
        <v>31.7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597104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66367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650249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72274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1265146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140619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152123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11.9</v>
      </c>
      <c r="E20" s="600">
        <v>9.9</v>
      </c>
      <c r="F20" s="600">
        <v>11.8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19.399999999999999</v>
      </c>
      <c r="E21" s="751">
        <v>19.7</v>
      </c>
      <c r="F21" s="751">
        <v>20.5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9.1999999999999993</v>
      </c>
      <c r="E22" s="752">
        <v>25.8</v>
      </c>
      <c r="F22" s="752">
        <v>28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11.8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11.8</v>
      </c>
      <c r="C30" s="204" t="s">
        <v>493</v>
      </c>
    </row>
    <row r="31" spans="1:11" x14ac:dyDescent="0.25">
      <c r="A31" s="698" t="s">
        <v>1430</v>
      </c>
      <c r="B31" s="734">
        <f>F21</f>
        <v>20.5</v>
      </c>
    </row>
    <row r="32" spans="1:11" x14ac:dyDescent="0.25">
      <c r="A32" s="698" t="s">
        <v>1431</v>
      </c>
      <c r="B32" s="734">
        <f>F22</f>
        <v>28</v>
      </c>
    </row>
    <row r="33" spans="1:2" x14ac:dyDescent="0.25">
      <c r="A33" s="699" t="s">
        <v>1432</v>
      </c>
      <c r="B33" s="732">
        <f>100-(B30+B31+B32)</f>
        <v>39.700000000000003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103</v>
      </c>
      <c r="C4" s="71">
        <v>7</v>
      </c>
      <c r="D4" s="71">
        <v>6</v>
      </c>
      <c r="G4" s="217">
        <f>A4</f>
        <v>2021</v>
      </c>
      <c r="H4" s="289">
        <f>IF(ISBLANK(C4),"",C4)</f>
        <v>7</v>
      </c>
      <c r="I4" s="289">
        <f>IF(ISBLANK(D4),"",D4)</f>
        <v>6</v>
      </c>
    </row>
    <row r="5" spans="1:9" x14ac:dyDescent="0.25">
      <c r="A5" s="286">
        <v>2022</v>
      </c>
      <c r="B5" s="214">
        <v>101</v>
      </c>
      <c r="C5" s="214">
        <v>5</v>
      </c>
      <c r="D5" s="214">
        <v>5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99</v>
      </c>
      <c r="C6" s="168">
        <v>2</v>
      </c>
      <c r="D6" s="168">
        <v>2</v>
      </c>
      <c r="G6" s="219">
        <f t="shared" si="0"/>
        <v>2023</v>
      </c>
      <c r="H6" s="291">
        <f t="shared" si="1"/>
        <v>2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2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293</v>
      </c>
      <c r="C23" s="71">
        <v>20</v>
      </c>
      <c r="D23" s="71">
        <v>37</v>
      </c>
      <c r="G23" s="217">
        <f>A23</f>
        <v>2021</v>
      </c>
      <c r="H23" s="289">
        <f>IF(ISBLANK(C23),"",C23)</f>
        <v>20</v>
      </c>
      <c r="I23" s="289">
        <f>IF(ISBLANK(D23),"",D23)</f>
        <v>37</v>
      </c>
    </row>
    <row r="24" spans="1:13" x14ac:dyDescent="0.25">
      <c r="A24" s="286">
        <v>2022</v>
      </c>
      <c r="B24" s="214">
        <v>306</v>
      </c>
      <c r="C24" s="214">
        <v>29</v>
      </c>
      <c r="D24" s="214">
        <v>42</v>
      </c>
      <c r="G24" s="286">
        <f t="shared" ref="G24:G25" si="6">A24</f>
        <v>2022</v>
      </c>
      <c r="H24" s="290">
        <f t="shared" ref="H24:H25" si="7">IF(ISBLANK(C24),"",C24)</f>
        <v>29</v>
      </c>
      <c r="I24" s="290">
        <f t="shared" ref="I24:I25" si="8">IF(ISBLANK(D24),"",D24)</f>
        <v>42</v>
      </c>
    </row>
    <row r="25" spans="1:13" x14ac:dyDescent="0.25">
      <c r="A25" s="218">
        <v>2023</v>
      </c>
      <c r="B25" s="168">
        <v>322</v>
      </c>
      <c r="C25" s="168">
        <v>25</v>
      </c>
      <c r="D25" s="168">
        <v>41</v>
      </c>
      <c r="G25" s="219">
        <f t="shared" si="6"/>
        <v>2023</v>
      </c>
      <c r="H25" s="291">
        <f t="shared" si="7"/>
        <v>25</v>
      </c>
      <c r="I25" s="291">
        <f t="shared" si="8"/>
        <v>41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37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29</v>
      </c>
      <c r="I32" s="290">
        <f t="shared" si="10"/>
        <v>42</v>
      </c>
    </row>
    <row r="33" spans="7:9" x14ac:dyDescent="0.25">
      <c r="G33" s="219">
        <f t="shared" si="9"/>
        <v>2023</v>
      </c>
      <c r="H33" s="291">
        <f t="shared" ref="H33:I33" si="11">IF(ISBLANK(C25),"",C25)</f>
        <v>25</v>
      </c>
      <c r="I33" s="291">
        <f t="shared" si="11"/>
        <v>41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104752</v>
      </c>
      <c r="C4" s="1077">
        <v>10429</v>
      </c>
      <c r="D4" s="110">
        <v>171104</v>
      </c>
      <c r="E4" s="70">
        <v>17035</v>
      </c>
      <c r="F4" s="1076">
        <v>81039</v>
      </c>
      <c r="G4" s="70">
        <v>8068</v>
      </c>
      <c r="H4" s="1078">
        <v>880329</v>
      </c>
      <c r="I4" s="1077">
        <v>87647</v>
      </c>
    </row>
    <row r="5" spans="1:9" x14ac:dyDescent="0.25">
      <c r="A5" s="587">
        <v>2021</v>
      </c>
      <c r="B5" s="1079">
        <v>125829</v>
      </c>
      <c r="C5" s="1080">
        <v>12773</v>
      </c>
      <c r="D5" s="160">
        <v>250056</v>
      </c>
      <c r="E5" s="212">
        <v>25384</v>
      </c>
      <c r="F5" s="1079">
        <v>327508</v>
      </c>
      <c r="G5" s="212">
        <v>33246</v>
      </c>
      <c r="H5" s="1081">
        <v>1270405</v>
      </c>
      <c r="I5" s="1080">
        <v>128962</v>
      </c>
    </row>
    <row r="6" spans="1:9" x14ac:dyDescent="0.25">
      <c r="A6" s="588">
        <v>2022</v>
      </c>
      <c r="B6" s="1082">
        <v>148868</v>
      </c>
      <c r="C6" s="1083">
        <v>16546</v>
      </c>
      <c r="D6" s="169">
        <v>259500</v>
      </c>
      <c r="E6" s="167">
        <v>28843</v>
      </c>
      <c r="F6" s="1082">
        <v>354063</v>
      </c>
      <c r="G6" s="167">
        <v>39353</v>
      </c>
      <c r="H6" s="1084">
        <v>1265146</v>
      </c>
      <c r="I6" s="1083">
        <v>140619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100415</v>
      </c>
      <c r="C4" s="1076">
        <v>501373</v>
      </c>
      <c r="D4" s="1077">
        <v>49918</v>
      </c>
      <c r="E4" s="1076">
        <v>544049</v>
      </c>
      <c r="F4" s="1077">
        <v>54167</v>
      </c>
    </row>
    <row r="5" spans="1:6" x14ac:dyDescent="0.25">
      <c r="A5" s="480">
        <v>2021</v>
      </c>
      <c r="B5" s="1081">
        <v>104390</v>
      </c>
      <c r="C5" s="1079">
        <v>578800</v>
      </c>
      <c r="D5" s="1080">
        <v>58755</v>
      </c>
      <c r="E5" s="1079">
        <v>630633</v>
      </c>
      <c r="F5" s="1080">
        <v>64017</v>
      </c>
    </row>
    <row r="6" spans="1:6" ht="15.75" thickBot="1" x14ac:dyDescent="0.3">
      <c r="A6" s="960">
        <v>2022</v>
      </c>
      <c r="B6" s="1085">
        <v>152123</v>
      </c>
      <c r="C6" s="1086">
        <v>597104</v>
      </c>
      <c r="D6" s="1087">
        <v>66367</v>
      </c>
      <c r="E6" s="1086">
        <v>650249</v>
      </c>
      <c r="F6" s="1087">
        <v>72274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Plandište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8997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72.77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215.5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7886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7918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245</v>
      </c>
      <c r="C63" s="548">
        <f>IF(ISBLANK('DEM2'!C7),"-",'DEM2'!C7)</f>
        <v>269</v>
      </c>
      <c r="D63" s="548"/>
      <c r="E63" s="548">
        <f>IF(ISBLANK('DEM2'!D8),"-",'DEM2'!D8)</f>
        <v>230</v>
      </c>
      <c r="F63" s="548">
        <f>IF(ISBLANK('DEM2'!C8),"-",'DEM2'!C8)</f>
        <v>256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286</v>
      </c>
      <c r="C64" s="317">
        <f>IF(ISBLANK('DEM2'!F7),"-",'DEM2'!F7)</f>
        <v>264</v>
      </c>
      <c r="D64" s="789"/>
      <c r="E64" s="317">
        <f>IF(ISBLANK('DEM2'!G8),"-",'DEM2'!G8)</f>
        <v>264</v>
      </c>
      <c r="F64" s="317">
        <f>IF(ISBLANK('DEM2'!F8),"-",'DEM2'!F8)</f>
        <v>256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197</v>
      </c>
      <c r="C65" s="345">
        <f>IF(ISBLANK('DEM2'!I7),"-",'DEM2'!I7)</f>
        <v>217</v>
      </c>
      <c r="D65" s="393"/>
      <c r="E65" s="345">
        <f>IF(ISBLANK('DEM2'!J8),"-",'DEM2'!J8)</f>
        <v>180</v>
      </c>
      <c r="F65" s="345">
        <f>IF(ISBLANK('DEM2'!I8),"-",'DEM2'!I8)</f>
        <v>177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680</v>
      </c>
      <c r="C66" s="348">
        <f>IF(ISBLANK('DEM2'!L7),"-",'DEM2'!L7)</f>
        <v>693</v>
      </c>
      <c r="D66" s="394"/>
      <c r="E66" s="348">
        <f>IF(ISBLANK('DEM2'!M8),"-",'DEM2'!M8)</f>
        <v>632</v>
      </c>
      <c r="F66" s="348">
        <f>IF(ISBLANK('DEM2'!L8),"-",'DEM2'!L8)</f>
        <v>637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748</v>
      </c>
      <c r="C67" s="345">
        <f>IF(ISBLANK('DEM2'!O7),"-",'DEM2'!O7)</f>
        <v>852</v>
      </c>
      <c r="D67" s="393"/>
      <c r="E67" s="345">
        <f>IF(ISBLANK('DEM2'!P8),"-",'DEM2'!P8)</f>
        <v>601</v>
      </c>
      <c r="F67" s="345">
        <f>IF(ISBLANK('DEM2'!O8),"-",'DEM2'!O8)</f>
        <v>650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2915</v>
      </c>
      <c r="C68" s="317">
        <f>IF(ISBLANK('DEM2'!R7),"-",'DEM2'!R7)</f>
        <v>3395</v>
      </c>
      <c r="D68" s="395"/>
      <c r="E68" s="317">
        <f>IF(ISBLANK('DEM2'!S8),"-",'DEM2'!S8)</f>
        <v>2651</v>
      </c>
      <c r="F68" s="317">
        <f>IF(ISBLANK('DEM2'!R8),"-",'DEM2'!R8)</f>
        <v>3030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4807</v>
      </c>
      <c r="C69" s="463">
        <f>IF(ISBLANK('DEM2'!U7),"-",'DEM2'!U7)</f>
        <v>5044</v>
      </c>
      <c r="D69" s="799"/>
      <c r="E69" s="463">
        <f>IF(ISBLANK('DEM2'!V8),"-",'DEM2'!V8)</f>
        <v>4437</v>
      </c>
      <c r="F69" s="463">
        <f>IF(ISBLANK('DEM2'!U8),"-",'DEM2'!U8)</f>
        <v>4560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14.9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2141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2847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70293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773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36.799999999999997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1265146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140619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259500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197885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28843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148868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16546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354063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39353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597104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66367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650249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72274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152123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1962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1896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1523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14084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1923</v>
      </c>
      <c r="C300" s="808">
        <f>IF(ISBLANK(POLJ3!C4),"-",POLJ3!C4)</f>
        <v>349</v>
      </c>
      <c r="D300" s="1160">
        <f>IF(ISBLANK(POLJ3!D4),"-",POLJ3!D4)</f>
        <v>1574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1576</v>
      </c>
      <c r="C301" s="789">
        <f>IF(ISBLANK(POLJ3!C5),"-",POLJ3!C5)</f>
        <v>1004</v>
      </c>
      <c r="D301" s="1161">
        <f>IF(ISBLANK(POLJ3!D5),"-",POLJ3!D5)</f>
        <v>572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625</v>
      </c>
      <c r="C303" s="791">
        <f>IF(ISBLANK(POLJ3!C7),"-",POLJ3!C7)</f>
        <v>181</v>
      </c>
      <c r="D303" s="1163">
        <f>IF(ISBLANK(POLJ3!D7),"-",POLJ3!D7)</f>
        <v>444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1962</v>
      </c>
      <c r="C304" s="807">
        <f>IF(ISBLANK(POLJ3!C8),"-",POLJ3!C8)</f>
        <v>317</v>
      </c>
      <c r="D304" s="1164">
        <f>IF(ISBLANK(POLJ3!D8),"-",POLJ3!D8)</f>
        <v>1645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117.3</v>
      </c>
      <c r="C310" s="1165"/>
      <c r="D310" s="3"/>
      <c r="E310" s="5"/>
      <c r="F310" s="5"/>
      <c r="G310" s="815" t="s">
        <v>854</v>
      </c>
      <c r="H310" s="816">
        <f>IF(ISBLANK(POLJ2!H3),"-",POLJ2!H3)</f>
        <v>1582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30635.65</v>
      </c>
      <c r="C311" s="1154"/>
      <c r="D311" s="3"/>
      <c r="E311" s="5"/>
      <c r="F311" s="5"/>
      <c r="G311" s="810" t="s">
        <v>855</v>
      </c>
      <c r="H311" s="248">
        <f>IF(ISBLANK(POLJ2!H4),"-",POLJ2!H4)</f>
        <v>7135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273.06</v>
      </c>
      <c r="C312" s="1154"/>
      <c r="D312" s="3"/>
      <c r="E312" s="5"/>
      <c r="F312" s="5"/>
      <c r="G312" s="810" t="s">
        <v>856</v>
      </c>
      <c r="H312" s="248">
        <f>IF(ISBLANK(POLJ2!H5),"-",POLJ2!H5)</f>
        <v>1340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0.82</v>
      </c>
      <c r="C313" s="1154"/>
      <c r="D313" s="3"/>
      <c r="E313" s="5"/>
      <c r="F313" s="5"/>
      <c r="G313" s="812" t="s">
        <v>857</v>
      </c>
      <c r="H313" s="249">
        <f>IF(ISBLANK(POLJ2!H6),"-",POLJ2!H6)</f>
        <v>1468404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1.22</v>
      </c>
      <c r="C314" s="1154"/>
      <c r="D314" s="3"/>
      <c r="E314" s="5"/>
      <c r="F314" s="5"/>
      <c r="G314" s="814" t="s">
        <v>847</v>
      </c>
      <c r="H314" s="817">
        <f>IF(ISBLANK(POLJ2!H7),"-",POLJ2!H7)</f>
        <v>1478461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954.37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31982.42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38.6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271</v>
      </c>
      <c r="I364" s="808">
        <f>IF(ISBLANK(OBRAZ2!I6),"-",OBRAZ2!I6)</f>
        <v>0</v>
      </c>
      <c r="J364" s="808">
        <f>IF(ISBLANK(OBRAZ2!J6),"-",OBRAZ2!J6)</f>
        <v>271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168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91.1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74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19.847328244274809</v>
      </c>
      <c r="I375" s="850">
        <f>IF(ISBLANK(OBRAZ2!C12),"-",OBRAZ2!C21)</f>
        <v>19.188191881918819</v>
      </c>
      <c r="J375" s="850">
        <f>IF(ISBLANK(OBRAZ2!D12),"-",OBRAZ2!D21)</f>
        <v>20.394736842105264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52.290076335877863</v>
      </c>
      <c r="I377" s="851">
        <f>IF(ISBLANK(OBRAZ2!C14),"-",OBRAZ2!C23)</f>
        <v>54.612546125461257</v>
      </c>
      <c r="J377" s="851">
        <f>IF(ISBLANK(OBRAZ2!D14),"-",OBRAZ2!D23)</f>
        <v>55.26315789473685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11.068702290076336</v>
      </c>
      <c r="I379" s="851">
        <f>IF(ISBLANK(OBRAZ2!C16),"-",OBRAZ2!C25)</f>
        <v>10.332103321033211</v>
      </c>
      <c r="J379" s="851">
        <f>IF(ISBLANK(OBRAZ2!D16),"-",OBRAZ2!D25)</f>
        <v>7.8947368421052628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16.793893129770993</v>
      </c>
      <c r="I380" s="852">
        <f>IF(ISBLANK(OBRAZ2!C17),"-",OBRAZ2!C26)</f>
        <v>15.867158671586715</v>
      </c>
      <c r="J380" s="852">
        <f>IF(ISBLANK(OBRAZ2!D17),"-",OBRAZ2!D26)</f>
        <v>16.447368421052634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45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21.7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96.8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1524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16.899999999999999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381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2227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24.8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5.6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19.2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651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8.8000000000000007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234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22.2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61.7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42.1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163.37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3450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937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14.75901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114</v>
      </c>
      <c r="D696" s="3"/>
      <c r="E696" s="5"/>
      <c r="F696" s="5"/>
      <c r="G696" s="837">
        <v>2012</v>
      </c>
      <c r="H696" s="835">
        <f>IF(ISBLANK(INDEKSI2!B5),"-",INDEKSI2!B5)</f>
        <v>34.07</v>
      </c>
      <c r="I696" s="835">
        <f>IF(ISBLANK(INDEKSI2!C5),"-",INDEKSI2!C5)</f>
        <v>33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38.57</v>
      </c>
      <c r="D697" s="3"/>
      <c r="E697" s="5"/>
      <c r="F697" s="5"/>
      <c r="G697" s="838">
        <v>2013</v>
      </c>
      <c r="H697" s="559">
        <f>IF(ISBLANK(INDEKSI2!B6),"-",INDEKSI2!B6)</f>
        <v>36.28</v>
      </c>
      <c r="I697" s="559">
        <f>IF(ISBLANK(INDEKSI2!C6),"-",INDEKSI2!C6)</f>
        <v>28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21.78</v>
      </c>
      <c r="I698" s="836">
        <f>IF(ISBLANK(INDEKSI2!C7),"-",INDEKSI2!C7)</f>
        <v>138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21.78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14.75901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38.57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35.99</v>
      </c>
      <c r="C4" s="721">
        <v>31</v>
      </c>
      <c r="D4" s="710"/>
      <c r="E4" s="711"/>
      <c r="F4" s="712"/>
    </row>
    <row r="5" spans="1:6" x14ac:dyDescent="0.25">
      <c r="A5" s="286">
        <v>2012</v>
      </c>
      <c r="B5" s="614">
        <v>34.07</v>
      </c>
      <c r="C5" s="722">
        <v>33</v>
      </c>
      <c r="D5" s="713"/>
      <c r="E5" s="641"/>
      <c r="F5" s="714"/>
    </row>
    <row r="6" spans="1:6" x14ac:dyDescent="0.25">
      <c r="A6" s="286">
        <v>2013</v>
      </c>
      <c r="B6" s="614">
        <v>36.28</v>
      </c>
      <c r="C6" s="722">
        <v>28</v>
      </c>
      <c r="D6" s="715">
        <v>14.75901</v>
      </c>
      <c r="E6" s="609">
        <v>114</v>
      </c>
      <c r="F6" s="716">
        <v>38.57</v>
      </c>
    </row>
    <row r="7" spans="1:6" x14ac:dyDescent="0.25">
      <c r="A7" s="219">
        <v>2014</v>
      </c>
      <c r="B7" s="615">
        <v>21.78</v>
      </c>
      <c r="C7" s="723">
        <v>138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1962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1523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1896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117.3</v>
      </c>
      <c r="G3" s="217" t="s">
        <v>765</v>
      </c>
      <c r="H3" s="71">
        <v>1582</v>
      </c>
    </row>
    <row r="4" spans="1:9" x14ac:dyDescent="0.25">
      <c r="A4" s="286" t="s">
        <v>760</v>
      </c>
      <c r="B4" s="214">
        <v>30635.65</v>
      </c>
      <c r="G4" s="286" t="s">
        <v>766</v>
      </c>
      <c r="H4" s="214">
        <v>7135</v>
      </c>
    </row>
    <row r="5" spans="1:9" x14ac:dyDescent="0.25">
      <c r="A5" s="286" t="s">
        <v>761</v>
      </c>
      <c r="B5" s="214">
        <v>273.06</v>
      </c>
      <c r="G5" s="286" t="s">
        <v>767</v>
      </c>
      <c r="H5" s="214">
        <v>1340</v>
      </c>
    </row>
    <row r="6" spans="1:9" x14ac:dyDescent="0.25">
      <c r="A6" s="286" t="s">
        <v>762</v>
      </c>
      <c r="B6" s="214">
        <v>0.82</v>
      </c>
      <c r="G6" s="286" t="s">
        <v>768</v>
      </c>
      <c r="H6" s="214">
        <v>1468404</v>
      </c>
    </row>
    <row r="7" spans="1:9" x14ac:dyDescent="0.25">
      <c r="A7" s="286" t="s">
        <v>763</v>
      </c>
      <c r="B7" s="214">
        <v>1.22</v>
      </c>
      <c r="G7" s="1" t="s">
        <v>24</v>
      </c>
      <c r="H7" s="288">
        <v>1478461</v>
      </c>
    </row>
    <row r="8" spans="1:9" x14ac:dyDescent="0.25">
      <c r="A8" s="287" t="s">
        <v>764</v>
      </c>
      <c r="B8" s="73">
        <v>954.37</v>
      </c>
    </row>
    <row r="9" spans="1:9" x14ac:dyDescent="0.25">
      <c r="A9" s="1" t="s">
        <v>24</v>
      </c>
      <c r="B9" s="288">
        <v>31982.42</v>
      </c>
      <c r="I9" s="41" t="s">
        <v>876</v>
      </c>
    </row>
    <row r="10" spans="1:9" x14ac:dyDescent="0.25">
      <c r="G10" s="29" t="s">
        <v>775</v>
      </c>
      <c r="H10" s="58">
        <v>14084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1923</v>
      </c>
      <c r="C4" s="55">
        <v>349</v>
      </c>
      <c r="D4" s="110">
        <v>1574</v>
      </c>
    </row>
    <row r="5" spans="1:4" ht="30" customHeight="1" x14ac:dyDescent="0.25">
      <c r="A5" s="274" t="s">
        <v>884</v>
      </c>
      <c r="B5" s="212">
        <v>1576</v>
      </c>
      <c r="C5" s="58">
        <v>1004</v>
      </c>
      <c r="D5" s="160">
        <v>572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625</v>
      </c>
      <c r="C7" s="58">
        <v>181</v>
      </c>
      <c r="D7" s="160">
        <v>444</v>
      </c>
    </row>
    <row r="8" spans="1:4" x14ac:dyDescent="0.25">
      <c r="A8" s="201" t="s">
        <v>774</v>
      </c>
      <c r="B8" s="72">
        <v>1962</v>
      </c>
      <c r="C8" s="61">
        <v>317</v>
      </c>
      <c r="D8" s="111">
        <v>1645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63.705583756345177</v>
      </c>
      <c r="C15" s="278">
        <f>D5/B5*100</f>
        <v>36.294416243654823</v>
      </c>
    </row>
    <row r="16" spans="1:4" ht="30" x14ac:dyDescent="0.25">
      <c r="A16" s="279" t="s">
        <v>821</v>
      </c>
      <c r="B16" s="283">
        <f>C4/B4*100</f>
        <v>18.14872594903796</v>
      </c>
      <c r="C16" s="280">
        <f>D4/B4*100</f>
        <v>81.851274050962047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63.705583756345177</v>
      </c>
      <c r="C22" s="278">
        <f t="shared" si="0"/>
        <v>36.294416243654823</v>
      </c>
    </row>
    <row r="23" spans="1:3" ht="30" x14ac:dyDescent="0.25">
      <c r="A23" s="279" t="s">
        <v>858</v>
      </c>
      <c r="B23" s="285">
        <f t="shared" si="0"/>
        <v>18.14872594903796</v>
      </c>
      <c r="C23" s="284">
        <f t="shared" si="0"/>
        <v>81.851274050962047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38.6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91.1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265</v>
      </c>
      <c r="C6" s="973">
        <v>0</v>
      </c>
      <c r="D6" s="945">
        <v>265</v>
      </c>
      <c r="E6" s="973">
        <v>262</v>
      </c>
      <c r="F6" s="973">
        <v>0</v>
      </c>
      <c r="G6" s="945">
        <v>262</v>
      </c>
      <c r="H6" s="599">
        <v>271</v>
      </c>
      <c r="I6" s="616">
        <v>0</v>
      </c>
      <c r="J6" s="945">
        <v>271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52</v>
      </c>
      <c r="C12" s="600">
        <v>52</v>
      </c>
      <c r="D12" s="600">
        <v>62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137</v>
      </c>
      <c r="C14" s="751">
        <v>148</v>
      </c>
      <c r="D14" s="751">
        <v>168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29</v>
      </c>
      <c r="C16" s="1029">
        <v>28</v>
      </c>
      <c r="D16" s="751">
        <v>24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44</v>
      </c>
      <c r="C17" s="752">
        <v>43</v>
      </c>
      <c r="D17" s="752">
        <v>50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19.847328244274809</v>
      </c>
      <c r="C21" s="289">
        <f>C12/SUM(C12:C17)*100</f>
        <v>19.188191881918819</v>
      </c>
      <c r="D21" s="289">
        <f>D12/SUM(D12:D17)*100</f>
        <v>20.394736842105264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52.290076335877863</v>
      </c>
      <c r="C23" s="290">
        <f>C14/SUM(C12:C17)*100</f>
        <v>54.612546125461257</v>
      </c>
      <c r="D23" s="290">
        <f>D14/SUM(D12:D17)*100</f>
        <v>55.26315789473685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11.068702290076336</v>
      </c>
      <c r="C25" s="290">
        <f>C16/SUM(C12:C17)*100</f>
        <v>10.332103321033211</v>
      </c>
      <c r="D25" s="290">
        <f>D16/SUM(D12:D17)*100</f>
        <v>7.8947368421052628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16.793893129770993</v>
      </c>
      <c r="C26" s="291">
        <f>C17/SUM(C12:C17)*100</f>
        <v>15.867158671586715</v>
      </c>
      <c r="D26" s="291">
        <f>D17/SUM(D12:D17)*100</f>
        <v>16.447368421052634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58</v>
      </c>
      <c r="C7" s="600">
        <v>39.6</v>
      </c>
      <c r="D7" s="600">
        <v>44.7</v>
      </c>
    </row>
    <row r="8" spans="1:6" x14ac:dyDescent="0.25">
      <c r="A8" s="695" t="s">
        <v>944</v>
      </c>
      <c r="B8" s="751">
        <v>7.6</v>
      </c>
      <c r="C8" s="751">
        <v>12.5</v>
      </c>
      <c r="D8" s="751">
        <v>13.7</v>
      </c>
    </row>
    <row r="9" spans="1:6" x14ac:dyDescent="0.25">
      <c r="A9" s="696" t="s">
        <v>224</v>
      </c>
      <c r="B9" s="752">
        <v>34.4</v>
      </c>
      <c r="C9" s="752">
        <v>47.9</v>
      </c>
      <c r="D9" s="752">
        <v>41.6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58</v>
      </c>
      <c r="C13" s="697">
        <f t="shared" ref="C13:D13" si="1">IF(ISBLANK(C7),"",C7)</f>
        <v>39.6</v>
      </c>
      <c r="D13" s="697">
        <f t="shared" si="1"/>
        <v>44.7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7.6</v>
      </c>
      <c r="C14" s="698">
        <f t="shared" si="2"/>
        <v>12.5</v>
      </c>
      <c r="D14" s="698">
        <f t="shared" si="2"/>
        <v>13.7</v>
      </c>
    </row>
    <row r="15" spans="1:6" x14ac:dyDescent="0.25">
      <c r="A15" s="702" t="s">
        <v>1630</v>
      </c>
      <c r="B15" s="699">
        <f t="shared" si="2"/>
        <v>34.4</v>
      </c>
      <c r="C15" s="699">
        <f t="shared" si="2"/>
        <v>47.9</v>
      </c>
      <c r="D15" s="699">
        <f t="shared" si="2"/>
        <v>41.6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58</v>
      </c>
      <c r="C18" s="697">
        <f t="shared" ref="C18:D18" si="4">IF(ISBLANK(C7),"",C7)</f>
        <v>39.6</v>
      </c>
      <c r="D18" s="697">
        <f t="shared" si="4"/>
        <v>44.7</v>
      </c>
    </row>
    <row r="19" spans="1:5" x14ac:dyDescent="0.25">
      <c r="A19" s="701" t="s">
        <v>1632</v>
      </c>
      <c r="B19" s="698">
        <f t="shared" ref="B19:D20" si="5">IF(ISBLANK(B8),"",B8)</f>
        <v>7.6</v>
      </c>
      <c r="C19" s="698">
        <f t="shared" si="5"/>
        <v>12.5</v>
      </c>
      <c r="D19" s="698">
        <f t="shared" si="5"/>
        <v>13.7</v>
      </c>
    </row>
    <row r="20" spans="1:5" x14ac:dyDescent="0.25">
      <c r="A20" s="702" t="s">
        <v>1633</v>
      </c>
      <c r="B20" s="699">
        <f t="shared" si="5"/>
        <v>34.4</v>
      </c>
      <c r="C20" s="699">
        <f t="shared" si="5"/>
        <v>47.9</v>
      </c>
      <c r="D20" s="699">
        <f t="shared" si="5"/>
        <v>41.6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106.9</v>
      </c>
      <c r="C5" s="611">
        <v>100</v>
      </c>
      <c r="D5" s="1030">
        <v>102.8</v>
      </c>
      <c r="F5" s="28"/>
      <c r="G5" s="693">
        <f>A5</f>
        <v>2020</v>
      </c>
      <c r="H5" s="669">
        <f>IF(ISBLANK(B5),"",B5)</f>
        <v>106.9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106.1</v>
      </c>
      <c r="C6" s="612">
        <v>105.9</v>
      </c>
      <c r="D6" s="946">
        <v>106</v>
      </c>
      <c r="F6" s="44"/>
      <c r="G6" s="693">
        <f t="shared" ref="G6:G7" si="1">A6</f>
        <v>2021</v>
      </c>
      <c r="H6" s="670">
        <f t="shared" si="0"/>
        <v>106.1</v>
      </c>
      <c r="I6" s="619">
        <f t="shared" si="0"/>
        <v>105.9</v>
      </c>
    </row>
    <row r="7" spans="1:10" x14ac:dyDescent="0.25">
      <c r="A7" s="750">
        <v>2022</v>
      </c>
      <c r="B7" s="601">
        <v>97.2</v>
      </c>
      <c r="C7" s="612">
        <v>105.4</v>
      </c>
      <c r="D7" s="946">
        <v>101.4</v>
      </c>
      <c r="F7" s="44"/>
      <c r="G7" s="693">
        <f t="shared" si="1"/>
        <v>2022</v>
      </c>
      <c r="H7" s="671">
        <f t="shared" si="0"/>
        <v>97.2</v>
      </c>
      <c r="I7" s="620">
        <f t="shared" si="0"/>
        <v>105.4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106.9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106.1</v>
      </c>
      <c r="I14" s="619">
        <f t="shared" si="3"/>
        <v>105.9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97.2</v>
      </c>
      <c r="I15" s="620">
        <f t="shared" si="4"/>
        <v>105.4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Plandište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8997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72.77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215.5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7886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7918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245</v>
      </c>
      <c r="C63" s="548">
        <f>IF(ISBLANK('DEM2'!C7),"-",'DEM2'!C7)</f>
        <v>269</v>
      </c>
      <c r="D63" s="548"/>
      <c r="E63" s="548">
        <f>IF(ISBLANK('DEM2'!D8),"-",'DEM2'!D8)</f>
        <v>230</v>
      </c>
      <c r="F63" s="548">
        <f>IF(ISBLANK('DEM2'!C8),"-",'DEM2'!C8)</f>
        <v>256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286</v>
      </c>
      <c r="C64" s="317">
        <f>IF(ISBLANK('DEM2'!F7),"-",'DEM2'!F7)</f>
        <v>264</v>
      </c>
      <c r="D64" s="789"/>
      <c r="E64" s="317">
        <f>IF(ISBLANK('DEM2'!G8),"-",'DEM2'!G8)</f>
        <v>264</v>
      </c>
      <c r="F64" s="317">
        <f>IF(ISBLANK('DEM2'!F8),"-",'DEM2'!F8)</f>
        <v>256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197</v>
      </c>
      <c r="C65" s="345">
        <f>IF(ISBLANK('DEM2'!I7),"-",'DEM2'!I7)</f>
        <v>217</v>
      </c>
      <c r="D65" s="393"/>
      <c r="E65" s="345">
        <f>IF(ISBLANK('DEM2'!J8),"-",'DEM2'!J8)</f>
        <v>180</v>
      </c>
      <c r="F65" s="345">
        <f>IF(ISBLANK('DEM2'!I8),"-",'DEM2'!I8)</f>
        <v>177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680</v>
      </c>
      <c r="C66" s="317">
        <f>IF(ISBLANK('DEM2'!L7),"-",'DEM2'!L7)</f>
        <v>693</v>
      </c>
      <c r="D66" s="395"/>
      <c r="E66" s="317">
        <f>IF(ISBLANK('DEM2'!M8),"-",'DEM2'!M8)</f>
        <v>632</v>
      </c>
      <c r="F66" s="317">
        <f>IF(ISBLANK('DEM2'!L8),"-",'DEM2'!L8)</f>
        <v>637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748</v>
      </c>
      <c r="C67" s="317">
        <f>IF(ISBLANK('DEM2'!O7),"-",'DEM2'!O7)</f>
        <v>852</v>
      </c>
      <c r="D67" s="395"/>
      <c r="E67" s="317">
        <f>IF(ISBLANK('DEM2'!P8),"-",'DEM2'!P8)</f>
        <v>601</v>
      </c>
      <c r="F67" s="317">
        <f>IF(ISBLANK('DEM2'!O8),"-",'DEM2'!O8)</f>
        <v>650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2915</v>
      </c>
      <c r="C68" s="414">
        <f>IF(ISBLANK('DEM2'!R7),"-",'DEM2'!R7)</f>
        <v>3395</v>
      </c>
      <c r="D68" s="420"/>
      <c r="E68" s="414">
        <f>IF(ISBLANK('DEM2'!S8),"-",'DEM2'!S8)</f>
        <v>2651</v>
      </c>
      <c r="F68" s="414">
        <f>IF(ISBLANK('DEM2'!R8),"-",'DEM2'!R8)</f>
        <v>3030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4807</v>
      </c>
      <c r="C69" s="463">
        <f>IF(ISBLANK('DEM2'!U7),"-",'DEM2'!U7)</f>
        <v>5044</v>
      </c>
      <c r="D69" s="799"/>
      <c r="E69" s="463">
        <f>IF(ISBLANK('DEM2'!V8),"-",'DEM2'!V8)</f>
        <v>4437</v>
      </c>
      <c r="F69" s="463">
        <f>IF(ISBLANK('DEM2'!U8),"-",'DEM2'!U8)</f>
        <v>4560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14.9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2141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2847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70293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773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36.799999999999997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1265146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140619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259500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197885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28843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148868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16546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354063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39353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597104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66367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650249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72274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322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152123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1962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1896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1523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14084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1923</v>
      </c>
      <c r="C300" s="808">
        <f>IF(ISBLANK(POLJ3!C4),"-",POLJ3!C4)</f>
        <v>349</v>
      </c>
      <c r="D300" s="1160">
        <f>IF(ISBLANK(POLJ3!D4),"-",POLJ3!D4)</f>
        <v>1574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1576</v>
      </c>
      <c r="C301" s="789">
        <f>IF(ISBLANK(POLJ3!C5),"-",POLJ3!C5)</f>
        <v>1004</v>
      </c>
      <c r="D301" s="1161">
        <f>IF(ISBLANK(POLJ3!D5),"-",POLJ3!D5)</f>
        <v>572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625</v>
      </c>
      <c r="C303" s="791">
        <f>IF(ISBLANK(POLJ3!C7),"-",POLJ3!C7)</f>
        <v>181</v>
      </c>
      <c r="D303" s="1163">
        <f>IF(ISBLANK(POLJ3!D7),"-",POLJ3!D7)</f>
        <v>444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1962</v>
      </c>
      <c r="C304" s="807">
        <f>IF(ISBLANK(POLJ3!C8),"-",POLJ3!C8)</f>
        <v>317</v>
      </c>
      <c r="D304" s="1164">
        <f>IF(ISBLANK(POLJ3!D8),"-",POLJ3!D8)</f>
        <v>1645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117.3</v>
      </c>
      <c r="C310" s="1165"/>
      <c r="D310" s="3"/>
      <c r="E310" s="5"/>
      <c r="F310" s="5"/>
      <c r="G310" s="815" t="s">
        <v>765</v>
      </c>
      <c r="H310" s="816">
        <f>IF(ISBLANK(POLJ2!H3),"-",POLJ2!H3)</f>
        <v>1582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30635.65</v>
      </c>
      <c r="C311" s="1154"/>
      <c r="D311" s="3"/>
      <c r="E311" s="5"/>
      <c r="F311" s="5"/>
      <c r="G311" s="810" t="s">
        <v>766</v>
      </c>
      <c r="H311" s="248">
        <f>IF(ISBLANK(POLJ2!H4),"-",POLJ2!H4)</f>
        <v>7135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273.06</v>
      </c>
      <c r="C312" s="1154"/>
      <c r="D312" s="3"/>
      <c r="E312" s="5"/>
      <c r="F312" s="5"/>
      <c r="G312" s="810" t="s">
        <v>767</v>
      </c>
      <c r="H312" s="248">
        <f>IF(ISBLANK(POLJ2!H5),"-",POLJ2!H5)</f>
        <v>1340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0.82</v>
      </c>
      <c r="C313" s="1154"/>
      <c r="D313" s="3"/>
      <c r="E313" s="5"/>
      <c r="F313" s="5"/>
      <c r="G313" s="812" t="s">
        <v>768</v>
      </c>
      <c r="H313" s="249">
        <f>IF(ISBLANK(POLJ2!H6),"-",POLJ2!H6)</f>
        <v>1468404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1.22</v>
      </c>
      <c r="C314" s="1154"/>
      <c r="D314" s="3"/>
      <c r="E314" s="5"/>
      <c r="F314" s="5"/>
      <c r="G314" s="814" t="s">
        <v>16</v>
      </c>
      <c r="H314" s="817">
        <f>IF(ISBLANK(POLJ2!H7),"-",POLJ2!H7)</f>
        <v>1478461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954.37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31982.42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38.6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271</v>
      </c>
      <c r="I364" s="808">
        <f>IF(ISBLANK(OBRAZ2!I6),"-",OBRAZ2!I6)</f>
        <v>0</v>
      </c>
      <c r="J364" s="808">
        <f>IF(ISBLANK(OBRAZ2!J6),"-",OBRAZ2!J6)</f>
        <v>271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168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91.1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74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19.847328244274809</v>
      </c>
      <c r="I375" s="850">
        <f>IF(ISBLANK(OBRAZ2!C12),"-",OBRAZ2!C21)</f>
        <v>19.188191881918819</v>
      </c>
      <c r="J375" s="850">
        <f>IF(ISBLANK(OBRAZ2!D12),"-",OBRAZ2!D21)</f>
        <v>20.394736842105264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52.290076335877863</v>
      </c>
      <c r="I377" s="851">
        <f>IF(ISBLANK(OBRAZ2!C14),"-",OBRAZ2!C23)</f>
        <v>54.612546125461257</v>
      </c>
      <c r="J377" s="851">
        <f>IF(ISBLANK(OBRAZ2!D14),"-",OBRAZ2!D23)</f>
        <v>55.26315789473685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11.068702290076336</v>
      </c>
      <c r="I379" s="851">
        <f>IF(ISBLANK(OBRAZ2!C16),"-",OBRAZ2!C25)</f>
        <v>10.332103321033211</v>
      </c>
      <c r="J379" s="851">
        <f>IF(ISBLANK(OBRAZ2!D16),"-",OBRAZ2!D25)</f>
        <v>7.8947368421052628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16.793893129770993</v>
      </c>
      <c r="I380" s="852">
        <f>IF(ISBLANK(OBRAZ2!C17),"-",OBRAZ2!C26)</f>
        <v>15.867158671586715</v>
      </c>
      <c r="J380" s="852">
        <f>IF(ISBLANK(OBRAZ2!D17),"-",OBRAZ2!D26)</f>
        <v>16.447368421052634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45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21.7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96.8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1524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16.899999999999999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381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2227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24.8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5.6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19.2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651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8.8000000000000007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234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22.2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61.7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42.1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163.37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3450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937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14.75901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114</v>
      </c>
      <c r="D696" s="315"/>
      <c r="E696" s="314"/>
      <c r="F696" s="5"/>
      <c r="G696" s="837">
        <v>2012</v>
      </c>
      <c r="H696" s="835">
        <f>IF(ISBLANK(INDEKSI2!B5),"-",INDEKSI2!B5)</f>
        <v>34.07</v>
      </c>
      <c r="I696" s="835">
        <f>IF(ISBLANK(INDEKSI2!C5),"-",INDEKSI2!C5)</f>
        <v>33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38.57</v>
      </c>
      <c r="D697" s="315"/>
      <c r="E697" s="314"/>
      <c r="F697" s="5"/>
      <c r="G697" s="838">
        <v>2013</v>
      </c>
      <c r="H697" s="559">
        <f>IF(ISBLANK(INDEKSI2!B6),"-",INDEKSI2!B6)</f>
        <v>36.28</v>
      </c>
      <c r="I697" s="559">
        <f>IF(ISBLANK(INDEKSI2!C6),"-",INDEKSI2!C6)</f>
        <v>28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21.78</v>
      </c>
      <c r="I698" s="836">
        <f>IF(ISBLANK(INDEKSI2!C7),"-",INDEKSI2!C7)</f>
        <v>138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0</v>
      </c>
      <c r="E6" s="612">
        <v>10</v>
      </c>
      <c r="F6" s="1033">
        <v>53</v>
      </c>
      <c r="G6" s="612">
        <v>31</v>
      </c>
      <c r="H6" s="980">
        <v>22</v>
      </c>
      <c r="I6" s="1034">
        <v>28.6</v>
      </c>
      <c r="J6" s="612">
        <v>31.5</v>
      </c>
      <c r="K6" s="1035">
        <v>25.4</v>
      </c>
      <c r="L6" s="1033">
        <v>136</v>
      </c>
      <c r="M6" s="612">
        <v>72</v>
      </c>
      <c r="N6" s="1028">
        <v>64</v>
      </c>
      <c r="O6" s="1034">
        <v>68.3</v>
      </c>
      <c r="P6" s="612">
        <v>69.900000000000006</v>
      </c>
      <c r="Q6" s="1028">
        <v>66.7</v>
      </c>
      <c r="R6" s="1033">
        <v>73</v>
      </c>
      <c r="S6" s="612">
        <v>42</v>
      </c>
      <c r="T6" s="1035">
        <v>31</v>
      </c>
    </row>
    <row r="7" spans="1:20" x14ac:dyDescent="0.25">
      <c r="A7" s="286">
        <v>2021</v>
      </c>
      <c r="B7" s="602">
        <v>1</v>
      </c>
      <c r="C7" s="601">
        <v>10</v>
      </c>
      <c r="D7" s="612">
        <v>0</v>
      </c>
      <c r="E7" s="612">
        <v>10</v>
      </c>
      <c r="F7" s="1033">
        <v>45</v>
      </c>
      <c r="G7" s="612">
        <v>23</v>
      </c>
      <c r="H7" s="980">
        <v>22</v>
      </c>
      <c r="I7" s="1034">
        <v>27.6</v>
      </c>
      <c r="J7" s="612">
        <v>27.4</v>
      </c>
      <c r="K7" s="1035">
        <v>27.9</v>
      </c>
      <c r="L7" s="1033">
        <v>155</v>
      </c>
      <c r="M7" s="612">
        <v>85</v>
      </c>
      <c r="N7" s="1028">
        <v>70</v>
      </c>
      <c r="O7" s="1034">
        <v>74</v>
      </c>
      <c r="P7" s="612">
        <v>76.599999999999994</v>
      </c>
      <c r="Q7" s="1028">
        <v>71.099999999999994</v>
      </c>
      <c r="R7" s="1033">
        <v>71</v>
      </c>
      <c r="S7" s="612">
        <v>36</v>
      </c>
      <c r="T7" s="1035">
        <v>35</v>
      </c>
    </row>
    <row r="8" spans="1:20" x14ac:dyDescent="0.25">
      <c r="A8" s="219">
        <v>2022</v>
      </c>
      <c r="B8" s="617">
        <v>1</v>
      </c>
      <c r="C8" s="947">
        <v>10</v>
      </c>
      <c r="D8" s="981">
        <v>0</v>
      </c>
      <c r="E8" s="981">
        <v>10</v>
      </c>
      <c r="F8" s="1036">
        <v>62</v>
      </c>
      <c r="G8" s="981">
        <v>26</v>
      </c>
      <c r="H8" s="979">
        <v>36</v>
      </c>
      <c r="I8" s="754">
        <v>38.6</v>
      </c>
      <c r="J8" s="981">
        <v>31.7</v>
      </c>
      <c r="K8" s="1037">
        <v>45.9</v>
      </c>
      <c r="L8" s="1036">
        <v>168</v>
      </c>
      <c r="M8" s="981">
        <v>88</v>
      </c>
      <c r="N8" s="691">
        <v>80</v>
      </c>
      <c r="O8" s="754">
        <v>91.1</v>
      </c>
      <c r="P8" s="981">
        <v>88.4</v>
      </c>
      <c r="Q8" s="691">
        <v>94.1</v>
      </c>
      <c r="R8" s="1036">
        <v>74</v>
      </c>
      <c r="S8" s="981">
        <v>39</v>
      </c>
      <c r="T8" s="1037">
        <v>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68.06083650190115</v>
      </c>
      <c r="C21" s="739">
        <f>B10/(B7+B10)*100</f>
        <v>31.939163498098861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81.428571428571431</v>
      </c>
      <c r="C22" s="739">
        <f>B11/(B8+B11)*100</f>
        <v>18.571428571428573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68.06083650190115</v>
      </c>
      <c r="C26" s="739">
        <f>C21</f>
        <v>31.939163498098861</v>
      </c>
    </row>
    <row r="27" spans="1:10" ht="24.75" x14ac:dyDescent="0.25">
      <c r="A27" s="742" t="s">
        <v>1407</v>
      </c>
      <c r="B27" s="739">
        <f>B22</f>
        <v>81.428571428571431</v>
      </c>
      <c r="C27" s="739">
        <f>C22</f>
        <v>18.571428571428573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7</v>
      </c>
      <c r="K5" s="55">
        <v>0</v>
      </c>
      <c r="L5" s="110">
        <v>7</v>
      </c>
      <c r="M5" s="70">
        <v>178</v>
      </c>
      <c r="N5" s="55">
        <v>228</v>
      </c>
      <c r="O5" s="70">
        <v>88</v>
      </c>
      <c r="P5" s="110">
        <v>47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6</v>
      </c>
      <c r="K6" s="58">
        <v>0</v>
      </c>
      <c r="L6" s="160">
        <v>6</v>
      </c>
      <c r="M6" s="212">
        <v>179</v>
      </c>
      <c r="N6" s="58">
        <v>228</v>
      </c>
      <c r="O6" s="212">
        <v>84</v>
      </c>
      <c r="P6" s="160">
        <v>52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277</v>
      </c>
      <c r="N7" s="94">
        <v>170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90.4</v>
      </c>
      <c r="C5" s="611">
        <v>88.8</v>
      </c>
      <c r="D5" s="945">
        <v>91.9</v>
      </c>
      <c r="E5" s="610"/>
      <c r="F5" s="611"/>
      <c r="G5" s="945"/>
      <c r="H5" s="610"/>
      <c r="I5" s="611"/>
      <c r="J5" s="945"/>
      <c r="K5" s="610">
        <v>89</v>
      </c>
      <c r="L5" s="611">
        <v>38</v>
      </c>
      <c r="M5" s="945">
        <v>51</v>
      </c>
      <c r="N5" s="610">
        <v>92.7</v>
      </c>
      <c r="O5" s="611">
        <v>84.4</v>
      </c>
      <c r="P5" s="945">
        <v>100</v>
      </c>
      <c r="Q5" s="610">
        <v>0.7</v>
      </c>
      <c r="R5" s="611">
        <v>0.4</v>
      </c>
      <c r="S5" s="945">
        <v>0.9</v>
      </c>
    </row>
    <row r="6" spans="1:19" x14ac:dyDescent="0.25">
      <c r="A6" s="286">
        <v>2021</v>
      </c>
      <c r="B6" s="457">
        <v>92</v>
      </c>
      <c r="C6" s="458">
        <v>89.4</v>
      </c>
      <c r="D6" s="976">
        <v>94.4</v>
      </c>
      <c r="E6" s="457">
        <v>0</v>
      </c>
      <c r="F6" s="458">
        <v>0</v>
      </c>
      <c r="G6" s="976">
        <v>0</v>
      </c>
      <c r="H6" s="457">
        <v>46</v>
      </c>
      <c r="I6" s="458">
        <v>22</v>
      </c>
      <c r="J6" s="976">
        <v>24</v>
      </c>
      <c r="K6" s="457">
        <v>80</v>
      </c>
      <c r="L6" s="458">
        <v>37</v>
      </c>
      <c r="M6" s="976">
        <v>43</v>
      </c>
      <c r="N6" s="457">
        <v>92</v>
      </c>
      <c r="O6" s="458">
        <v>92.5</v>
      </c>
      <c r="P6" s="976">
        <v>91.5</v>
      </c>
      <c r="Q6" s="457">
        <v>-1.1000000000000001</v>
      </c>
      <c r="R6" s="458">
        <v>-1.5</v>
      </c>
      <c r="S6" s="976">
        <v>-0.7</v>
      </c>
    </row>
    <row r="7" spans="1:19" x14ac:dyDescent="0.25">
      <c r="A7" s="286">
        <v>2022</v>
      </c>
      <c r="B7" s="601">
        <v>98.3</v>
      </c>
      <c r="C7" s="612">
        <v>103.1</v>
      </c>
      <c r="D7" s="980">
        <v>93.6</v>
      </c>
      <c r="E7" s="601">
        <v>0</v>
      </c>
      <c r="F7" s="612">
        <v>0</v>
      </c>
      <c r="G7" s="980">
        <v>0</v>
      </c>
      <c r="H7" s="601">
        <v>45</v>
      </c>
      <c r="I7" s="612">
        <v>27</v>
      </c>
      <c r="J7" s="980">
        <v>18</v>
      </c>
      <c r="K7" s="601">
        <v>70</v>
      </c>
      <c r="L7" s="612">
        <v>31</v>
      </c>
      <c r="M7" s="980">
        <v>39</v>
      </c>
      <c r="N7" s="601">
        <v>97.2</v>
      </c>
      <c r="O7" s="612">
        <v>103.3</v>
      </c>
      <c r="P7" s="980">
        <v>92.9</v>
      </c>
      <c r="Q7" s="601">
        <v>0</v>
      </c>
      <c r="R7" s="612">
        <v>-1.6</v>
      </c>
      <c r="S7" s="980">
        <v>1.4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45</v>
      </c>
      <c r="I8" s="981">
        <v>22</v>
      </c>
      <c r="J8" s="979">
        <v>23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259500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28843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197885</v>
      </c>
      <c r="D5" s="253"/>
    </row>
    <row r="6" spans="1:4" ht="30" x14ac:dyDescent="0.25">
      <c r="A6" s="686" t="s">
        <v>474</v>
      </c>
      <c r="B6" s="617">
        <v>61615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8</v>
      </c>
      <c r="C5" s="207">
        <v>14</v>
      </c>
      <c r="G5" s="113"/>
      <c r="H5" s="174" t="s">
        <v>586</v>
      </c>
      <c r="I5" s="207">
        <v>2</v>
      </c>
      <c r="J5" s="207">
        <v>4</v>
      </c>
    </row>
    <row r="6" spans="1:13" ht="15" customHeight="1" x14ac:dyDescent="0.25">
      <c r="A6" s="175" t="s">
        <v>587</v>
      </c>
      <c r="B6" s="208">
        <v>279</v>
      </c>
      <c r="C6" s="208">
        <v>137</v>
      </c>
      <c r="G6" s="113"/>
      <c r="H6" s="175" t="s">
        <v>587</v>
      </c>
      <c r="I6" s="208">
        <v>124</v>
      </c>
      <c r="J6" s="208">
        <v>125</v>
      </c>
    </row>
    <row r="7" spans="1:13" ht="15" customHeight="1" x14ac:dyDescent="0.25">
      <c r="A7" s="175" t="s">
        <v>588</v>
      </c>
      <c r="B7" s="208">
        <v>902</v>
      </c>
      <c r="C7" s="208">
        <v>484</v>
      </c>
      <c r="G7" s="113"/>
      <c r="H7" s="175" t="s">
        <v>588</v>
      </c>
      <c r="I7" s="208">
        <v>338</v>
      </c>
      <c r="J7" s="208">
        <v>154</v>
      </c>
    </row>
    <row r="8" spans="1:13" ht="15" customHeight="1" x14ac:dyDescent="0.25">
      <c r="A8" s="175" t="s">
        <v>589</v>
      </c>
      <c r="B8" s="208">
        <v>1432</v>
      </c>
      <c r="C8" s="208">
        <v>1307</v>
      </c>
      <c r="G8" s="113"/>
      <c r="H8" s="175" t="s">
        <v>589</v>
      </c>
      <c r="I8" s="208">
        <v>1062</v>
      </c>
      <c r="J8" s="208">
        <v>877</v>
      </c>
    </row>
    <row r="9" spans="1:13" ht="15" customHeight="1" x14ac:dyDescent="0.25">
      <c r="A9" s="175" t="s">
        <v>590</v>
      </c>
      <c r="B9" s="208">
        <v>1973</v>
      </c>
      <c r="C9" s="208">
        <v>2654</v>
      </c>
      <c r="G9" s="113"/>
      <c r="H9" s="175" t="s">
        <v>590</v>
      </c>
      <c r="I9" s="208">
        <v>1957</v>
      </c>
      <c r="J9" s="208">
        <v>2457</v>
      </c>
    </row>
    <row r="10" spans="1:13" ht="15" customHeight="1" x14ac:dyDescent="0.25">
      <c r="A10" s="175" t="s">
        <v>591</v>
      </c>
      <c r="B10" s="208">
        <v>174</v>
      </c>
      <c r="C10" s="208">
        <v>184</v>
      </c>
      <c r="G10" s="113"/>
      <c r="H10" s="175" t="s">
        <v>591</v>
      </c>
      <c r="I10" s="208">
        <v>195</v>
      </c>
      <c r="J10" s="208">
        <v>164</v>
      </c>
    </row>
    <row r="11" spans="1:13" ht="15" customHeight="1" x14ac:dyDescent="0.25">
      <c r="A11" s="176" t="s">
        <v>592</v>
      </c>
      <c r="B11" s="209">
        <v>173</v>
      </c>
      <c r="C11" s="209">
        <v>200</v>
      </c>
      <c r="G11" s="113"/>
      <c r="H11" s="176" t="s">
        <v>592</v>
      </c>
      <c r="I11" s="209">
        <v>251</v>
      </c>
      <c r="J11" s="209">
        <v>250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8</v>
      </c>
      <c r="C17" s="178">
        <f>IF(ISBLANK(C5),"0",C5)</f>
        <v>14</v>
      </c>
      <c r="G17" s="113"/>
      <c r="H17" s="174" t="s">
        <v>586</v>
      </c>
      <c r="I17" s="177">
        <f>IF(ISBLANK(I5),"0",I5)</f>
        <v>2</v>
      </c>
      <c r="J17" s="178">
        <f>IF(ISBLANK(J5),"0",J5)</f>
        <v>4</v>
      </c>
    </row>
    <row r="18" spans="1:13" ht="15" customHeight="1" x14ac:dyDescent="0.25">
      <c r="A18" s="175" t="s">
        <v>587</v>
      </c>
      <c r="B18" s="179">
        <f t="shared" ref="B18:C18" si="0">IF(ISBLANK(B6),"0",B6)</f>
        <v>279</v>
      </c>
      <c r="C18" s="180">
        <f t="shared" si="0"/>
        <v>137</v>
      </c>
      <c r="G18" s="113"/>
      <c r="H18" s="175" t="s">
        <v>587</v>
      </c>
      <c r="I18" s="179">
        <f t="shared" ref="I18:J18" si="1">IF(ISBLANK(I6),"0",I6)</f>
        <v>124</v>
      </c>
      <c r="J18" s="180">
        <f t="shared" si="1"/>
        <v>125</v>
      </c>
    </row>
    <row r="19" spans="1:13" ht="15" customHeight="1" x14ac:dyDescent="0.25">
      <c r="A19" s="175" t="s">
        <v>588</v>
      </c>
      <c r="B19" s="179">
        <f t="shared" ref="B19:C19" si="2">IF(ISBLANK(B7),"0",B7)</f>
        <v>902</v>
      </c>
      <c r="C19" s="180">
        <f t="shared" si="2"/>
        <v>484</v>
      </c>
      <c r="G19" s="113"/>
      <c r="H19" s="175" t="s">
        <v>588</v>
      </c>
      <c r="I19" s="179">
        <f t="shared" ref="I19:J19" si="3">IF(ISBLANK(I7),"0",I7)</f>
        <v>338</v>
      </c>
      <c r="J19" s="180">
        <f t="shared" si="3"/>
        <v>154</v>
      </c>
    </row>
    <row r="20" spans="1:13" ht="15" customHeight="1" x14ac:dyDescent="0.25">
      <c r="A20" s="175" t="s">
        <v>589</v>
      </c>
      <c r="B20" s="179">
        <f t="shared" ref="B20:C20" si="4">IF(ISBLANK(B8),"0",B8)</f>
        <v>1432</v>
      </c>
      <c r="C20" s="180">
        <f t="shared" si="4"/>
        <v>1307</v>
      </c>
      <c r="G20" s="113"/>
      <c r="H20" s="175" t="s">
        <v>589</v>
      </c>
      <c r="I20" s="179">
        <f t="shared" ref="I20:J20" si="5">IF(ISBLANK(I8),"0",I8)</f>
        <v>1062</v>
      </c>
      <c r="J20" s="180">
        <f t="shared" si="5"/>
        <v>877</v>
      </c>
    </row>
    <row r="21" spans="1:13" ht="15" customHeight="1" x14ac:dyDescent="0.25">
      <c r="A21" s="175" t="s">
        <v>590</v>
      </c>
      <c r="B21" s="179">
        <f t="shared" ref="B21:C21" si="6">IF(ISBLANK(B9),"0",B9)</f>
        <v>1973</v>
      </c>
      <c r="C21" s="180">
        <f t="shared" si="6"/>
        <v>2654</v>
      </c>
      <c r="G21" s="113"/>
      <c r="H21" s="175" t="s">
        <v>590</v>
      </c>
      <c r="I21" s="179">
        <f t="shared" ref="I21:J21" si="7">IF(ISBLANK(I9),"0",I9)</f>
        <v>1957</v>
      </c>
      <c r="J21" s="180">
        <f t="shared" si="7"/>
        <v>2457</v>
      </c>
    </row>
    <row r="22" spans="1:13" ht="15" customHeight="1" x14ac:dyDescent="0.25">
      <c r="A22" s="175" t="s">
        <v>591</v>
      </c>
      <c r="B22" s="179">
        <f t="shared" ref="B22:C22" si="8">IF(ISBLANK(B10),"0",B10)</f>
        <v>174</v>
      </c>
      <c r="C22" s="180">
        <f t="shared" si="8"/>
        <v>184</v>
      </c>
      <c r="G22" s="113"/>
      <c r="H22" s="175" t="s">
        <v>591</v>
      </c>
      <c r="I22" s="179">
        <f t="shared" ref="I22:J22" si="9">IF(ISBLANK(I10),"0",I10)</f>
        <v>195</v>
      </c>
      <c r="J22" s="180">
        <f t="shared" si="9"/>
        <v>164</v>
      </c>
    </row>
    <row r="23" spans="1:13" ht="15" customHeight="1" x14ac:dyDescent="0.25">
      <c r="A23" s="176" t="s">
        <v>592</v>
      </c>
      <c r="B23" s="181">
        <f t="shared" ref="B23:C23" si="10">IF(ISBLANK(B11),"0",B11)</f>
        <v>173</v>
      </c>
      <c r="C23" s="182">
        <f t="shared" si="10"/>
        <v>200</v>
      </c>
      <c r="G23" s="113"/>
      <c r="H23" s="176" t="s">
        <v>592</v>
      </c>
      <c r="I23" s="181">
        <f t="shared" ref="I23:J23" si="11">IF(ISBLANK(I11),"0",I11)</f>
        <v>251</v>
      </c>
      <c r="J23" s="182">
        <f t="shared" si="11"/>
        <v>250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0.16191054442420563</v>
      </c>
      <c r="C29" s="184">
        <f>C17/SUM(C17:C23)*100</f>
        <v>0.28112449799196787</v>
      </c>
      <c r="D29" s="253"/>
      <c r="E29" s="253"/>
      <c r="G29" s="113"/>
      <c r="H29" s="174" t="s">
        <v>593</v>
      </c>
      <c r="I29" s="184">
        <f>I17/SUM(I17:I23)*100</f>
        <v>5.0903537795876815E-2</v>
      </c>
      <c r="J29" s="184">
        <f>J17/SUM(J17:J23)*100</f>
        <v>9.9230960059538575E-2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5.6466302367941719</v>
      </c>
      <c r="C30" s="185">
        <f>C18/SUM(C17:C23)*100</f>
        <v>2.751004016064257</v>
      </c>
      <c r="D30" s="253"/>
      <c r="E30" s="253"/>
      <c r="G30" s="113"/>
      <c r="H30" s="175" t="s">
        <v>594</v>
      </c>
      <c r="I30" s="185">
        <f>I18/SUM(I17:I23)*100</f>
        <v>3.156019343344362</v>
      </c>
      <c r="J30" s="185">
        <f>J18/SUM(J17:J23)*100</f>
        <v>3.1009675018605805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18.255413883829185</v>
      </c>
      <c r="C31" s="185">
        <f>C19/SUM(C17:C23)*100</f>
        <v>9.7188755020080322</v>
      </c>
      <c r="D31" s="253"/>
      <c r="E31" s="253"/>
      <c r="G31" s="113"/>
      <c r="H31" s="175" t="s">
        <v>595</v>
      </c>
      <c r="I31" s="185">
        <f>I19/SUM(I17:I23)*100</f>
        <v>8.6026978875031812</v>
      </c>
      <c r="J31" s="185">
        <f>J19/SUM(J17:J23)*100</f>
        <v>3.8203919622922347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28.981987451932806</v>
      </c>
      <c r="C32" s="185">
        <f>C20/SUM(C17:C23)*100</f>
        <v>26.244979919678713</v>
      </c>
      <c r="D32" s="253"/>
      <c r="E32" s="253"/>
      <c r="G32" s="113"/>
      <c r="H32" s="175" t="s">
        <v>596</v>
      </c>
      <c r="I32" s="185">
        <f>I20/SUM(I17:I23)*100</f>
        <v>27.029778569610585</v>
      </c>
      <c r="J32" s="185">
        <f>J20/SUM(J17:J23)*100</f>
        <v>21.756387993053831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39.931188018619714</v>
      </c>
      <c r="C33" s="185">
        <f>C21/SUM(C17:C23)*100</f>
        <v>53.293172690763058</v>
      </c>
      <c r="D33" s="253"/>
      <c r="E33" s="253"/>
      <c r="G33" s="113"/>
      <c r="H33" s="175" t="s">
        <v>597</v>
      </c>
      <c r="I33" s="185">
        <f>I21/SUM(I17:I23)*100</f>
        <v>49.80911173326546</v>
      </c>
      <c r="J33" s="185">
        <f>J21/SUM(J17:J23)*100</f>
        <v>60.952617216571568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3.5215543412264725</v>
      </c>
      <c r="C34" s="185">
        <f>C22/SUM(C17:C23)*100</f>
        <v>3.6947791164658637</v>
      </c>
      <c r="D34" s="253"/>
      <c r="E34" s="253"/>
      <c r="G34" s="113"/>
      <c r="H34" s="175" t="s">
        <v>598</v>
      </c>
      <c r="I34" s="185">
        <f>I22/SUM(I17:I23)*100</f>
        <v>4.9630949350979892</v>
      </c>
      <c r="J34" s="185">
        <f>J22/SUM(J17:J23)*100</f>
        <v>4.0684693624410819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3.5013155231734467</v>
      </c>
      <c r="C35" s="186">
        <f>C23/SUM(C17:C23)*100</f>
        <v>4.0160642570281126</v>
      </c>
      <c r="D35" s="253"/>
      <c r="E35" s="253"/>
      <c r="G35" s="113"/>
      <c r="H35" s="176" t="s">
        <v>599</v>
      </c>
      <c r="I35" s="186">
        <f>I23/SUM(I17:I23)*100</f>
        <v>6.3883939933825404</v>
      </c>
      <c r="J35" s="186">
        <f>J23/SUM(J17:J23)*100</f>
        <v>6.2019350037211609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0.16191054442420563</v>
      </c>
      <c r="C41" s="184">
        <f t="shared" si="12"/>
        <v>0.28112449799196787</v>
      </c>
      <c r="G41" s="113"/>
      <c r="H41" s="174" t="s">
        <v>601</v>
      </c>
      <c r="I41" s="184">
        <f t="shared" ref="I41:J41" si="13">I29</f>
        <v>5.0903537795876815E-2</v>
      </c>
      <c r="J41" s="184">
        <f t="shared" si="13"/>
        <v>9.9230960059538575E-2</v>
      </c>
    </row>
    <row r="42" spans="1:12" x14ac:dyDescent="0.25">
      <c r="A42" s="175" t="s">
        <v>602</v>
      </c>
      <c r="B42" s="185">
        <f t="shared" si="12"/>
        <v>5.6466302367941719</v>
      </c>
      <c r="C42" s="185">
        <f t="shared" si="12"/>
        <v>2.751004016064257</v>
      </c>
      <c r="G42" s="113"/>
      <c r="H42" s="175" t="s">
        <v>602</v>
      </c>
      <c r="I42" s="185">
        <f t="shared" ref="I42:J42" si="14">I30</f>
        <v>3.156019343344362</v>
      </c>
      <c r="J42" s="185">
        <f t="shared" si="14"/>
        <v>3.1009675018605805</v>
      </c>
    </row>
    <row r="43" spans="1:12" x14ac:dyDescent="0.25">
      <c r="A43" s="175" t="s">
        <v>603</v>
      </c>
      <c r="B43" s="185">
        <f t="shared" si="12"/>
        <v>18.255413883829185</v>
      </c>
      <c r="C43" s="185">
        <f t="shared" si="12"/>
        <v>9.7188755020080322</v>
      </c>
      <c r="G43" s="113"/>
      <c r="H43" s="175" t="s">
        <v>603</v>
      </c>
      <c r="I43" s="185">
        <f t="shared" ref="I43:J43" si="15">I31</f>
        <v>8.6026978875031812</v>
      </c>
      <c r="J43" s="185">
        <f t="shared" si="15"/>
        <v>3.8203919622922347</v>
      </c>
    </row>
    <row r="44" spans="1:12" x14ac:dyDescent="0.25">
      <c r="A44" s="175" t="s">
        <v>604</v>
      </c>
      <c r="B44" s="185">
        <f t="shared" si="12"/>
        <v>28.981987451932806</v>
      </c>
      <c r="C44" s="185">
        <f t="shared" si="12"/>
        <v>26.244979919678713</v>
      </c>
      <c r="G44" s="113"/>
      <c r="H44" s="175" t="s">
        <v>604</v>
      </c>
      <c r="I44" s="185">
        <f t="shared" ref="I44:J44" si="16">I32</f>
        <v>27.029778569610585</v>
      </c>
      <c r="J44" s="185">
        <f t="shared" si="16"/>
        <v>21.756387993053831</v>
      </c>
    </row>
    <row r="45" spans="1:12" x14ac:dyDescent="0.25">
      <c r="A45" s="175" t="s">
        <v>605</v>
      </c>
      <c r="B45" s="185">
        <f t="shared" si="12"/>
        <v>39.931188018619714</v>
      </c>
      <c r="C45" s="185">
        <f t="shared" si="12"/>
        <v>53.293172690763058</v>
      </c>
      <c r="G45" s="113"/>
      <c r="H45" s="175" t="s">
        <v>605</v>
      </c>
      <c r="I45" s="185">
        <f t="shared" ref="I45:J45" si="17">I33</f>
        <v>49.80911173326546</v>
      </c>
      <c r="J45" s="185">
        <f t="shared" si="17"/>
        <v>60.952617216571568</v>
      </c>
    </row>
    <row r="46" spans="1:12" x14ac:dyDescent="0.25">
      <c r="A46" s="175" t="s">
        <v>606</v>
      </c>
      <c r="B46" s="185">
        <f t="shared" si="12"/>
        <v>3.5215543412264725</v>
      </c>
      <c r="C46" s="185">
        <f t="shared" si="12"/>
        <v>3.6947791164658637</v>
      </c>
      <c r="G46" s="113"/>
      <c r="H46" s="175" t="s">
        <v>606</v>
      </c>
      <c r="I46" s="185">
        <f t="shared" ref="I46:J46" si="18">I34</f>
        <v>4.9630949350979892</v>
      </c>
      <c r="J46" s="185">
        <f t="shared" si="18"/>
        <v>4.0684693624410819</v>
      </c>
    </row>
    <row r="47" spans="1:12" x14ac:dyDescent="0.25">
      <c r="A47" s="176" t="s">
        <v>607</v>
      </c>
      <c r="B47" s="186">
        <f t="shared" si="12"/>
        <v>3.5013155231734467</v>
      </c>
      <c r="C47" s="186">
        <f t="shared" si="12"/>
        <v>4.0160642570281126</v>
      </c>
      <c r="G47" s="113"/>
      <c r="H47" s="176" t="s">
        <v>607</v>
      </c>
      <c r="I47" s="186">
        <f t="shared" ref="I47:J47" si="19">I35</f>
        <v>6.3883939933825404</v>
      </c>
      <c r="J47" s="186">
        <f t="shared" si="19"/>
        <v>6.2019350037211609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3182</v>
      </c>
      <c r="C5" s="207">
        <v>2936</v>
      </c>
      <c r="D5" s="253"/>
      <c r="E5" s="253"/>
      <c r="F5" s="1003"/>
      <c r="H5" s="174" t="s">
        <v>624</v>
      </c>
      <c r="I5" s="207">
        <v>1246</v>
      </c>
      <c r="J5" s="207">
        <v>1068</v>
      </c>
    </row>
    <row r="6" spans="1:10" ht="15" customHeight="1" x14ac:dyDescent="0.25">
      <c r="A6" s="175" t="s">
        <v>625</v>
      </c>
      <c r="B6" s="208">
        <v>615</v>
      </c>
      <c r="C6" s="208">
        <v>692</v>
      </c>
      <c r="D6" s="253"/>
      <c r="E6" s="253"/>
      <c r="F6" s="1003"/>
      <c r="H6" s="175" t="s">
        <v>625</v>
      </c>
      <c r="I6" s="208">
        <v>1502</v>
      </c>
      <c r="J6" s="208">
        <v>1822</v>
      </c>
    </row>
    <row r="7" spans="1:10" ht="15" customHeight="1" x14ac:dyDescent="0.25">
      <c r="A7" s="176" t="s">
        <v>626</v>
      </c>
      <c r="B7" s="209">
        <v>1144</v>
      </c>
      <c r="C7" s="209">
        <v>1352</v>
      </c>
      <c r="D7" s="253"/>
      <c r="E7" s="253"/>
      <c r="F7" s="1003"/>
      <c r="H7" s="175" t="s">
        <v>626</v>
      </c>
      <c r="I7" s="208">
        <v>1156</v>
      </c>
      <c r="J7" s="208">
        <v>1105</v>
      </c>
    </row>
    <row r="8" spans="1:10" x14ac:dyDescent="0.25">
      <c r="D8" s="253"/>
      <c r="E8" s="253"/>
      <c r="F8" s="1003"/>
      <c r="H8" s="176" t="s">
        <v>2351</v>
      </c>
      <c r="I8" s="209">
        <v>25</v>
      </c>
      <c r="J8" s="209">
        <v>36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3182</v>
      </c>
      <c r="C13" s="178">
        <f>IF(ISBLANK(C5),"0",C5)</f>
        <v>2936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615</v>
      </c>
      <c r="C14" s="180">
        <f t="shared" si="0"/>
        <v>692</v>
      </c>
      <c r="D14" s="253"/>
      <c r="E14" s="253"/>
      <c r="F14" s="1003"/>
      <c r="H14" s="174" t="s">
        <v>624</v>
      </c>
      <c r="I14" s="177">
        <f>IF(ISBLANK(I5),"0",I5)</f>
        <v>1246</v>
      </c>
      <c r="J14" s="178">
        <f>IF(ISBLANK(J5),"0",J5)</f>
        <v>1068</v>
      </c>
    </row>
    <row r="15" spans="1:10" ht="15" customHeight="1" x14ac:dyDescent="0.25">
      <c r="A15" s="176" t="s">
        <v>626</v>
      </c>
      <c r="B15" s="181">
        <f t="shared" si="0"/>
        <v>1144</v>
      </c>
      <c r="C15" s="182">
        <f t="shared" si="0"/>
        <v>1352</v>
      </c>
      <c r="D15" s="253"/>
      <c r="E15" s="253"/>
      <c r="F15" s="1003"/>
      <c r="H15" s="175" t="s">
        <v>625</v>
      </c>
      <c r="I15" s="179">
        <f t="shared" ref="I15:J15" si="1">IF(ISBLANK(I6),"0",I6)</f>
        <v>1502</v>
      </c>
      <c r="J15" s="180">
        <f t="shared" si="1"/>
        <v>1822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1156</v>
      </c>
      <c r="J16" s="180">
        <f t="shared" si="2"/>
        <v>1105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25</v>
      </c>
      <c r="J17" s="182">
        <f t="shared" si="3"/>
        <v>36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64.399919044727781</v>
      </c>
      <c r="C21" s="184">
        <f>C13/SUM(C13:C15)*100</f>
        <v>58.955823293172692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12.446873102610807</v>
      </c>
      <c r="C22" s="185">
        <f>C14/SUM(C13:C15)*100</f>
        <v>13.895582329317268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23.153207852661403</v>
      </c>
      <c r="C23" s="186">
        <f>C15/SUM(C13:C15)*100</f>
        <v>27.148594377510037</v>
      </c>
      <c r="D23" s="253"/>
      <c r="E23" s="253"/>
      <c r="F23" s="1003"/>
      <c r="H23" s="174" t="s">
        <v>629</v>
      </c>
      <c r="I23" s="184">
        <f>I14/SUM(I14:I17)*100</f>
        <v>31.712904046831252</v>
      </c>
      <c r="J23" s="184">
        <f>J14/SUM(J14:J17)*100</f>
        <v>26.494666335896799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38.228556884703487</v>
      </c>
      <c r="J24" s="185">
        <f>J15/SUM(J14:J17)*100</f>
        <v>45.199702307119821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29.422244846016799</v>
      </c>
      <c r="J25" s="185">
        <f>J16/SUM(J14:J17)*100</f>
        <v>27.412552716447529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0.63629422244846023</v>
      </c>
      <c r="J26" s="186">
        <f>J17/SUM(J14:J17)*100</f>
        <v>0.89307864053584718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64.399919044727781</v>
      </c>
      <c r="C29" s="189">
        <f t="shared" si="4"/>
        <v>58.955823293172692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12.446873102610807</v>
      </c>
      <c r="C30" s="192">
        <f t="shared" si="4"/>
        <v>13.895582329317268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23.153207852661403</v>
      </c>
      <c r="C31" s="195">
        <f t="shared" si="4"/>
        <v>27.148594377510037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31.712904046831252</v>
      </c>
      <c r="J32" s="189">
        <f>J23</f>
        <v>26.494666335896799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38.228556884703487</v>
      </c>
      <c r="J33" s="192">
        <f t="shared" si="5"/>
        <v>45.199702307119821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29.422244846016799</v>
      </c>
      <c r="J34" s="192">
        <f t="shared" si="6"/>
        <v>27.412552716447529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0.63629422244846023</v>
      </c>
      <c r="J35" s="195">
        <f t="shared" si="7"/>
        <v>0.89307864053584718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8997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-16.600000000000001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72.77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215.5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0</v>
      </c>
      <c r="E5" s="28"/>
      <c r="J5" s="654" t="s">
        <v>542</v>
      </c>
      <c r="K5" s="669">
        <f>IF(ISBLANK(B5),"",B5)</f>
        <v>3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15</v>
      </c>
      <c r="C7" s="657">
        <v>18</v>
      </c>
      <c r="E7" s="44"/>
      <c r="J7" s="656" t="s">
        <v>641</v>
      </c>
      <c r="K7" s="670">
        <f t="shared" si="0"/>
        <v>15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30</v>
      </c>
      <c r="C8" s="651">
        <v>47</v>
      </c>
      <c r="E8" s="21"/>
      <c r="J8" s="650" t="s">
        <v>642</v>
      </c>
      <c r="K8" s="670">
        <f t="shared" si="0"/>
        <v>30</v>
      </c>
      <c r="L8" s="619">
        <f t="shared" si="1"/>
        <v>47</v>
      </c>
      <c r="N8" s="21"/>
    </row>
    <row r="9" spans="1:15" x14ac:dyDescent="0.25">
      <c r="A9" s="650" t="s">
        <v>643</v>
      </c>
      <c r="B9" s="651">
        <v>44</v>
      </c>
      <c r="C9" s="651">
        <v>32</v>
      </c>
      <c r="E9" s="21"/>
      <c r="J9" s="650" t="s">
        <v>643</v>
      </c>
      <c r="K9" s="670">
        <f t="shared" si="0"/>
        <v>44</v>
      </c>
      <c r="L9" s="619">
        <f t="shared" si="1"/>
        <v>32</v>
      </c>
      <c r="N9" s="21"/>
    </row>
    <row r="10" spans="1:15" x14ac:dyDescent="0.25">
      <c r="A10" s="652" t="s">
        <v>365</v>
      </c>
      <c r="B10" s="653">
        <v>134</v>
      </c>
      <c r="C10" s="653">
        <v>21</v>
      </c>
      <c r="J10" s="652" t="s">
        <v>365</v>
      </c>
      <c r="K10" s="671">
        <f t="shared" si="0"/>
        <v>134</v>
      </c>
      <c r="L10" s="620">
        <f t="shared" si="1"/>
        <v>21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4.3499999999999996</v>
      </c>
      <c r="C15" s="197"/>
      <c r="D15" s="253"/>
      <c r="E15" s="211"/>
      <c r="F15" s="253"/>
      <c r="G15" s="253"/>
      <c r="J15" s="673" t="s">
        <v>488</v>
      </c>
      <c r="K15" s="674">
        <f>B15</f>
        <v>4.3499999999999996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2.2799999999999998</v>
      </c>
      <c r="C16" s="197"/>
      <c r="D16" s="253"/>
      <c r="E16" s="254"/>
      <c r="F16" s="253"/>
      <c r="G16" s="253"/>
      <c r="J16" s="675" t="s">
        <v>489</v>
      </c>
      <c r="K16" s="676">
        <f>B16</f>
        <v>2.2799999999999998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3.31</v>
      </c>
      <c r="C19" s="198"/>
      <c r="D19" s="255"/>
      <c r="E19" s="256"/>
      <c r="F19" s="253"/>
      <c r="G19" s="253"/>
      <c r="J19" s="672" t="s">
        <v>502</v>
      </c>
      <c r="K19" s="676">
        <f>B19</f>
        <v>3.31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3.31</v>
      </c>
      <c r="C21" s="253"/>
      <c r="D21" s="253"/>
      <c r="E21" s="253"/>
      <c r="F21" s="253"/>
      <c r="G21" s="253"/>
      <c r="J21" s="661" t="s">
        <v>498</v>
      </c>
      <c r="K21" s="679">
        <f>B21</f>
        <v>3.31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3</v>
      </c>
      <c r="C33" s="657">
        <v>2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7</v>
      </c>
      <c r="C34" s="657">
        <v>10</v>
      </c>
      <c r="E34" s="44"/>
      <c r="J34" s="656" t="s">
        <v>641</v>
      </c>
      <c r="K34" s="670">
        <f t="shared" si="2"/>
        <v>7</v>
      </c>
      <c r="L34" s="619">
        <f t="shared" si="3"/>
        <v>10</v>
      </c>
      <c r="N34" s="44"/>
    </row>
    <row r="35" spans="1:15" x14ac:dyDescent="0.25">
      <c r="A35" s="650" t="s">
        <v>642</v>
      </c>
      <c r="B35" s="651">
        <v>16</v>
      </c>
      <c r="C35" s="651">
        <v>34</v>
      </c>
      <c r="E35" s="21"/>
      <c r="J35" s="650" t="s">
        <v>642</v>
      </c>
      <c r="K35" s="670">
        <f t="shared" si="2"/>
        <v>16</v>
      </c>
      <c r="L35" s="619">
        <f t="shared" si="3"/>
        <v>34</v>
      </c>
      <c r="N35" s="21"/>
    </row>
    <row r="36" spans="1:15" x14ac:dyDescent="0.25">
      <c r="A36" s="650" t="s">
        <v>643</v>
      </c>
      <c r="B36" s="651">
        <v>30</v>
      </c>
      <c r="C36" s="651">
        <v>36</v>
      </c>
      <c r="E36" s="21"/>
      <c r="J36" s="650" t="s">
        <v>643</v>
      </c>
      <c r="K36" s="670">
        <f t="shared" si="2"/>
        <v>30</v>
      </c>
      <c r="L36" s="619">
        <f t="shared" si="3"/>
        <v>36</v>
      </c>
      <c r="N36" s="21"/>
    </row>
    <row r="37" spans="1:15" x14ac:dyDescent="0.25">
      <c r="A37" s="652" t="s">
        <v>365</v>
      </c>
      <c r="B37" s="653">
        <v>30</v>
      </c>
      <c r="C37" s="653">
        <v>18</v>
      </c>
      <c r="J37" s="652" t="s">
        <v>365</v>
      </c>
      <c r="K37" s="671">
        <f t="shared" si="2"/>
        <v>30</v>
      </c>
      <c r="L37" s="620">
        <f t="shared" si="3"/>
        <v>18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2.12</v>
      </c>
      <c r="C42" s="197"/>
      <c r="D42" s="253"/>
      <c r="E42" s="211"/>
      <c r="F42" s="253"/>
      <c r="G42" s="253"/>
      <c r="J42" s="673" t="s">
        <v>488</v>
      </c>
      <c r="K42" s="674">
        <f>B42</f>
        <v>2.12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2.39</v>
      </c>
      <c r="C43" s="197"/>
      <c r="D43" s="253"/>
      <c r="E43" s="254"/>
      <c r="F43" s="253"/>
      <c r="G43" s="253"/>
      <c r="J43" s="675" t="s">
        <v>489</v>
      </c>
      <c r="K43" s="676">
        <f>B43</f>
        <v>2.39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2.2599999999999998</v>
      </c>
      <c r="C46" s="198"/>
      <c r="D46" s="255"/>
      <c r="E46" s="256"/>
      <c r="F46" s="253"/>
      <c r="G46" s="253"/>
      <c r="J46" s="672" t="s">
        <v>502</v>
      </c>
      <c r="K46" s="676">
        <f>B46</f>
        <v>2.2599999999999998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2.2599999999999998</v>
      </c>
      <c r="C48" s="253"/>
      <c r="D48" s="253"/>
      <c r="E48" s="253"/>
      <c r="F48" s="253"/>
      <c r="G48" s="253"/>
      <c r="J48" s="661" t="s">
        <v>498</v>
      </c>
      <c r="K48" s="679">
        <f>B48</f>
        <v>2.2599999999999998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21.7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96.8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148868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16546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11.3</v>
      </c>
      <c r="E4" s="600">
        <v>0.76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47.5</v>
      </c>
      <c r="E5" s="751">
        <v>0.75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43.5</v>
      </c>
      <c r="D6" s="959">
        <v>21.7</v>
      </c>
      <c r="E6" s="959">
        <v>0.75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43.5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1.1000000000000001</v>
      </c>
      <c r="D4" s="643">
        <v>1.2</v>
      </c>
      <c r="E4" s="643">
        <v>0.23</v>
      </c>
      <c r="F4" s="643">
        <v>1.1000000000000001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12</v>
      </c>
      <c r="C5" s="602">
        <v>1.2</v>
      </c>
      <c r="D5" s="602">
        <v>1.3</v>
      </c>
      <c r="E5" s="602">
        <v>0.23</v>
      </c>
      <c r="F5" s="602">
        <v>1.1000000000000001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11</v>
      </c>
      <c r="C6" s="602">
        <v>1.2</v>
      </c>
      <c r="D6" s="602">
        <v>1.4</v>
      </c>
      <c r="E6" s="602">
        <v>0.25</v>
      </c>
      <c r="F6" s="602">
        <v>1.1000000000000001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2</v>
      </c>
      <c r="E5" s="602">
        <v>19.899999999999999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96.7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96.8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19.899999999999999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1524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16.899999999999999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2227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354063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39353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1583</v>
      </c>
      <c r="C5" s="1034">
        <v>691</v>
      </c>
      <c r="D5" s="600">
        <v>892</v>
      </c>
      <c r="G5" s="871" t="s">
        <v>126</v>
      </c>
      <c r="H5" s="637">
        <f>IF(ISBLANK(D7),"",D7)</f>
        <v>893</v>
      </c>
    </row>
    <row r="6" spans="1:17" x14ac:dyDescent="0.25">
      <c r="A6" s="641">
        <v>2021</v>
      </c>
      <c r="B6" s="1034">
        <v>1691</v>
      </c>
      <c r="C6" s="1034">
        <v>719</v>
      </c>
      <c r="D6" s="602">
        <v>972</v>
      </c>
      <c r="G6" s="635" t="s">
        <v>127</v>
      </c>
      <c r="H6" s="623">
        <f>IF(ISBLANK(C7),"",C7)</f>
        <v>631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1524</v>
      </c>
      <c r="C7" s="1034">
        <v>631</v>
      </c>
      <c r="D7" s="617">
        <v>893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893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24.8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5.6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19.2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8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517</v>
      </c>
      <c r="C6" s="55">
        <v>271</v>
      </c>
      <c r="D6" s="55">
        <v>246</v>
      </c>
      <c r="E6" s="70">
        <v>584</v>
      </c>
      <c r="F6" s="55">
        <v>277</v>
      </c>
      <c r="G6" s="110">
        <v>307</v>
      </c>
      <c r="H6" s="55">
        <v>422</v>
      </c>
      <c r="I6" s="55">
        <v>227</v>
      </c>
      <c r="J6" s="55">
        <v>195</v>
      </c>
      <c r="K6" s="70">
        <v>1423</v>
      </c>
      <c r="L6" s="55">
        <v>721</v>
      </c>
      <c r="M6" s="110">
        <v>702</v>
      </c>
      <c r="N6" s="70">
        <v>1649</v>
      </c>
      <c r="O6" s="55">
        <v>882</v>
      </c>
      <c r="P6" s="110">
        <v>767</v>
      </c>
      <c r="Q6" s="70">
        <v>6490</v>
      </c>
      <c r="R6" s="55">
        <v>3491</v>
      </c>
      <c r="S6" s="110">
        <v>2999</v>
      </c>
      <c r="T6" s="70">
        <v>10044</v>
      </c>
      <c r="U6" s="55">
        <v>5130</v>
      </c>
      <c r="V6" s="160">
        <v>4914</v>
      </c>
    </row>
    <row r="7" spans="1:22" x14ac:dyDescent="0.25">
      <c r="A7" s="286">
        <v>2021</v>
      </c>
      <c r="B7" s="167">
        <v>514</v>
      </c>
      <c r="C7" s="94">
        <v>269</v>
      </c>
      <c r="D7" s="94">
        <v>245</v>
      </c>
      <c r="E7" s="167">
        <v>550</v>
      </c>
      <c r="F7" s="94">
        <v>264</v>
      </c>
      <c r="G7" s="169">
        <v>286</v>
      </c>
      <c r="H7" s="94">
        <v>414</v>
      </c>
      <c r="I7" s="94">
        <v>217</v>
      </c>
      <c r="J7" s="94">
        <v>197</v>
      </c>
      <c r="K7" s="167">
        <v>1373</v>
      </c>
      <c r="L7" s="94">
        <v>693</v>
      </c>
      <c r="M7" s="169">
        <v>680</v>
      </c>
      <c r="N7" s="167">
        <v>1600</v>
      </c>
      <c r="O7" s="94">
        <v>852</v>
      </c>
      <c r="P7" s="169">
        <v>748</v>
      </c>
      <c r="Q7" s="167">
        <v>6310</v>
      </c>
      <c r="R7" s="94">
        <v>3395</v>
      </c>
      <c r="S7" s="169">
        <v>2915</v>
      </c>
      <c r="T7" s="212">
        <v>9851</v>
      </c>
      <c r="U7" s="58">
        <v>5044</v>
      </c>
      <c r="V7" s="160">
        <v>4807</v>
      </c>
    </row>
    <row r="8" spans="1:22" x14ac:dyDescent="0.25">
      <c r="A8" s="219">
        <v>2022</v>
      </c>
      <c r="B8" s="72">
        <v>486</v>
      </c>
      <c r="C8" s="61">
        <v>256</v>
      </c>
      <c r="D8" s="61">
        <v>230</v>
      </c>
      <c r="E8" s="72">
        <v>520</v>
      </c>
      <c r="F8" s="61">
        <v>256</v>
      </c>
      <c r="G8" s="111">
        <v>264</v>
      </c>
      <c r="H8" s="61">
        <v>357</v>
      </c>
      <c r="I8" s="61">
        <v>177</v>
      </c>
      <c r="J8" s="61">
        <v>180</v>
      </c>
      <c r="K8" s="72">
        <v>1269</v>
      </c>
      <c r="L8" s="61">
        <v>637</v>
      </c>
      <c r="M8" s="111">
        <v>632</v>
      </c>
      <c r="N8" s="72">
        <v>1251</v>
      </c>
      <c r="O8" s="61">
        <v>650</v>
      </c>
      <c r="P8" s="111">
        <v>601</v>
      </c>
      <c r="Q8" s="72">
        <v>5681</v>
      </c>
      <c r="R8" s="61">
        <v>3030</v>
      </c>
      <c r="S8" s="111">
        <v>2651</v>
      </c>
      <c r="T8" s="72">
        <v>8997</v>
      </c>
      <c r="U8" s="61">
        <v>4560</v>
      </c>
      <c r="V8" s="111">
        <v>4437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486</v>
      </c>
      <c r="C15" s="172">
        <f>E8</f>
        <v>520</v>
      </c>
      <c r="D15" s="172">
        <f>H8</f>
        <v>357</v>
      </c>
      <c r="E15" s="172">
        <f>K8</f>
        <v>1269</v>
      </c>
      <c r="F15" s="172">
        <f>N8</f>
        <v>1251</v>
      </c>
      <c r="G15" s="172">
        <f>Q8</f>
        <v>5681</v>
      </c>
      <c r="H15" s="334">
        <f>T8</f>
        <v>8997</v>
      </c>
      <c r="M15" s="172">
        <f>K8</f>
        <v>1269</v>
      </c>
      <c r="N15" s="172">
        <f>H15-E15-O15</f>
        <v>5418</v>
      </c>
      <c r="O15" s="172">
        <f>H15-(B15+C15+G15)</f>
        <v>2310</v>
      </c>
      <c r="P15" s="29"/>
      <c r="Q15" s="100">
        <f>M15/H15*100</f>
        <v>14.104701567189062</v>
      </c>
      <c r="R15" s="100">
        <f>N15/H15*100</f>
        <v>60.220073357785928</v>
      </c>
      <c r="S15" s="100">
        <f>O15/H15*100</f>
        <v>25.675225075025011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14.104701567189062</v>
      </c>
      <c r="R18" s="100">
        <f>N15/H15*100</f>
        <v>60.220073357785928</v>
      </c>
      <c r="S18" s="100">
        <f>O15/H15*100</f>
        <v>25.675225075025011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14.9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29</v>
      </c>
      <c r="C4" s="600">
        <v>3</v>
      </c>
      <c r="D4" s="600">
        <v>7</v>
      </c>
      <c r="E4" s="599">
        <v>2</v>
      </c>
      <c r="F4" s="600">
        <v>26.8</v>
      </c>
      <c r="G4" s="600">
        <v>5.2</v>
      </c>
    </row>
    <row r="5" spans="1:10" x14ac:dyDescent="0.25">
      <c r="A5" s="286">
        <v>2022</v>
      </c>
      <c r="B5" s="751">
        <v>24</v>
      </c>
      <c r="C5" s="751">
        <v>6</v>
      </c>
      <c r="D5" s="751">
        <v>7</v>
      </c>
      <c r="E5" s="753">
        <v>1</v>
      </c>
      <c r="F5" s="751">
        <v>24.8</v>
      </c>
      <c r="G5" s="751">
        <v>5.6</v>
      </c>
    </row>
    <row r="6" spans="1:10" x14ac:dyDescent="0.25">
      <c r="A6" s="218">
        <v>2023</v>
      </c>
      <c r="B6" s="752">
        <v>23</v>
      </c>
      <c r="C6" s="752">
        <v>8</v>
      </c>
      <c r="D6" s="752">
        <v>6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29</v>
      </c>
      <c r="C11" s="80">
        <f>IF(ISBLANK(D4),"",D4)</f>
        <v>7</v>
      </c>
      <c r="E11" s="103">
        <f>A4</f>
        <v>2021</v>
      </c>
      <c r="F11" s="80">
        <f>IF(ISBLANK(B4),"",B4)</f>
        <v>29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24</v>
      </c>
      <c r="C12" s="80">
        <f>IF(ISBLANK(D5),"",D5)</f>
        <v>7</v>
      </c>
      <c r="E12" s="103">
        <f t="shared" ref="E12:E13" si="1">A5</f>
        <v>2022</v>
      </c>
      <c r="F12" s="80">
        <f t="shared" ref="F12:F13" si="2">IF(ISBLANK(B5),"",B5)</f>
        <v>24</v>
      </c>
      <c r="G12" s="80">
        <f t="shared" ref="G12:G13" si="3">IF(ISBLANK(D5),"",D5)</f>
        <v>7</v>
      </c>
    </row>
    <row r="13" spans="1:10" x14ac:dyDescent="0.25">
      <c r="A13" s="155">
        <f t="shared" si="0"/>
        <v>2023</v>
      </c>
      <c r="B13" s="83">
        <f>IF(ISBLANK(B6),"",B6)</f>
        <v>23</v>
      </c>
      <c r="C13" s="83">
        <f>IF(ISBLANK(D6),"",D6)</f>
        <v>6</v>
      </c>
      <c r="D13" s="253"/>
      <c r="E13" s="155">
        <f t="shared" si="1"/>
        <v>2023</v>
      </c>
      <c r="F13" s="83">
        <f t="shared" si="2"/>
        <v>23</v>
      </c>
      <c r="G13" s="83">
        <f t="shared" si="3"/>
        <v>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2</v>
      </c>
      <c r="E18" s="603">
        <f>A4</f>
        <v>2021</v>
      </c>
      <c r="F18" s="100">
        <f>IF(ISBLANK(C4),"",C4)</f>
        <v>3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6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6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8</v>
      </c>
      <c r="C20" s="83">
        <f>IF(ISBLANK(E6),"",E6)</f>
        <v>1</v>
      </c>
      <c r="E20" s="155">
        <f t="shared" si="5"/>
        <v>2023</v>
      </c>
      <c r="F20" s="83">
        <f>IF(ISBLANK(C6),"",C6)</f>
        <v>8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651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8.8000000000000007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234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22.2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330</v>
      </c>
    </row>
    <row r="17" spans="2:3" x14ac:dyDescent="0.25">
      <c r="B17" s="253">
        <v>2022</v>
      </c>
      <c r="C17" s="1100">
        <v>278</v>
      </c>
    </row>
    <row r="18" spans="2:3" x14ac:dyDescent="0.25">
      <c r="B18" s="253">
        <v>2023</v>
      </c>
      <c r="C18" s="1100">
        <v>234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330</v>
      </c>
    </row>
    <row r="22" spans="2:3" x14ac:dyDescent="0.25">
      <c r="B22" s="636">
        <f>B17</f>
        <v>2022</v>
      </c>
      <c r="C22" s="636">
        <f t="shared" ref="C22:C23" si="0">IF(ISBLANK(C17),"",C17)</f>
        <v>278</v>
      </c>
    </row>
    <row r="23" spans="2:3" x14ac:dyDescent="0.25">
      <c r="B23" s="636">
        <f>B18</f>
        <v>2023</v>
      </c>
      <c r="C23" s="636">
        <f t="shared" si="0"/>
        <v>234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</v>
      </c>
      <c r="C5" s="55">
        <v>6</v>
      </c>
      <c r="D5" s="55">
        <v>33</v>
      </c>
      <c r="E5" s="269">
        <f>SUM(B5:D5)</f>
        <v>42</v>
      </c>
      <c r="F5" s="71">
        <v>843</v>
      </c>
      <c r="G5" s="70">
        <v>0.2</v>
      </c>
      <c r="H5" s="55">
        <v>0.1</v>
      </c>
      <c r="I5" s="110">
        <v>1.3</v>
      </c>
      <c r="J5" s="71">
        <v>8.6</v>
      </c>
    </row>
    <row r="6" spans="1:10" x14ac:dyDescent="0.25">
      <c r="A6" s="286">
        <v>2022</v>
      </c>
      <c r="B6" s="757">
        <v>6</v>
      </c>
      <c r="C6" s="758">
        <v>9</v>
      </c>
      <c r="D6" s="758">
        <v>23</v>
      </c>
      <c r="E6" s="270">
        <f>SUM(B6:D6)</f>
        <v>38</v>
      </c>
      <c r="F6" s="214">
        <v>781</v>
      </c>
      <c r="G6" s="457">
        <v>0.5</v>
      </c>
      <c r="H6" s="458">
        <v>0.2</v>
      </c>
      <c r="I6" s="763">
        <v>1</v>
      </c>
      <c r="J6" s="214">
        <v>8.8000000000000007</v>
      </c>
    </row>
    <row r="7" spans="1:10" x14ac:dyDescent="0.25">
      <c r="A7" s="218">
        <v>2023</v>
      </c>
      <c r="B7" s="167">
        <v>7</v>
      </c>
      <c r="C7" s="94">
        <v>14</v>
      </c>
      <c r="D7" s="94">
        <v>25</v>
      </c>
      <c r="E7" s="447">
        <f>SUM(B7:D7)</f>
        <v>46</v>
      </c>
      <c r="F7" s="168">
        <v>651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843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781</v>
      </c>
      <c r="C14" s="28"/>
      <c r="D14" s="28"/>
      <c r="F14" s="625" t="s">
        <v>1526</v>
      </c>
      <c r="G14" s="621">
        <f>IF(ISBLANK(B7),"",B7)</f>
        <v>7</v>
      </c>
      <c r="I14" s="625" t="s">
        <v>1529</v>
      </c>
      <c r="J14" s="621">
        <f>IF(ISBLANK(B7),"",B7)</f>
        <v>7</v>
      </c>
    </row>
    <row r="15" spans="1:10" x14ac:dyDescent="0.25">
      <c r="A15" s="624">
        <f t="shared" ref="A15" si="1">A7</f>
        <v>2023</v>
      </c>
      <c r="B15" s="623">
        <f t="shared" si="0"/>
        <v>651</v>
      </c>
      <c r="C15" s="28"/>
      <c r="D15" s="28"/>
      <c r="F15" s="626" t="s">
        <v>1527</v>
      </c>
      <c r="G15" s="622">
        <f>IF(ISBLANK(C7),"",C7)</f>
        <v>14</v>
      </c>
      <c r="I15" s="626" t="s">
        <v>1538</v>
      </c>
      <c r="J15" s="622">
        <f>IF(ISBLANK(C7),"",C7)</f>
        <v>14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25</v>
      </c>
      <c r="I16" s="627" t="s">
        <v>1539</v>
      </c>
      <c r="J16" s="623">
        <f>IF(ISBLANK(D7),"",D7)</f>
        <v>25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32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</v>
      </c>
      <c r="C7" s="759"/>
      <c r="D7" s="759"/>
      <c r="E7" s="457">
        <v>12.9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</v>
      </c>
      <c r="C8" s="760"/>
      <c r="D8" s="760"/>
      <c r="E8" s="601">
        <v>11.7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32</v>
      </c>
      <c r="K16" s="756"/>
    </row>
    <row r="17" spans="1:10" x14ac:dyDescent="0.25">
      <c r="A17" s="701">
        <f>A7</f>
        <v>2021</v>
      </c>
      <c r="B17" s="853">
        <f>IF(ISBLANK(B7),"",B7)</f>
        <v>12</v>
      </c>
      <c r="C17" s="755"/>
      <c r="I17" s="701">
        <f>A7</f>
        <v>2021</v>
      </c>
      <c r="J17" s="853">
        <f>IF(ISBLANK(E7),"",E7)</f>
        <v>12.9</v>
      </c>
    </row>
    <row r="18" spans="1:10" x14ac:dyDescent="0.25">
      <c r="A18" s="702">
        <f>A8</f>
        <v>2022</v>
      </c>
      <c r="B18" s="676">
        <f>IF(ISBLANK(B8),"",B8)</f>
        <v>10</v>
      </c>
      <c r="C18" s="755"/>
      <c r="I18" s="702">
        <f>A8</f>
        <v>2022</v>
      </c>
      <c r="J18" s="676">
        <f>IF(ISBLANK(E8),"",E8)</f>
        <v>11.7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19.2</v>
      </c>
    </row>
    <row r="6" spans="1:12" x14ac:dyDescent="0.25">
      <c r="A6" s="229">
        <v>2022</v>
      </c>
      <c r="B6" s="602">
        <v>22</v>
      </c>
      <c r="D6" s="450">
        <f>IF(ISBLANK(B6),"",A6)</f>
        <v>2022</v>
      </c>
      <c r="E6" s="619">
        <f>IF(ISBLANK(B6),"",B6)</f>
        <v>22</v>
      </c>
      <c r="K6" s="286">
        <v>2021</v>
      </c>
      <c r="L6" s="657">
        <v>21.6</v>
      </c>
    </row>
    <row r="7" spans="1:12" x14ac:dyDescent="0.25">
      <c r="A7" s="123">
        <v>2023</v>
      </c>
      <c r="B7" s="617">
        <v>24</v>
      </c>
      <c r="D7" s="379">
        <f>IF(ISBLANK(B7),"",A7)</f>
        <v>2023</v>
      </c>
      <c r="E7" s="620">
        <f>IF(ISBLANK(B7),"",B7)</f>
        <v>24</v>
      </c>
      <c r="K7" s="219">
        <v>2022</v>
      </c>
      <c r="L7" s="617">
        <v>19.2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</v>
      </c>
      <c r="C4" s="643">
        <v>36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30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3317</v>
      </c>
      <c r="D5" s="643">
        <v>528</v>
      </c>
      <c r="E5" s="869">
        <v>15.8</v>
      </c>
      <c r="F5" s="1039">
        <v>13.5</v>
      </c>
      <c r="G5" s="1039">
        <v>18.2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>
        <v>4876</v>
      </c>
      <c r="D6" s="657">
        <v>846</v>
      </c>
      <c r="E6" s="657">
        <v>17.2</v>
      </c>
      <c r="F6" s="657">
        <v>14.3</v>
      </c>
      <c r="G6" s="657">
        <v>20.2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2227</v>
      </c>
      <c r="D7" s="617">
        <v>381</v>
      </c>
      <c r="E7" s="617">
        <v>16.899999999999999</v>
      </c>
      <c r="F7" s="617">
        <v>13.8</v>
      </c>
      <c r="G7" s="617">
        <v>20.100000000000001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24.6</v>
      </c>
      <c r="C4" s="655">
        <v>86</v>
      </c>
      <c r="D4" s="655">
        <v>6.4</v>
      </c>
      <c r="E4" s="655">
        <v>41</v>
      </c>
      <c r="F4" s="655">
        <v>0.4</v>
      </c>
      <c r="G4" s="655">
        <v>36</v>
      </c>
      <c r="H4" s="655">
        <v>5</v>
      </c>
      <c r="I4" s="655">
        <v>11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22.2</v>
      </c>
      <c r="C5" s="602">
        <v>66</v>
      </c>
      <c r="D5" s="602">
        <v>5.3</v>
      </c>
      <c r="E5" s="602">
        <v>39</v>
      </c>
      <c r="F5" s="602">
        <v>0.4</v>
      </c>
      <c r="G5" s="602">
        <v>31</v>
      </c>
      <c r="H5" s="602">
        <v>7</v>
      </c>
      <c r="I5" s="602">
        <v>10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66</v>
      </c>
      <c r="D6" s="617"/>
      <c r="E6" s="617">
        <v>43</v>
      </c>
      <c r="F6" s="617"/>
      <c r="G6" s="617">
        <v>29</v>
      </c>
      <c r="H6" s="617">
        <v>9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66</v>
      </c>
      <c r="C4" s="1006">
        <v>36</v>
      </c>
      <c r="D4" s="1006">
        <v>30</v>
      </c>
      <c r="E4" s="1005">
        <v>198</v>
      </c>
      <c r="F4" s="1006">
        <v>88</v>
      </c>
      <c r="G4" s="1006">
        <v>110</v>
      </c>
      <c r="H4" s="1007">
        <v>6.6</v>
      </c>
      <c r="I4" s="1007">
        <v>19.7</v>
      </c>
      <c r="J4" s="1007">
        <v>-13.1</v>
      </c>
      <c r="K4" s="70">
        <v>124</v>
      </c>
      <c r="L4" s="55">
        <v>53</v>
      </c>
      <c r="M4" s="110">
        <v>71</v>
      </c>
      <c r="N4" s="55">
        <v>178</v>
      </c>
      <c r="O4" s="55">
        <v>70</v>
      </c>
      <c r="P4" s="110">
        <v>108</v>
      </c>
    </row>
    <row r="5" spans="1:17" x14ac:dyDescent="0.25">
      <c r="A5" s="286">
        <v>2021</v>
      </c>
      <c r="B5" s="1008">
        <v>59</v>
      </c>
      <c r="C5" s="1009">
        <v>28</v>
      </c>
      <c r="D5" s="1009">
        <v>31</v>
      </c>
      <c r="E5" s="1008">
        <v>237</v>
      </c>
      <c r="F5" s="1009">
        <v>133</v>
      </c>
      <c r="G5" s="1009">
        <v>104</v>
      </c>
      <c r="H5" s="1010">
        <v>6</v>
      </c>
      <c r="I5" s="1010">
        <v>24.1</v>
      </c>
      <c r="J5" s="1010">
        <v>-18.100000000000001</v>
      </c>
      <c r="K5" s="212">
        <v>193</v>
      </c>
      <c r="L5" s="58">
        <v>86</v>
      </c>
      <c r="M5" s="160">
        <v>107</v>
      </c>
      <c r="N5" s="58">
        <v>214</v>
      </c>
      <c r="O5" s="58">
        <v>83</v>
      </c>
      <c r="P5" s="160">
        <v>131</v>
      </c>
    </row>
    <row r="6" spans="1:17" x14ac:dyDescent="0.25">
      <c r="A6" s="219">
        <v>2022</v>
      </c>
      <c r="B6" s="1011">
        <v>59</v>
      </c>
      <c r="C6" s="1012">
        <v>30</v>
      </c>
      <c r="D6" s="1012">
        <v>29</v>
      </c>
      <c r="E6" s="1011">
        <v>208</v>
      </c>
      <c r="F6" s="1012">
        <v>105</v>
      </c>
      <c r="G6" s="1012">
        <v>103</v>
      </c>
      <c r="H6" s="1013">
        <v>6.6</v>
      </c>
      <c r="I6" s="1013">
        <v>23.1</v>
      </c>
      <c r="J6" s="1013">
        <v>-16.600000000000001</v>
      </c>
      <c r="K6" s="1014">
        <v>188</v>
      </c>
      <c r="L6" s="1015">
        <v>89</v>
      </c>
      <c r="M6" s="1016">
        <v>99</v>
      </c>
      <c r="N6" s="1015">
        <v>221</v>
      </c>
      <c r="O6" s="1015">
        <v>93</v>
      </c>
      <c r="P6" s="1016">
        <v>128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30</v>
      </c>
      <c r="C13" s="319">
        <f>IF(ISBLANK(C4),"",C4)</f>
        <v>36</v>
      </c>
      <c r="D13" s="364"/>
      <c r="E13" s="322">
        <f>A4</f>
        <v>2020</v>
      </c>
      <c r="F13" s="319">
        <f>IF(ISBLANK(G4),"",G4)</f>
        <v>110</v>
      </c>
      <c r="G13" s="319">
        <f>IF(ISBLANK(F4),"",F4)</f>
        <v>88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31</v>
      </c>
      <c r="C14" s="320">
        <f t="shared" ref="C14:C15" si="2">IF(ISBLANK(C5),"",C5)</f>
        <v>28</v>
      </c>
      <c r="D14" s="364"/>
      <c r="E14" s="323">
        <f t="shared" ref="E14:E15" si="3">A5</f>
        <v>2021</v>
      </c>
      <c r="F14" s="320">
        <f t="shared" ref="F14:F15" si="4">IF(ISBLANK(G5),"",G5)</f>
        <v>104</v>
      </c>
      <c r="G14" s="320">
        <f t="shared" ref="G14:G15" si="5">IF(ISBLANK(F5),"",F5)</f>
        <v>133</v>
      </c>
      <c r="H14" s="389"/>
      <c r="I14" s="389"/>
      <c r="J14" s="48"/>
      <c r="K14" s="325" t="s">
        <v>536</v>
      </c>
      <c r="L14" s="328">
        <f>IF(ISBLANK(K4),"",K4)</f>
        <v>124</v>
      </c>
      <c r="M14" s="328">
        <f>IF(ISBLANK(K5),"",K5)</f>
        <v>193</v>
      </c>
      <c r="N14" s="328">
        <f>IF(ISBLANK(K6),"",K6)</f>
        <v>188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29</v>
      </c>
      <c r="C15" s="321">
        <f t="shared" si="2"/>
        <v>30</v>
      </c>
      <c r="E15" s="324">
        <f t="shared" si="3"/>
        <v>2022</v>
      </c>
      <c r="F15" s="321">
        <f t="shared" si="4"/>
        <v>103</v>
      </c>
      <c r="G15" s="321">
        <f t="shared" si="5"/>
        <v>105</v>
      </c>
      <c r="H15" s="211"/>
      <c r="I15" s="211"/>
      <c r="J15" s="28"/>
      <c r="K15" s="326" t="s">
        <v>535</v>
      </c>
      <c r="L15" s="329">
        <f>IF(ISBLANK(N4),"",N4)</f>
        <v>178</v>
      </c>
      <c r="M15" s="329">
        <f>IF(ISBLANK(N5),"",N5)</f>
        <v>214</v>
      </c>
      <c r="N15" s="329">
        <f>IF(ISBLANK(N6),"",N6)</f>
        <v>221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124</v>
      </c>
      <c r="M19" s="328">
        <f>IF(ISBLANK(K5),"",K5)</f>
        <v>193</v>
      </c>
      <c r="N19" s="328">
        <f>IF(ISBLANK(K6),"",K6)</f>
        <v>188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178</v>
      </c>
      <c r="M20" s="329">
        <f>IF(ISBLANK(N5),"",N5)</f>
        <v>214</v>
      </c>
      <c r="N20" s="329">
        <f>IF(ISBLANK(N6),"",N6)</f>
        <v>221</v>
      </c>
      <c r="O20" s="364"/>
    </row>
    <row r="21" spans="1:15" x14ac:dyDescent="0.25">
      <c r="A21" s="322">
        <f>A4</f>
        <v>2020</v>
      </c>
      <c r="B21" s="319">
        <f>IF(ISBLANK(D4),"",D4)</f>
        <v>30</v>
      </c>
      <c r="C21" s="319">
        <f>IF(ISBLANK(C4),"",C4)</f>
        <v>36</v>
      </c>
      <c r="E21" s="322">
        <f>A4</f>
        <v>2020</v>
      </c>
      <c r="F21" s="319">
        <f>IF(ISBLANK(G4),"",G4)</f>
        <v>110</v>
      </c>
      <c r="G21" s="319">
        <f>IF(ISBLANK(F4),"",F4)</f>
        <v>88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31</v>
      </c>
      <c r="C22" s="320">
        <f t="shared" ref="C22:C23" si="8">IF(ISBLANK(C5),"",C5)</f>
        <v>28</v>
      </c>
      <c r="E22" s="323">
        <f t="shared" ref="E22:E23" si="9">A5</f>
        <v>2021</v>
      </c>
      <c r="F22" s="320">
        <f t="shared" ref="F22:F23" si="10">IF(ISBLANK(G5),"",G5)</f>
        <v>104</v>
      </c>
      <c r="G22" s="320">
        <f t="shared" ref="G22:G23" si="11">IF(ISBLANK(F5),"",F5)</f>
        <v>133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29</v>
      </c>
      <c r="C23" s="321">
        <f t="shared" si="8"/>
        <v>30</v>
      </c>
      <c r="E23" s="324">
        <f t="shared" si="9"/>
        <v>2022</v>
      </c>
      <c r="F23" s="321">
        <f t="shared" si="10"/>
        <v>103</v>
      </c>
      <c r="G23" s="321">
        <f t="shared" si="11"/>
        <v>105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6</v>
      </c>
      <c r="F5" s="616"/>
      <c r="G5" s="945"/>
      <c r="H5" s="599">
        <v>33</v>
      </c>
      <c r="I5" s="616">
        <v>11</v>
      </c>
      <c r="J5" s="616">
        <v>22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4</v>
      </c>
      <c r="F6" s="1028"/>
      <c r="G6" s="980"/>
      <c r="H6" s="1034">
        <v>29</v>
      </c>
      <c r="I6" s="1028">
        <v>5</v>
      </c>
      <c r="J6" s="1028">
        <v>24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</v>
      </c>
      <c r="F7" s="1028"/>
      <c r="G7" s="980"/>
      <c r="H7" s="1034">
        <v>33</v>
      </c>
      <c r="I7" s="1028">
        <v>11</v>
      </c>
      <c r="J7" s="1028">
        <v>22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22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61.7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65.099999999999994</v>
      </c>
      <c r="C6" s="614">
        <v>30.4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63.3</v>
      </c>
      <c r="C10" s="614">
        <v>34.799999999999997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61.7</v>
      </c>
      <c r="C14" s="73">
        <v>42.1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163.37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937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163.37</v>
      </c>
      <c r="C5" s="611">
        <v>79.37</v>
      </c>
      <c r="D5" s="751">
        <v>3395</v>
      </c>
      <c r="E5" s="751">
        <v>34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>
        <v>163.37</v>
      </c>
      <c r="C6" s="612">
        <v>79.37</v>
      </c>
      <c r="D6" s="959">
        <v>3259</v>
      </c>
      <c r="E6" s="959">
        <v>33</v>
      </c>
      <c r="G6" s="480">
        <v>2017</v>
      </c>
      <c r="H6" s="212">
        <v>0</v>
      </c>
      <c r="I6" s="58">
        <v>0</v>
      </c>
      <c r="J6" s="58">
        <v>0</v>
      </c>
      <c r="K6" s="214">
        <v>0</v>
      </c>
    </row>
    <row r="7" spans="1:12" x14ac:dyDescent="0.25">
      <c r="A7" s="218">
        <v>2022</v>
      </c>
      <c r="B7" s="601">
        <v>163.37</v>
      </c>
      <c r="C7" s="612">
        <v>79.37</v>
      </c>
      <c r="D7" s="959">
        <v>3225</v>
      </c>
      <c r="E7" s="959">
        <v>36</v>
      </c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79.37</v>
      </c>
      <c r="D14" s="631">
        <f>A5</f>
        <v>2020</v>
      </c>
      <c r="E14" s="625">
        <f>IF(ISBLANK(D5),"",D5)</f>
        <v>3395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163.37</v>
      </c>
      <c r="D15" s="632">
        <f t="shared" ref="D15:D16" si="0">A6</f>
        <v>2021</v>
      </c>
      <c r="E15" s="626">
        <f>IF(ISBLANK(D6),"",D6)</f>
        <v>3259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3225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79.37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163.37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</v>
      </c>
      <c r="C5" s="1092">
        <v>3450</v>
      </c>
      <c r="D5" s="1093">
        <v>116</v>
      </c>
      <c r="E5" s="1092">
        <v>348</v>
      </c>
      <c r="F5" s="1093">
        <v>2</v>
      </c>
    </row>
    <row r="6" spans="1:9" x14ac:dyDescent="0.25">
      <c r="A6" s="218">
        <v>2021</v>
      </c>
      <c r="B6" s="1092">
        <v>0</v>
      </c>
      <c r="C6" s="1092">
        <v>3450</v>
      </c>
      <c r="D6" s="1093">
        <v>116</v>
      </c>
      <c r="E6" s="1092">
        <v>937</v>
      </c>
      <c r="F6" s="1093">
        <v>2</v>
      </c>
    </row>
    <row r="7" spans="1:9" x14ac:dyDescent="0.25">
      <c r="A7" s="219">
        <v>2022</v>
      </c>
      <c r="B7" s="73">
        <v>0.2</v>
      </c>
      <c r="C7" s="73">
        <v>3450</v>
      </c>
      <c r="D7" s="73">
        <v>116</v>
      </c>
      <c r="E7" s="73">
        <v>937</v>
      </c>
      <c r="F7" s="73">
        <v>15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194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1062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1025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226</v>
      </c>
      <c r="C5" s="458">
        <v>226</v>
      </c>
      <c r="D5" s="458">
        <v>0</v>
      </c>
      <c r="E5" s="457">
        <v>883</v>
      </c>
      <c r="F5" s="458">
        <v>883</v>
      </c>
      <c r="G5" s="458">
        <v>0</v>
      </c>
      <c r="H5" s="457">
        <v>3.9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344</v>
      </c>
      <c r="C6" s="458">
        <v>344</v>
      </c>
      <c r="D6" s="458">
        <v>0</v>
      </c>
      <c r="E6" s="457">
        <v>1039</v>
      </c>
      <c r="F6" s="458">
        <v>1039</v>
      </c>
      <c r="G6" s="458">
        <v>0</v>
      </c>
      <c r="H6" s="457">
        <v>3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194</v>
      </c>
      <c r="C7" s="612">
        <v>185</v>
      </c>
      <c r="D7" s="612">
        <v>9</v>
      </c>
      <c r="E7" s="601">
        <v>1062</v>
      </c>
      <c r="F7" s="612">
        <v>1025</v>
      </c>
      <c r="G7" s="612">
        <v>37</v>
      </c>
      <c r="H7" s="947">
        <v>5.5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226</v>
      </c>
      <c r="C14" s="674">
        <f t="shared" ref="C14:D14" si="0">IF(ISBLANK(C5),"",C5)</f>
        <v>226</v>
      </c>
      <c r="D14" s="669">
        <f t="shared" si="0"/>
        <v>0</v>
      </c>
      <c r="F14" s="884">
        <f>A5</f>
        <v>2020</v>
      </c>
      <c r="G14" s="674">
        <f>IF(ISBLANK(E5),"",E5)</f>
        <v>883</v>
      </c>
      <c r="H14" s="674">
        <f t="shared" ref="H14:I16" si="1">IF(ISBLANK(F5),"",F5)</f>
        <v>883</v>
      </c>
      <c r="I14" s="669">
        <f t="shared" si="1"/>
        <v>0</v>
      </c>
      <c r="J14" s="756"/>
      <c r="K14" s="884">
        <f>A5</f>
        <v>2020</v>
      </c>
      <c r="L14" s="674">
        <f>IF(ISBLANK(H5),"",H5)</f>
        <v>3.9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344</v>
      </c>
      <c r="C15" s="879">
        <f t="shared" si="3"/>
        <v>344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1039</v>
      </c>
      <c r="H15" s="853">
        <f t="shared" si="1"/>
        <v>1039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194</v>
      </c>
      <c r="C16" s="888">
        <f t="shared" si="3"/>
        <v>185</v>
      </c>
      <c r="D16" s="889">
        <f t="shared" si="3"/>
        <v>9</v>
      </c>
      <c r="F16" s="891">
        <f t="shared" si="4"/>
        <v>2022</v>
      </c>
      <c r="G16" s="676">
        <f t="shared" si="5"/>
        <v>1062</v>
      </c>
      <c r="H16" s="676">
        <f t="shared" si="1"/>
        <v>1025</v>
      </c>
      <c r="I16" s="671">
        <f t="shared" si="1"/>
        <v>37</v>
      </c>
      <c r="J16" s="211"/>
      <c r="K16" s="891">
        <f t="shared" si="6"/>
        <v>2022</v>
      </c>
      <c r="L16" s="676">
        <f t="shared" si="7"/>
        <v>5.5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226</v>
      </c>
      <c r="C22" s="674">
        <f t="shared" ref="C22:D22" si="8">IF(ISBLANK(C5),"",C5)</f>
        <v>226</v>
      </c>
      <c r="D22" s="669">
        <f t="shared" si="8"/>
        <v>0</v>
      </c>
      <c r="F22" s="884">
        <f>A5</f>
        <v>2020</v>
      </c>
      <c r="G22" s="674">
        <f>IF(ISBLANK(E5),"",E5)</f>
        <v>883</v>
      </c>
      <c r="H22" s="674">
        <f t="shared" ref="H22:I24" si="9">IF(ISBLANK(F5),"",F5)</f>
        <v>883</v>
      </c>
      <c r="I22" s="669">
        <f t="shared" si="9"/>
        <v>0</v>
      </c>
      <c r="J22" s="756"/>
      <c r="K22" s="884">
        <f>A5</f>
        <v>2020</v>
      </c>
      <c r="L22" s="674">
        <f>IF(ISBLANK(H5),"",H5)</f>
        <v>3.9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344</v>
      </c>
      <c r="C23" s="853">
        <f t="shared" si="11"/>
        <v>344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1039</v>
      </c>
      <c r="H23" s="853">
        <f t="shared" si="9"/>
        <v>1039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194</v>
      </c>
      <c r="C24" s="676">
        <f t="shared" si="11"/>
        <v>185</v>
      </c>
      <c r="D24" s="671">
        <f t="shared" si="11"/>
        <v>9</v>
      </c>
      <c r="F24" s="891">
        <f t="shared" si="12"/>
        <v>2022</v>
      </c>
      <c r="G24" s="676">
        <f t="shared" si="13"/>
        <v>1062</v>
      </c>
      <c r="H24" s="676">
        <f t="shared" si="9"/>
        <v>1025</v>
      </c>
      <c r="I24" s="671">
        <f t="shared" si="9"/>
        <v>37</v>
      </c>
      <c r="J24" s="211"/>
      <c r="K24" s="891">
        <f t="shared" si="14"/>
        <v>2022</v>
      </c>
      <c r="L24" s="676">
        <f t="shared" si="15"/>
        <v>5.5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28</v>
      </c>
      <c r="C3" s="71">
        <v>15</v>
      </c>
      <c r="D3" s="71">
        <v>17.7</v>
      </c>
      <c r="F3" s="105" t="s">
        <v>537</v>
      </c>
      <c r="G3" s="97">
        <f>IF(ISBLANK(B3),"",B3)</f>
        <v>28</v>
      </c>
      <c r="H3" s="97">
        <f>IF(ISBLANK(B4),"",B4)</f>
        <v>40</v>
      </c>
      <c r="I3" s="97">
        <f>IF(ISBLANK(B5),"",B5)</f>
        <v>41</v>
      </c>
      <c r="J3" s="365"/>
    </row>
    <row r="4" spans="1:12" x14ac:dyDescent="0.25">
      <c r="A4" s="286">
        <v>2021</v>
      </c>
      <c r="B4" s="214">
        <v>40</v>
      </c>
      <c r="C4" s="214">
        <v>11</v>
      </c>
      <c r="D4" s="214">
        <v>18.100000000000001</v>
      </c>
      <c r="F4" s="130" t="s">
        <v>538</v>
      </c>
      <c r="G4" s="98">
        <f>IF(ISBLANK(C3),"",C3)</f>
        <v>15</v>
      </c>
      <c r="H4" s="98">
        <f>IF(ISBLANK(C4),"",C4)</f>
        <v>11</v>
      </c>
      <c r="I4" s="98">
        <f>IF(ISBLANK(C5),"",C5)</f>
        <v>14</v>
      </c>
      <c r="J4" s="365"/>
    </row>
    <row r="5" spans="1:12" x14ac:dyDescent="0.25">
      <c r="A5" s="218">
        <v>2022</v>
      </c>
      <c r="B5" s="168">
        <v>41</v>
      </c>
      <c r="C5" s="168">
        <v>14</v>
      </c>
      <c r="D5" s="168">
        <v>14.1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28</v>
      </c>
      <c r="H8" s="97">
        <f>IF(ISBLANK(B4),"",B4)</f>
        <v>40</v>
      </c>
      <c r="I8" s="97">
        <f>IF(ISBLANK(B5),"",B5)</f>
        <v>41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</v>
      </c>
      <c r="H9" s="98">
        <f>IF(ISBLANK(C4),"",C4)</f>
        <v>11</v>
      </c>
      <c r="I9" s="98">
        <f>IF(ISBLANK(C5),"",C5)</f>
        <v>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17.7</v>
      </c>
      <c r="H13" s="132">
        <f>IF(ISBLANK(D4),"",D4)</f>
        <v>18.100000000000001</v>
      </c>
      <c r="I13" s="132">
        <f>IF(ISBLANK(D5),"",D5)</f>
        <v>14.1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160</v>
      </c>
      <c r="C4" s="110">
        <v>174</v>
      </c>
      <c r="E4" s="29" t="s">
        <v>540</v>
      </c>
      <c r="F4" s="163">
        <f>B4/($B$22+$C$22)*100</f>
        <v>1.7783705679671</v>
      </c>
      <c r="G4" s="163">
        <f>C4/($B$22+$C$22)*100</f>
        <v>1.9339779926642215</v>
      </c>
      <c r="J4" s="29" t="s">
        <v>540</v>
      </c>
      <c r="K4" s="163">
        <f>G4</f>
        <v>1.9339779926642215</v>
      </c>
    </row>
    <row r="5" spans="1:11" x14ac:dyDescent="0.25">
      <c r="A5" s="202" t="s">
        <v>541</v>
      </c>
      <c r="B5" s="212">
        <v>156</v>
      </c>
      <c r="C5" s="160">
        <v>183</v>
      </c>
      <c r="E5" s="29" t="s">
        <v>541</v>
      </c>
      <c r="F5" s="163">
        <f t="shared" ref="F5:G21" si="0">B5/($B$22+$C$22)*100</f>
        <v>1.7339113037679228</v>
      </c>
      <c r="G5" s="163">
        <f t="shared" si="0"/>
        <v>2.0340113371123709</v>
      </c>
      <c r="J5" s="29" t="s">
        <v>541</v>
      </c>
      <c r="K5" s="163">
        <f t="shared" ref="K5:K21" si="1">G5</f>
        <v>2.0340113371123709</v>
      </c>
    </row>
    <row r="6" spans="1:11" x14ac:dyDescent="0.25">
      <c r="A6" s="202" t="s">
        <v>542</v>
      </c>
      <c r="B6" s="212">
        <v>178</v>
      </c>
      <c r="C6" s="160">
        <v>155</v>
      </c>
      <c r="E6" s="29" t="s">
        <v>542</v>
      </c>
      <c r="F6" s="163">
        <f t="shared" si="0"/>
        <v>1.9784372568633988</v>
      </c>
      <c r="G6" s="163">
        <f t="shared" si="0"/>
        <v>1.7227964877181283</v>
      </c>
      <c r="J6" s="29" t="s">
        <v>542</v>
      </c>
      <c r="K6" s="163">
        <f t="shared" si="1"/>
        <v>1.7227964877181283</v>
      </c>
    </row>
    <row r="7" spans="1:11" x14ac:dyDescent="0.25">
      <c r="A7" s="202" t="s">
        <v>543</v>
      </c>
      <c r="B7" s="212">
        <v>221</v>
      </c>
      <c r="C7" s="160">
        <v>221</v>
      </c>
      <c r="E7" s="29" t="s">
        <v>543</v>
      </c>
      <c r="F7" s="163">
        <f t="shared" si="0"/>
        <v>2.4563743470045569</v>
      </c>
      <c r="G7" s="163">
        <f t="shared" si="0"/>
        <v>2.4563743470045569</v>
      </c>
      <c r="J7" s="29" t="s">
        <v>543</v>
      </c>
      <c r="K7" s="163">
        <f t="shared" si="1"/>
        <v>2.4563743470045569</v>
      </c>
    </row>
    <row r="8" spans="1:11" x14ac:dyDescent="0.25">
      <c r="A8" s="202" t="s">
        <v>544</v>
      </c>
      <c r="B8" s="212">
        <v>196</v>
      </c>
      <c r="C8" s="160">
        <v>224</v>
      </c>
      <c r="E8" s="29" t="s">
        <v>544</v>
      </c>
      <c r="F8" s="163">
        <f t="shared" si="0"/>
        <v>2.1785039457596977</v>
      </c>
      <c r="G8" s="163">
        <f t="shared" si="0"/>
        <v>2.4897187951539399</v>
      </c>
      <c r="J8" s="29" t="s">
        <v>544</v>
      </c>
      <c r="K8" s="163">
        <f t="shared" si="1"/>
        <v>2.4897187951539399</v>
      </c>
    </row>
    <row r="9" spans="1:11" x14ac:dyDescent="0.25">
      <c r="A9" s="202" t="s">
        <v>545</v>
      </c>
      <c r="B9" s="212">
        <v>184</v>
      </c>
      <c r="C9" s="160">
        <v>205</v>
      </c>
      <c r="E9" s="29" t="s">
        <v>545</v>
      </c>
      <c r="F9" s="163">
        <f t="shared" si="0"/>
        <v>2.045126153162165</v>
      </c>
      <c r="G9" s="163">
        <f t="shared" si="0"/>
        <v>2.2785372902078471</v>
      </c>
      <c r="J9" s="29" t="s">
        <v>545</v>
      </c>
      <c r="K9" s="163">
        <f t="shared" si="1"/>
        <v>2.2785372902078471</v>
      </c>
    </row>
    <row r="10" spans="1:11" x14ac:dyDescent="0.25">
      <c r="A10" s="202" t="s">
        <v>546</v>
      </c>
      <c r="B10" s="212">
        <v>184</v>
      </c>
      <c r="C10" s="160">
        <v>234</v>
      </c>
      <c r="E10" s="29" t="s">
        <v>546</v>
      </c>
      <c r="F10" s="163">
        <f t="shared" si="0"/>
        <v>2.045126153162165</v>
      </c>
      <c r="G10" s="163">
        <f t="shared" si="0"/>
        <v>2.6008669556518837</v>
      </c>
      <c r="J10" s="29" t="s">
        <v>546</v>
      </c>
      <c r="K10" s="163">
        <f t="shared" si="1"/>
        <v>2.6008669556518837</v>
      </c>
    </row>
    <row r="11" spans="1:11" x14ac:dyDescent="0.25">
      <c r="A11" s="202" t="s">
        <v>547</v>
      </c>
      <c r="B11" s="212">
        <v>234</v>
      </c>
      <c r="C11" s="160">
        <v>281</v>
      </c>
      <c r="E11" s="29" t="s">
        <v>547</v>
      </c>
      <c r="F11" s="163">
        <f t="shared" si="0"/>
        <v>2.6008669556518837</v>
      </c>
      <c r="G11" s="163">
        <f t="shared" si="0"/>
        <v>3.1232633099922196</v>
      </c>
      <c r="J11" s="29" t="s">
        <v>547</v>
      </c>
      <c r="K11" s="163">
        <f t="shared" si="1"/>
        <v>3.1232633099922196</v>
      </c>
    </row>
    <row r="12" spans="1:11" x14ac:dyDescent="0.25">
      <c r="A12" s="202" t="s">
        <v>548</v>
      </c>
      <c r="B12" s="212">
        <v>261</v>
      </c>
      <c r="C12" s="160">
        <v>330</v>
      </c>
      <c r="E12" s="29" t="s">
        <v>548</v>
      </c>
      <c r="F12" s="163">
        <f t="shared" si="0"/>
        <v>2.9009669889963319</v>
      </c>
      <c r="G12" s="163">
        <f t="shared" si="0"/>
        <v>3.6678892964321439</v>
      </c>
      <c r="J12" s="29" t="s">
        <v>548</v>
      </c>
      <c r="K12" s="163">
        <f t="shared" si="1"/>
        <v>3.6678892964321439</v>
      </c>
    </row>
    <row r="13" spans="1:11" x14ac:dyDescent="0.25">
      <c r="A13" s="202" t="s">
        <v>549</v>
      </c>
      <c r="B13" s="212">
        <v>288</v>
      </c>
      <c r="C13" s="160">
        <v>334</v>
      </c>
      <c r="E13" s="29" t="s">
        <v>549</v>
      </c>
      <c r="F13" s="163">
        <f t="shared" si="0"/>
        <v>3.2010670223407804</v>
      </c>
      <c r="G13" s="163">
        <f t="shared" si="0"/>
        <v>3.7123485606313213</v>
      </c>
      <c r="J13" s="29" t="s">
        <v>549</v>
      </c>
      <c r="K13" s="163">
        <f t="shared" si="1"/>
        <v>3.7123485606313213</v>
      </c>
    </row>
    <row r="14" spans="1:11" x14ac:dyDescent="0.25">
      <c r="A14" s="202" t="s">
        <v>550</v>
      </c>
      <c r="B14" s="212">
        <v>344</v>
      </c>
      <c r="C14" s="160">
        <v>362</v>
      </c>
      <c r="E14" s="29" t="s">
        <v>550</v>
      </c>
      <c r="F14" s="163">
        <f t="shared" si="0"/>
        <v>3.8234967211292652</v>
      </c>
      <c r="G14" s="163">
        <f t="shared" si="0"/>
        <v>4.0235634100255639</v>
      </c>
      <c r="J14" s="29" t="s">
        <v>550</v>
      </c>
      <c r="K14" s="163">
        <f t="shared" si="1"/>
        <v>4.0235634100255639</v>
      </c>
    </row>
    <row r="15" spans="1:11" x14ac:dyDescent="0.25">
      <c r="A15" s="202" t="s">
        <v>551</v>
      </c>
      <c r="B15" s="212">
        <v>349</v>
      </c>
      <c r="C15" s="160">
        <v>419</v>
      </c>
      <c r="E15" s="29" t="s">
        <v>551</v>
      </c>
      <c r="F15" s="163">
        <f t="shared" si="0"/>
        <v>3.8790708013782371</v>
      </c>
      <c r="G15" s="163">
        <f t="shared" si="0"/>
        <v>4.6571079248638441</v>
      </c>
      <c r="J15" s="29" t="s">
        <v>551</v>
      </c>
      <c r="K15" s="163">
        <f t="shared" si="1"/>
        <v>4.6571079248638441</v>
      </c>
    </row>
    <row r="16" spans="1:11" x14ac:dyDescent="0.25">
      <c r="A16" s="202" t="s">
        <v>552</v>
      </c>
      <c r="B16" s="212">
        <v>390</v>
      </c>
      <c r="C16" s="160">
        <v>420</v>
      </c>
      <c r="E16" s="29" t="s">
        <v>552</v>
      </c>
      <c r="F16" s="163">
        <f t="shared" si="0"/>
        <v>4.3347782594198065</v>
      </c>
      <c r="G16" s="163">
        <f t="shared" si="0"/>
        <v>4.6682227409136381</v>
      </c>
      <c r="J16" s="29" t="s">
        <v>552</v>
      </c>
      <c r="K16" s="163">
        <f t="shared" si="1"/>
        <v>4.6682227409136381</v>
      </c>
    </row>
    <row r="17" spans="1:11" x14ac:dyDescent="0.25">
      <c r="A17" s="202" t="s">
        <v>553</v>
      </c>
      <c r="B17" s="212">
        <v>415</v>
      </c>
      <c r="C17" s="160">
        <v>436</v>
      </c>
      <c r="E17" s="29" t="s">
        <v>553</v>
      </c>
      <c r="F17" s="163">
        <f t="shared" si="0"/>
        <v>4.6126486606646662</v>
      </c>
      <c r="G17" s="163">
        <f t="shared" si="0"/>
        <v>4.8460597977103479</v>
      </c>
      <c r="J17" s="29" t="s">
        <v>553</v>
      </c>
      <c r="K17" s="163">
        <f t="shared" si="1"/>
        <v>4.8460597977103479</v>
      </c>
    </row>
    <row r="18" spans="1:11" x14ac:dyDescent="0.25">
      <c r="A18" s="202" t="s">
        <v>554</v>
      </c>
      <c r="B18" s="212">
        <v>370</v>
      </c>
      <c r="C18" s="160">
        <v>293</v>
      </c>
      <c r="E18" s="29" t="s">
        <v>554</v>
      </c>
      <c r="F18" s="163">
        <f t="shared" si="0"/>
        <v>4.1124819384239188</v>
      </c>
      <c r="G18" s="163">
        <f t="shared" si="0"/>
        <v>3.2566411025897524</v>
      </c>
      <c r="J18" s="29" t="s">
        <v>554</v>
      </c>
      <c r="K18" s="163">
        <f t="shared" si="1"/>
        <v>3.2566411025897524</v>
      </c>
    </row>
    <row r="19" spans="1:11" x14ac:dyDescent="0.25">
      <c r="A19" s="202" t="s">
        <v>555</v>
      </c>
      <c r="B19" s="212">
        <v>214</v>
      </c>
      <c r="C19" s="160">
        <v>127</v>
      </c>
      <c r="E19" s="29" t="s">
        <v>555</v>
      </c>
      <c r="F19" s="163">
        <f t="shared" si="0"/>
        <v>2.3785706346559965</v>
      </c>
      <c r="G19" s="163">
        <f t="shared" si="0"/>
        <v>1.4115816383238857</v>
      </c>
      <c r="J19" s="29" t="s">
        <v>555</v>
      </c>
      <c r="K19" s="163">
        <f t="shared" si="1"/>
        <v>1.4115816383238857</v>
      </c>
    </row>
    <row r="20" spans="1:11" x14ac:dyDescent="0.25">
      <c r="A20" s="202" t="s">
        <v>556</v>
      </c>
      <c r="B20" s="212">
        <v>164</v>
      </c>
      <c r="C20" s="160">
        <v>91</v>
      </c>
      <c r="E20" s="29" t="s">
        <v>556</v>
      </c>
      <c r="F20" s="163">
        <f t="shared" si="0"/>
        <v>1.8228298321662777</v>
      </c>
      <c r="G20" s="163">
        <f t="shared" si="0"/>
        <v>1.0114482605312882</v>
      </c>
      <c r="J20" s="29" t="s">
        <v>556</v>
      </c>
      <c r="K20" s="163">
        <f t="shared" si="1"/>
        <v>1.0114482605312882</v>
      </c>
    </row>
    <row r="21" spans="1:11" x14ac:dyDescent="0.25">
      <c r="A21" s="203" t="s">
        <v>557</v>
      </c>
      <c r="B21" s="72">
        <v>129</v>
      </c>
      <c r="C21" s="111">
        <v>71</v>
      </c>
      <c r="E21" s="31" t="s">
        <v>557</v>
      </c>
      <c r="F21" s="163">
        <f t="shared" si="0"/>
        <v>1.4338112704234744</v>
      </c>
      <c r="G21" s="163">
        <f t="shared" si="0"/>
        <v>0.78915193953540064</v>
      </c>
      <c r="J21" s="31" t="s">
        <v>557</v>
      </c>
      <c r="K21" s="210">
        <f t="shared" si="1"/>
        <v>0.78915193953540064</v>
      </c>
    </row>
    <row r="22" spans="1:11" x14ac:dyDescent="0.25">
      <c r="A22" s="309" t="s">
        <v>16</v>
      </c>
      <c r="B22" s="121">
        <f>SUM(B4:B21)</f>
        <v>4437</v>
      </c>
      <c r="C22" s="124">
        <f>SUM(C4:C21)</f>
        <v>4560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1073</v>
      </c>
      <c r="E3" s="297" t="s">
        <v>709</v>
      </c>
      <c r="F3" s="71">
        <v>52.67</v>
      </c>
      <c r="G3" s="71">
        <v>57.62</v>
      </c>
      <c r="K3" s="122" t="s">
        <v>16</v>
      </c>
      <c r="L3" s="71">
        <v>2.7</v>
      </c>
      <c r="M3" s="71">
        <v>2.41</v>
      </c>
    </row>
    <row r="4" spans="1:16" x14ac:dyDescent="0.25">
      <c r="A4" s="202" t="s">
        <v>704</v>
      </c>
      <c r="B4" s="212"/>
      <c r="C4" s="160">
        <v>1086</v>
      </c>
      <c r="E4" s="298" t="s">
        <v>710</v>
      </c>
      <c r="F4" s="214">
        <v>38.950000000000003</v>
      </c>
      <c r="G4" s="214">
        <v>32.340000000000003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672</v>
      </c>
      <c r="E5" s="298" t="s">
        <v>711</v>
      </c>
      <c r="F5" s="214">
        <v>6.16</v>
      </c>
      <c r="G5" s="214">
        <v>7.79</v>
      </c>
      <c r="K5" s="123" t="s">
        <v>213</v>
      </c>
      <c r="L5" s="73">
        <v>2.7</v>
      </c>
      <c r="M5" s="73">
        <v>2.41</v>
      </c>
      <c r="N5" s="211"/>
    </row>
    <row r="6" spans="1:16" x14ac:dyDescent="0.25">
      <c r="A6" s="202" t="s">
        <v>706</v>
      </c>
      <c r="B6" s="212"/>
      <c r="C6" s="160">
        <v>646</v>
      </c>
      <c r="E6" s="298" t="s">
        <v>712</v>
      </c>
      <c r="F6" s="214">
        <v>1.54</v>
      </c>
      <c r="G6" s="214">
        <v>1.58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287</v>
      </c>
      <c r="E7" s="299" t="s">
        <v>713</v>
      </c>
      <c r="F7" s="73">
        <v>0.67</v>
      </c>
      <c r="G7" s="73">
        <v>0.66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225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26.898972173477059</v>
      </c>
      <c r="C13" s="301" t="e">
        <f>B3/SUM(B3:B8)*100</f>
        <v>#DIV/0!</v>
      </c>
      <c r="E13" s="217" t="s">
        <v>836</v>
      </c>
      <c r="F13" s="289">
        <f>IF(ISBLANK(F3),"",F3)</f>
        <v>52.67</v>
      </c>
      <c r="G13" s="289">
        <f>IF(ISBLANK(G3),"",G3)</f>
        <v>57.62</v>
      </c>
    </row>
    <row r="14" spans="1:16" x14ac:dyDescent="0.25">
      <c r="A14" s="220" t="s">
        <v>825</v>
      </c>
      <c r="B14" s="305">
        <f>C4/SUM(C3:C8)*100</f>
        <v>27.224868388067186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38.950000000000003</v>
      </c>
      <c r="G14" s="290">
        <f t="shared" si="0"/>
        <v>32.340000000000003</v>
      </c>
    </row>
    <row r="15" spans="1:16" x14ac:dyDescent="0.25">
      <c r="A15" s="220" t="s">
        <v>826</v>
      </c>
      <c r="B15" s="305">
        <f>C5/SUM(C3:C8)*100</f>
        <v>16.846327400350965</v>
      </c>
      <c r="C15" s="302" t="e">
        <f>B5/SUM(B3:B8)*100</f>
        <v>#DIV/0!</v>
      </c>
      <c r="E15" s="286" t="s">
        <v>838</v>
      </c>
      <c r="F15" s="290">
        <f t="shared" si="0"/>
        <v>6.16</v>
      </c>
      <c r="G15" s="290">
        <f t="shared" si="0"/>
        <v>7.79</v>
      </c>
    </row>
    <row r="16" spans="1:16" x14ac:dyDescent="0.25">
      <c r="A16" s="220" t="s">
        <v>827</v>
      </c>
      <c r="B16" s="305">
        <f>C6/SUM(C3:C8)*100</f>
        <v>16.194534971170718</v>
      </c>
      <c r="C16" s="302" t="e">
        <f>B6/SUM(B3:B8)*100</f>
        <v>#DIV/0!</v>
      </c>
      <c r="E16" s="286" t="s">
        <v>839</v>
      </c>
      <c r="F16" s="290">
        <f t="shared" si="0"/>
        <v>1.54</v>
      </c>
      <c r="G16" s="290">
        <f t="shared" si="0"/>
        <v>1.58</v>
      </c>
    </row>
    <row r="17" spans="1:18" x14ac:dyDescent="0.25">
      <c r="A17" s="220" t="s">
        <v>828</v>
      </c>
      <c r="B17" s="305">
        <f>C7/SUM(C3:C8)*100</f>
        <v>7.1947856605665574</v>
      </c>
      <c r="C17" s="302" t="e">
        <f>B7/SUM(B3:B8)*100</f>
        <v>#DIV/0!</v>
      </c>
      <c r="E17" s="219" t="s">
        <v>840</v>
      </c>
      <c r="F17" s="291">
        <f t="shared" si="0"/>
        <v>0.67</v>
      </c>
      <c r="G17" s="291">
        <f t="shared" si="0"/>
        <v>0.66</v>
      </c>
    </row>
    <row r="18" spans="1:18" x14ac:dyDescent="0.25">
      <c r="A18" s="221" t="s">
        <v>829</v>
      </c>
      <c r="B18" s="306">
        <f>C8/SUM(C3:C8)*100</f>
        <v>5.6405114063675104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26.898972173477059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27.224868388067186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16.846327400350965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16.194534971170718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7.1947856605665574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5.6405114063675104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1140</v>
      </c>
      <c r="E34" s="297" t="s">
        <v>709</v>
      </c>
      <c r="F34" s="71">
        <v>57.62</v>
      </c>
      <c r="G34" s="211"/>
      <c r="K34" s="122" t="s">
        <v>16</v>
      </c>
      <c r="L34" s="71">
        <v>2.41</v>
      </c>
      <c r="M34" s="211"/>
    </row>
    <row r="35" spans="1:16" x14ac:dyDescent="0.25">
      <c r="A35" s="202" t="s">
        <v>704</v>
      </c>
      <c r="B35" s="212"/>
      <c r="C35" s="160">
        <v>1046</v>
      </c>
      <c r="E35" s="298" t="s">
        <v>710</v>
      </c>
      <c r="F35" s="214">
        <v>32.340000000000003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580</v>
      </c>
      <c r="E36" s="298" t="s">
        <v>711</v>
      </c>
      <c r="F36" s="214">
        <v>7.79</v>
      </c>
      <c r="G36" s="211"/>
      <c r="K36" s="123" t="s">
        <v>213</v>
      </c>
      <c r="L36" s="73">
        <v>2.41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397</v>
      </c>
      <c r="E37" s="298" t="s">
        <v>712</v>
      </c>
      <c r="F37" s="214">
        <v>1.58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195</v>
      </c>
      <c r="E38" s="299" t="s">
        <v>713</v>
      </c>
      <c r="F38" s="73">
        <v>0.66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134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32.646048109965633</v>
      </c>
      <c r="C44" s="301" t="e">
        <f>B34/SUM(B34:B39)*100</f>
        <v>#DIV/0!</v>
      </c>
      <c r="E44" s="217" t="s">
        <v>836</v>
      </c>
      <c r="F44" s="289">
        <f>IF(ISBLANK(F34),"",F34)</f>
        <v>57.62</v>
      </c>
    </row>
    <row r="45" spans="1:16" x14ac:dyDescent="0.25">
      <c r="A45" s="220" t="s">
        <v>825</v>
      </c>
      <c r="B45" s="305">
        <f>C35/SUM(C34:C39)*100</f>
        <v>29.95418098510882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32.340000000000003</v>
      </c>
    </row>
    <row r="46" spans="1:16" x14ac:dyDescent="0.25">
      <c r="A46" s="220" t="s">
        <v>826</v>
      </c>
      <c r="B46" s="305">
        <f>C36/SUM(C34:C39)*100</f>
        <v>16.60939289805269</v>
      </c>
      <c r="C46" s="302" t="e">
        <f>B36/SUM(B34:B39)*100</f>
        <v>#DIV/0!</v>
      </c>
      <c r="E46" s="286" t="s">
        <v>838</v>
      </c>
      <c r="F46" s="290">
        <f t="shared" si="2"/>
        <v>7.79</v>
      </c>
    </row>
    <row r="47" spans="1:16" x14ac:dyDescent="0.25">
      <c r="A47" s="220" t="s">
        <v>827</v>
      </c>
      <c r="B47" s="305">
        <f>C37/SUM(C34:C39)*100</f>
        <v>11.368843069873998</v>
      </c>
      <c r="C47" s="302" t="e">
        <f>B37/SUM(B34:B39)*100</f>
        <v>#DIV/0!</v>
      </c>
      <c r="E47" s="286" t="s">
        <v>839</v>
      </c>
      <c r="F47" s="290">
        <f t="shared" si="2"/>
        <v>1.58</v>
      </c>
    </row>
    <row r="48" spans="1:16" x14ac:dyDescent="0.25">
      <c r="A48" s="220" t="s">
        <v>828</v>
      </c>
      <c r="B48" s="305">
        <f>C38/SUM(C34:C39)*100</f>
        <v>5.5841924398625435</v>
      </c>
      <c r="C48" s="302" t="e">
        <f>B38/SUM(B34:B39)*100</f>
        <v>#DIV/0!</v>
      </c>
      <c r="E48" s="219" t="s">
        <v>840</v>
      </c>
      <c r="F48" s="291">
        <f t="shared" si="2"/>
        <v>0.66</v>
      </c>
    </row>
    <row r="49" spans="1:3" x14ac:dyDescent="0.25">
      <c r="A49" s="221" t="s">
        <v>829</v>
      </c>
      <c r="B49" s="306">
        <f>C39/SUM(C34:C39)*100</f>
        <v>3.8373424971363117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32.646048109965633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29.95418098510882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16.60939289805269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11.368843069873998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5.5841924398625435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3.8373424971363117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2024-04-26T07:39:42Z</dcterms:modified>
</cp:coreProperties>
</file>