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<sst xmlns="http://schemas.openxmlformats.org/spreadsheetml/2006/main" count="6316" uniqueCount="2914">
  <si>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</si>
  <si>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</si>
  <si>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</si>
  <si>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</si>
  <si>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</si>
  <si>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</si>
  <si>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</si>
  <si>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</si>
  <si>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</si>
  <si>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</si>
  <si>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</si>
  <si>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</si>
  <si>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</si>
  <si>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</si>
  <si>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</si>
  <si>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</si>
  <si>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</si>
  <si>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</si>
  <si>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</si>
  <si>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</si>
  <si>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</si>
  <si>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</si>
  <si>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</si>
  <si>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</si>
  <si>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</si>
  <si>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</si>
  <si>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</si>
  <si>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</si>
  <si>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</si>
  <si>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</si>
  <si>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</si>
  <si>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</si>
  <si>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</si>
  <si>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</si>
  <si>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</si>
  <si>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</si>
  <si>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</si>
  <si>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</si>
  <si>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</si>
  <si>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</si>
  <si>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</si>
  <si>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</si>
  <si>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</si>
  <si>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</si>
  <si>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</si>
  <si>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</si>
  <si>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</si>
  <si>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</si>
  <si>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</si>
  <si>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</si>
  <si>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</si>
  <si>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</si>
  <si>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</si>
  <si>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</si>
  <si>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</si>
  <si>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</si>
  <si>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</si>
  <si>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</si>
  <si>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</si>
  <si>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</si>
  <si>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</si>
  <si>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</si>
  <si>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</si>
  <si>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</si>
  <si>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</si>
  <si>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</si>
  <si>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</si>
  <si>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</si>
  <si>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</si>
  <si>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</si>
  <si>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</si>
  <si>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</si>
  <si>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</si>
  <si>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</si>
  <si>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</si>
  <si>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</si>
  <si>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</si>
  <si>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</si>
  <si>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</si>
  <si>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</si>
  <si>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</si>
  <si>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</si>
  <si>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</si>
  <si>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</si>
  <si>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</si>
  <si>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</si>
  <si>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</si>
  <si>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</si>
  <si>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</si>
  <si>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</si>
  <si>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</si>
  <si>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</si>
  <si>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</si>
  <si>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</si>
  <si>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</si>
  <si>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</si>
  <si>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</si>
  <si>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</si>
  <si>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</si>
  <si>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</si>
  <si>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</si>
  <si>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</si>
  <si>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</si>
  <si>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</si>
  <si>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</si>
  <si>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</si>
  <si>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</si>
  <si>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</si>
  <si>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</si>
  <si>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</si>
  <si>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</si>
  <si>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</si>
  <si>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</si>
  <si>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</si>
  <si>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</si>
  <si>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</si>
  <si>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</si>
  <si>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</si>
  <si>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</si>
  <si>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</si>
  <si>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</si>
  <si>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</si>
  <si>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</si>
  <si>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</si>
  <si>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</si>
  <si>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</si>
  <si>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</si>
  <si>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</si>
  <si>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</si>
  <si>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</si>
  <si>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</si>
  <si>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</si>
  <si>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</si>
  <si>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</si>
  <si>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</si>
  <si>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</si>
  <si>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</si>
  <si>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</si>
  <si>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</si>
  <si>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</si>
  <si>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</si>
  <si>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</si>
  <si>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</si>
  <si>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</si>
  <si>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</si>
  <si>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</si>
  <si>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</si>
  <si>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</si>
  <si>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</si>
  <si>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</si>
  <si>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</si>
  <si>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</si>
  <si>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</si>
  <si>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</si>
  <si>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</si>
  <si>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</si>
  <si>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</si>
  <si>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</si>
  <si>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</si>
  <si>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</si>
  <si>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</si>
  <si>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</si>
  <si>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</si>
  <si>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</si>
  <si>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</si>
  <si>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</si>
  <si>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</si>
  <si>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</si>
  <si>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</si>
  <si>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</si>
  <si>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</si>
  <si>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</si>
  <si>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</si>
  <si>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</si>
  <si>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</si>
  <si>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</si>
  <si>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</si>
  <si>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</si>
  <si>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</si>
  <si>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</si>
  <si>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</si>
  <si>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</si>
  <si>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</si>
  <si>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</si>
  <si>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</si>
  <si>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</si>
  <si>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</si>
  <si>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</si>
  <si>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</si>
  <si>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</si>
  <si>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</si>
  <si>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</si>
  <si>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</si>
  <si>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</si>
  <si>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</si>
  <si>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</si>
  <si>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</si>
  <si>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</si>
  <si>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</si>
  <si>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</si>
  <si>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</si>
  <si>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</si>
  <si>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</si>
  <si>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</si>
  <si>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</si>
  <si>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</si>
  <si>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</si>
  <si>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</si>
  <si>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</si>
  <si>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</si>
  <si>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</si>
  <si>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</si>
  <si>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</si>
  <si>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</si>
  <si>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</si>
  <si>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</si>
  <si>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</si>
  <si>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</si>
  <si>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</si>
  <si>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</si>
  <si>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</si>
  <si>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</si>
  <si>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</si>
  <si>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</si>
  <si>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</si>
  <si>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</si>
  <si>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</si>
  <si>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</si>
  <si>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</si>
  <si>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</si>
  <si>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</si>
  <si>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</si>
  <si>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</si>
  <si>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</si>
  <si>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</si>
  <si>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</si>
  <si>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</si>
  <si>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</si>
  <si>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</si>
  <si>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</si>
  <si>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</si>
  <si>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</si>
  <si>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</si>
  <si>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</si>
  <si>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</si>
  <si>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</si>
  <si>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</si>
  <si>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</si>
  <si>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</si>
  <si>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</si>
  <si>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</si>
  <si>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</si>
  <si>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</si>
  <si>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</si>
  <si>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</si>
  <si>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</si>
  <si>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</si>
  <si>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</si>
  <si>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</si>
  <si>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</si>
  <si>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</si>
  <si>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</si>
  <si>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</si>
  <si>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</si>
  <si>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</si>
  <si>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</si>
  <si>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</si>
  <si>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</si>
  <si>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</si>
  <si>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</si>
  <si>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</si>
  <si>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</si>
  <si>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</si>
  <si>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</si>
  <si>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</si>
  <si>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</si>
  <si>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</si>
  <si>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</si>
  <si>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</si>
  <si>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</si>
  <si>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</si>
  <si>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</si>
  <si>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</si>
  <si>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</si>
  <si>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</si>
  <si>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</si>
  <si>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</si>
  <si>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</si>
  <si>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</si>
  <si>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</si>
  <si>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</si>
  <si>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</si>
  <si>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</si>
  <si>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</si>
  <si>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</si>
  <si>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</si>
  <si>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</si>
  <si>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</si>
  <si>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</si>
  <si>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</si>
  <si>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</si>
  <si>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</si>
  <si>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</si>
  <si>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</si>
  <si>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</si>
  <si>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</si>
  <si>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</si>
  <si>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</si>
  <si>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</si>
  <si>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</si>
  <si>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</si>
  <si>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</si>
  <si>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</si>
  <si>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</si>
  <si>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</si>
  <si>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</si>
  <si>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</si>
  <si>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</si>
  <si>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</si>
  <si>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</si>
  <si>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</si>
  <si>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</si>
  <si>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</si>
  <si>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</si>
  <si>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</si>
  <si>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</si>
  <si>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</si>
  <si>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</si>
  <si>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</si>
  <si>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</si>
  <si>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</si>
  <si>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</si>
  <si>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</si>
  <si>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</si>
  <si>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</si>
  <si>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</si>
  <si>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</si>
  <si>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</si>
  <si>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</si>
  <si>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</si>
  <si>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</si>
  <si>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</si>
  <si>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</si>
  <si>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</si>
  <si>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</si>
  <si>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</si>
  <si>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</si>
  <si>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</si>
  <si>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</si>
  <si>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</si>
  <si>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</si>
  <si>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</si>
  <si>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</si>
  <si>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</si>
  <si>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</si>
  <si>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</si>
  <si>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</si>
  <si>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</si>
  <si>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</si>
  <si>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</si>
  <si>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</si>
  <si>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</si>
  <si>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</si>
  <si>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</si>
  <si>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</si>
  <si>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</si>
  <si>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</si>
  <si>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</si>
  <si>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</si>
  <si>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</si>
  <si>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</si>
  <si>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</si>
  <si>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</si>
  <si>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</si>
  <si>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</si>
  <si>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</si>
  <si>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</si>
  <si>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</si>
  <si>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</si>
  <si>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</si>
  <si>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</si>
  <si>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</si>
  <si>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</si>
  <si>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</si>
  <si>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</si>
  <si>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</si>
  <si>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</si>
  <si>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</si>
  <si>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</si>
  <si>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</si>
  <si>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</si>
  <si>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</si>
  <si>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</si>
  <si>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</si>
  <si>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</si>
  <si>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</si>
  <si>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</si>
  <si>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</si>
  <si>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</si>
  <si>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</si>
  <si>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</si>
  <si>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</si>
  <si>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</si>
  <si>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</si>
  <si>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</si>
  <si>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</si>
  <si>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</si>
  <si>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</si>
  <si>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</si>
  <si>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</si>
  <si>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</si>
  <si>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</si>
  <si>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</si>
  <si>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</si>
  <si>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</si>
  <si>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</si>
  <si>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</si>
  <si>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</si>
  <si>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</si>
  <si>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</si>
  <si>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</si>
  <si>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</si>
  <si>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</si>
  <si>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</si>
  <si>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</si>
  <si>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</si>
  <si>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</si>
  <si>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</si>
  <si>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</si>
  <si>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</si>
  <si>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</si>
  <si>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</si>
  <si>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</si>
  <si>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</si>
  <si>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</si>
  <si>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</si>
  <si>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</si>
  <si>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</si>
  <si>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</si>
  <si>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</si>
  <si>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</si>
  <si>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</si>
  <si>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</si>
  <si>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</si>
  <si>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</si>
  <si>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</si>
  <si>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</si>
  <si>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</si>
  <si>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</si>
  <si>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</si>
  <si>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</si>
  <si>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</si>
  <si>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</si>
  <si>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</si>
  <si>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</si>
  <si>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</si>
  <si>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</si>
  <si>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</si>
  <si>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</si>
  <si>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</si>
  <si>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</si>
  <si>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</si>
  <si>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</si>
  <si>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</si>
  <si>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</si>
  <si>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</si>
  <si>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</si>
  <si>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</si>
  <si>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</si>
  <si>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</si>
  <si>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</si>
  <si>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</si>
  <si>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</si>
  <si>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</si>
  <si>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</si>
  <si>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</si>
  <si>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</si>
  <si>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</si>
  <si>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</si>
  <si>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</si>
  <si>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</si>
  <si>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</si>
  <si>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</si>
  <si>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</si>
  <si>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</si>
  <si>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</si>
  <si>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</si>
  <si>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</si>
  <si>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</si>
  <si>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</si>
  <si>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</si>
  <si>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</si>
  <si>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</si>
  <si>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</si>
  <si>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</si>
  <si>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</si>
  <si>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</si>
  <si>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</si>
  <si>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</si>
  <si>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</si>
  <si>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</si>
  <si>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</si>
  <si>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</si>
  <si>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</si>
  <si>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</si>
  <si>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</si>
  <si>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</si>
  <si>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</si>
  <si>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</si>
  <si>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</si>
  <si>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</si>
  <si>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</si>
  <si>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</si>
  <si>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</si>
  <si>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</si>
  <si>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</si>
  <si>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</si>
  <si>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</si>
  <si>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</si>
  <si>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</si>
  <si>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</si>
  <si>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</si>
  <si>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</si>
  <si>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</si>
  <si>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</si>
  <si>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</si>
  <si>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</si>
  <si>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</si>
  <si>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</si>
  <si>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</si>
  <si>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</si>
  <si>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</si>
  <si>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</si>
  <si>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</si>
  <si>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</si>
  <si>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</si>
  <si>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</si>
  <si>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</si>
  <si>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</si>
  <si>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</si>
  <si>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</si>
  <si>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</si>
  <si>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</si>
  <si>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</si>
  <si>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</si>
  <si>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</si>
  <si>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</si>
  <si>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</si>
  <si>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</si>
  <si>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</si>
  <si>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</si>
  <si>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</si>
  <si>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</si>
  <si>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</si>
  <si>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</si>
  <si>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</si>
  <si>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</si>
  <si>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</si>
  <si>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</si>
  <si>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</si>
  <si>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</si>
  <si>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</si>
  <si>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</si>
  <si>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</si>
  <si>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</si>
  <si>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</si>
  <si>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</si>
  <si>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</si>
  <si>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</si>
  <si>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</si>
  <si>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</si>
  <si>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</si>
  <si>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</si>
  <si>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</si>
  <si>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</si>
  <si>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</si>
  <si>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</si>
  <si>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</si>
  <si>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</si>
  <si>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</si>
  <si>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</si>
  <si>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</si>
  <si>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</si>
  <si>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</si>
  <si>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</si>
  <si>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</si>
  <si>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</si>
  <si>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</si>
  <si>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</si>
  <si>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</si>
  <si>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</si>
  <si>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</si>
  <si>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</si>
  <si>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</si>
  <si>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</si>
  <si>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</si>
  <si>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</si>
  <si>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</si>
  <si>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</si>
  <si>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</si>
  <si>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</si>
  <si>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</si>
  <si>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</si>
  <si>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</si>
  <si>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</si>
  <si>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</si>
  <si>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</si>
  <si>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</si>
  <si>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</si>
  <si>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</si>
  <si>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</si>
  <si>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</si>
  <si>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</si>
  <si>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</si>
  <si>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</si>
  <si>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</si>
  <si>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</si>
  <si>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</si>
  <si>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</si>
  <si>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</si>
  <si>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</si>
  <si>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</si>
  <si>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</si>
  <si>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</si>
  <si>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</si>
  <si>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</si>
  <si>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</si>
  <si>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</si>
  <si>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</si>
  <si>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</si>
  <si>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</si>
  <si>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</si>
  <si>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</si>
  <si>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</si>
  <si>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</si>
  <si>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</si>
  <si>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</si>
  <si>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</si>
  <si>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</si>
  <si>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</si>
  <si>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</si>
  <si>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</si>
  <si>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</si>
  <si>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</si>
  <si>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</si>
  <si>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</si>
  <si>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</si>
  <si>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</si>
  <si>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</si>
  <si>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</si>
  <si>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</si>
  <si>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</si>
  <si>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</si>
  <si>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</si>
  <si>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</si>
  <si>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</si>
  <si>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</si>
  <si>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</si>
  <si>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</si>
  <si>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</si>
  <si>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</si>
  <si>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</si>
  <si>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</si>
  <si>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</si>
  <si>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</si>
  <si>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</si>
  <si>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</si>
  <si>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</si>
  <si>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</si>
  <si>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</si>
  <si>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</si>
  <si>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</si>
  <si>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</si>
  <si>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</si>
  <si>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</si>
  <si>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</si>
  <si>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</si>
  <si>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</si>
  <si>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</si>
  <si>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</si>
  <si>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</si>
  <si>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</si>
  <si>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</si>
  <si>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</si>
  <si>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</si>
  <si>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</si>
  <si>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</si>
  <si>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</si>
  <si>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</si>
  <si>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</si>
  <si>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</si>
  <si>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</si>
  <si>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</si>
  <si>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</si>
  <si>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</si>
  <si>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</si>
  <si>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</si>
  <si>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</si>
  <si>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</si>
  <si>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</si>
  <si>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</si>
  <si>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</si>
  <si>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</si>
  <si>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</si>
  <si>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</si>
  <si>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</si>
  <si>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</si>
  <si>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</si>
  <si>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</si>
  <si>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</si>
  <si>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</si>
  <si>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</si>
  <si>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</si>
  <si>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</si>
  <si>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</si>
  <si>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</si>
  <si>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</si>
  <si>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</si>
  <si>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</si>
  <si>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</si>
  <si>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</si>
  <si>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</si>
  <si>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</si>
  <si>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</si>
  <si>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</si>
  <si>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</si>
  <si>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</si>
  <si>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</si>
  <si>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</si>
  <si>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</si>
  <si>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</si>
  <si>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</si>
  <si>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</si>
  <si>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</si>
  <si>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</si>
  <si>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</si>
  <si>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</si>
  <si>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</si>
  <si>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</si>
  <si>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</si>
  <si>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</si>
  <si>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</si>
  <si>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</si>
  <si>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</si>
  <si>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</si>
  <si>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</si>
  <si>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</si>
  <si>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</si>
  <si>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</si>
  <si>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</si>
  <si>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</si>
  <si>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</si>
  <si>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</si>
  <si>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</si>
  <si>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</si>
  <si>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</si>
  <si>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</si>
  <si>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</si>
  <si>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</si>
  <si>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</si>
  <si>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</si>
  <si>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</si>
  <si>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</si>
  <si>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</si>
  <si>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</si>
  <si>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</si>
  <si>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</si>
  <si>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</si>
  <si>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</si>
  <si>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</si>
  <si>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</si>
  <si>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</si>
  <si>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</si>
  <si>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</si>
  <si>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</si>
  <si>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</si>
  <si>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</si>
  <si>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</si>
  <si>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</si>
  <si>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</si>
  <si>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</si>
  <si>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</si>
  <si>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</si>
  <si>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</si>
  <si>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</si>
  <si>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</si>
  <si>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</si>
  <si>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</si>
  <si>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</si>
  <si>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</si>
  <si>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</si>
  <si>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</si>
  <si>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</si>
  <si>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</si>
  <si>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</si>
  <si>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</si>
  <si>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</si>
  <si>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</si>
  <si>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</si>
  <si>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</si>
  <si>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</si>
  <si>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</si>
  <si>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</si>
  <si>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</si>
  <si>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</si>
  <si>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</si>
  <si>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</si>
  <si>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</si>
  <si>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</si>
  <si>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</si>
  <si>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</si>
  <si>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</si>
  <si>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</si>
  <si>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</si>
  <si>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</si>
  <si>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</si>
  <si>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</si>
  <si>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</si>
  <si>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</si>
  <si>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</si>
  <si>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</si>
  <si>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</si>
  <si>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</si>
  <si>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</si>
  <si>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</si>
  <si>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</si>
  <si>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</si>
  <si>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</si>
  <si>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</si>
  <si>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</si>
  <si>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</si>
  <si>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</si>
  <si>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</si>
  <si>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</si>
  <si>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</si>
  <si>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</si>
  <si>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</si>
  <si>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</si>
  <si>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</si>
  <si>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</si>
  <si>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</si>
  <si>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</si>
  <si>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</si>
  <si>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</si>
  <si>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</si>
  <si>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</si>
  <si>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</si>
  <si>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</si>
  <si>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</si>
  <si>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</si>
  <si>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</si>
  <si>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</si>
  <si>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</si>
  <si>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</si>
  <si>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</si>
  <si>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</si>
  <si>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</si>
  <si>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</si>
  <si>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</si>
  <si>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</si>
  <si>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</si>
  <si>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</si>
  <si>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</si>
  <si>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</si>
  <si>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</si>
  <si>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</si>
  <si>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</si>
  <si>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</si>
  <si>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</si>
  <si>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</si>
  <si>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</si>
  <si>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</si>
  <si>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</si>
  <si>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</si>
  <si>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</si>
  <si>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</si>
  <si>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</si>
  <si>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</si>
  <si>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</si>
  <si>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</si>
  <si>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</si>
  <si>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</si>
  <si>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</si>
  <si>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</si>
  <si>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</si>
  <si>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</si>
  <si>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</si>
  <si>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</si>
  <si>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</si>
  <si>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</si>
  <si>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</si>
  <si>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</si>
  <si>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</si>
  <si>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</si>
  <si>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</si>
  <si>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</si>
  <si>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</si>
  <si>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</si>
  <si>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</si>
  <si>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</si>
  <si>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</si>
  <si>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</si>
  <si>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</si>
  <si>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</si>
  <si>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</si>
  <si>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</si>
  <si>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</si>
  <si>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</si>
  <si>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</si>
  <si>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</si>
  <si>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</si>
  <si>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</si>
  <si>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</si>
  <si>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</si>
  <si>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</si>
  <si>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</si>
  <si>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</si>
  <si>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</si>
  <si>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</si>
  <si>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</si>
  <si>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</si>
  <si>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</si>
  <si>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</si>
  <si>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</si>
  <si>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</si>
  <si>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</si>
  <si>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</si>
  <si>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</si>
  <si>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</si>
  <si>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</si>
  <si>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</si>
  <si>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</si>
  <si>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</si>
  <si>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</si>
  <si>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</si>
  <si>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</si>
  <si>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</si>
  <si>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</si>
  <si>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</si>
  <si>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</si>
  <si>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</si>
  <si>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</si>
  <si>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</si>
  <si>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</si>
  <si>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</si>
  <si>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</si>
  <si>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</si>
  <si>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</si>
  <si>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</si>
  <si>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</si>
  <si>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</si>
  <si>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</si>
  <si>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</si>
  <si>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</si>
  <si>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</si>
  <si>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</si>
  <si>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</si>
  <si>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</si>
  <si>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</si>
  <si>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</si>
  <si>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</si>
  <si>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</si>
  <si>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</si>
  <si>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</si>
  <si>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</si>
  <si>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</si>
  <si>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</si>
  <si>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</si>
  <si>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</si>
  <si>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</si>
  <si>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</si>
  <si>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</si>
  <si>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</si>
  <si>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</si>
  <si>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</si>
  <si>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</si>
  <si>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</si>
  <si>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</si>
  <si>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</si>
  <si>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</si>
  <si>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</si>
  <si>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</si>
  <si>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</si>
  <si>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</si>
  <si>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</si>
  <si>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</si>
  <si>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</si>
  <si>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</si>
  <si>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</si>
  <si>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</si>
  <si>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</si>
  <si>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</si>
  <si>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</si>
  <si>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</si>
  <si>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</si>
  <si>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</si>
  <si>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</si>
  <si>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</si>
  <si>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</si>
  <si>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</si>
  <si>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</si>
  <si>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</si>
  <si>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</si>
  <si>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</si>
  <si>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</si>
  <si>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</si>
  <si>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</si>
  <si>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</si>
  <si>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</si>
  <si>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</si>
  <si>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</si>
  <si>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</si>
  <si>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</si>
  <si>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</si>
  <si>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</si>
  <si>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</si>
  <si>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</si>
  <si>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</si>
  <si>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</si>
  <si>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</si>
  <si>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</si>
  <si>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</si>
  <si>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</si>
  <si>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</si>
  <si>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</si>
  <si>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</si>
  <si>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</si>
  <si>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</si>
  <si>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</si>
  <si>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</si>
  <si>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</si>
  <si>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</si>
  <si>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</si>
  <si>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</si>
  <si>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</si>
  <si>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</si>
  <si>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</si>
  <si>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</si>
  <si>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</si>
  <si>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</si>
  <si>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</si>
  <si>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</si>
  <si>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</si>
  <si>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</si>
  <si>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</si>
  <si>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</si>
  <si>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</si>
  <si>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</si>
  <si>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</si>
  <si>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</si>
  <si>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</si>
  <si>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</si>
  <si>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</si>
  <si>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</si>
  <si>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</si>
  <si>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</si>
  <si>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</si>
  <si>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</si>
  <si>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</si>
  <si>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</si>
  <si>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</si>
  <si>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</si>
  <si>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</si>
  <si>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</si>
  <si>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</si>
  <si>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</si>
  <si>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</si>
  <si>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</si>
  <si>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</si>
  <si>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</si>
  <si>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</si>
  <si>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</si>
  <si>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</si>
  <si>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</si>
  <si>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</si>
  <si>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</si>
  <si>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</si>
  <si>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</si>
  <si>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</si>
  <si>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</si>
  <si>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</si>
  <si>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</si>
  <si>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</si>
  <si>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</si>
  <si>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</si>
  <si>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</si>
  <si>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</si>
  <si>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</si>
  <si>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</si>
  <si>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</si>
  <si>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</si>
  <si>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</si>
  <si>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</si>
  <si>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</si>
  <si>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</si>
  <si>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</si>
  <si>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</si>
  <si>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</si>
  <si>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</si>
  <si>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</si>
  <si>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</si>
  <si>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</si>
  <si>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</si>
  <si>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</si>
  <si>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</si>
  <si>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</si>
  <si>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</si>
  <si>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</si>
  <si>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</si>
  <si>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</si>
  <si>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</si>
  <si>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</si>
  <si>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</si>
  <si>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</si>
  <si>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</si>
  <si>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</si>
  <si>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</si>
  <si>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</si>
  <si>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</si>
  <si>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</si>
  <si>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</si>
  <si>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</si>
  <si>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</si>
  <si>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</si>
  <si>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</si>
  <si>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</si>
  <si>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</si>
  <si>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</si>
  <si>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</si>
  <si>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</si>
  <si>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</si>
  <si>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</si>
  <si>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</si>
  <si>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</si>
  <si>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</si>
  <si>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</si>
  <si>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</si>
  <si>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</si>
  <si>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</si>
  <si>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</si>
  <si>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</si>
  <si>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</si>
  <si>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</si>
  <si>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</si>
  <si>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</si>
  <si>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</si>
  <si>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</si>
  <si>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</si>
  <si>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</si>
  <si>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</si>
  <si>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</si>
  <si>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</si>
  <si>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</si>
  <si>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</si>
  <si>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</si>
  <si>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</si>
  <si>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</si>
  <si>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</si>
  <si>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</si>
  <si>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</si>
  <si>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</si>
  <si>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</si>
  <si>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</si>
  <si>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</si>
  <si>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</si>
  <si>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</si>
  <si>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</si>
  <si>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</si>
  <si>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</si>
  <si>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</si>
  <si>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</si>
  <si>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</si>
  <si>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</si>
  <si>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</si>
  <si>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</si>
  <si>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</si>
  <si>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</si>
  <si>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</si>
  <si>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</si>
  <si>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</si>
  <si>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</si>
  <si>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</si>
  <si>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</si>
  <si>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</si>
  <si>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</si>
  <si>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</si>
  <si>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</si>
  <si>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</si>
  <si>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</si>
  <si>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</si>
  <si>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</si>
  <si>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</si>
  <si>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</si>
  <si>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</si>
  <si>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</si>
  <si>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</si>
  <si>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</si>
  <si>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</si>
  <si>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</si>
  <si>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</si>
  <si>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</si>
  <si>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</si>
  <si>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</si>
  <si>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</si>
  <si>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</si>
  <si>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</si>
  <si>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</si>
  <si>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</si>
  <si>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</si>
  <si>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</si>
  <si>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</si>
  <si>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</si>
  <si>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</si>
  <si>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</si>
  <si>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</si>
  <si>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</si>
  <si>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</si>
  <si>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</si>
  <si>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</si>
  <si>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</si>
  <si>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</si>
  <si>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</si>
  <si>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</si>
  <si>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</si>
  <si>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</si>
  <si>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</si>
  <si>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</si>
  <si>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</si>
  <si>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</si>
  <si>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</si>
  <si>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</si>
  <si>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</si>
  <si>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</si>
  <si>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</si>
  <si>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</si>
  <si>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</si>
  <si>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</si>
  <si>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</si>
  <si>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</si>
  <si>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</si>
  <si>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</si>
  <si>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</si>
  <si>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</si>
  <si>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</si>
  <si>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</si>
  <si>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</si>
  <si>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</si>
  <si>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</si>
  <si>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</si>
  <si>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</si>
  <si>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</si>
  <si>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</si>
  <si>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</si>
  <si>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</si>
  <si>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</si>
  <si>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</si>
  <si>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</si>
  <si>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</si>
  <si>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</si>
  <si>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</si>
  <si>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</si>
  <si>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</si>
  <si>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</si>
  <si>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</si>
  <si>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</si>
  <si>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</si>
  <si>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</si>
  <si>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</si>
  <si>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</si>
  <si>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</si>
  <si>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</si>
  <si>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</si>
  <si>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</si>
  <si>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</si>
  <si>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</si>
  <si>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</si>
  <si>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</si>
  <si>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</si>
  <si>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</si>
  <si>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</si>
  <si>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</si>
  <si>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</si>
  <si>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</si>
  <si>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</si>
  <si>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</si>
  <si>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</si>
  <si>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</si>
  <si>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</si>
  <si>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</si>
  <si>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</si>
  <si>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</si>
  <si>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</si>
  <si>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</si>
  <si>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</si>
  <si>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</si>
  <si>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</si>
  <si>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</si>
  <si>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</si>
  <si>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</si>
  <si>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</si>
  <si>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</si>
  <si>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</si>
  <si>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</si>
  <si>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</si>
  <si>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</si>
  <si>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</si>
  <si>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</si>
  <si>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</si>
  <si>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</si>
  <si>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</si>
  <si>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</si>
  <si>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</si>
  <si>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</si>
  <si>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</si>
  <si>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</si>
  <si>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</si>
  <si>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</si>
  <si>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</si>
  <si>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</si>
  <si>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</si>
  <si>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</si>
  <si>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</si>
  <si>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</si>
  <si>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</si>
  <si>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</si>
  <si>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</si>
  <si>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</si>
  <si>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</si>
  <si>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</si>
  <si>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</si>
  <si>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</si>
  <si>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</si>
  <si>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</si>
  <si>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</si>
  <si>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</si>
  <si>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</si>
  <si>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</si>
  <si>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</si>
  <si>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</si>
  <si>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</si>
  <si>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</si>
  <si>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</si>
  <si>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</si>
  <si>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</si>
  <si>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</si>
  <si>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</si>
  <si>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</si>
  <si>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</si>
  <si>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</si>
  <si>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</si>
  <si>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</si>
  <si>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</si>
  <si>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</si>
  <si>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</si>
  <si>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</si>
  <si>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</si>
  <si>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</si>
  <si>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</si>
  <si>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</si>
  <si>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</si>
  <si>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</si>
  <si>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</si>
  <si>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</si>
  <si>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</si>
  <si>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</si>
  <si>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</si>
  <si>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</si>
  <si>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</si>
  <si>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</si>
  <si>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</si>
  <si>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</si>
  <si>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</si>
  <si>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</si>
  <si>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</si>
  <si>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</si>
  <si>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</si>
  <si>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</si>
  <si>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</si>
  <si>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</si>
  <si>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</si>
  <si>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</si>
  <si>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</si>
  <si>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</si>
  <si>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</si>
  <si>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</si>
  <si>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</si>
  <si>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</si>
  <si>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</si>
  <si>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</si>
  <si>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</si>
  <si>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</si>
  <si>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</si>
  <si>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</si>
  <si>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</si>
  <si>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</si>
  <si>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</si>
  <si>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</si>
  <si>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</si>
  <si>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</si>
  <si>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</si>
  <si>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</si>
  <si>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</si>
  <si>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</si>
  <si>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</si>
  <si>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</si>
  <si>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</si>
  <si>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</si>
  <si>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</si>
  <si>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</si>
  <si>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</si>
  <si>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</si>
  <si>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</si>
  <si>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</si>
  <si>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</si>
  <si>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</si>
  <si>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</si>
  <si>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</si>
  <si>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</si>
  <si>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</si>
  <si>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</si>
  <si>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</si>
  <si>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</si>
  <si>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</si>
  <si>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</si>
  <si>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</si>
  <si>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</si>
  <si>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</si>
  <si>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</si>
  <si>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</si>
  <si>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</si>
  <si>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</si>
  <si>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</si>
  <si>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</si>
  <si>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</si>
  <si>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</si>
  <si>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</si>
  <si>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</si>
  <si>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</si>
  <si>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</si>
  <si>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</si>
  <si>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</si>
  <si>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</si>
  <si>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</si>
  <si>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</si>
  <si>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</si>
  <si>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</si>
  <si>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</si>
  <si>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</si>
  <si>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</si>
  <si>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</si>
  <si>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</si>
  <si>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</si>
  <si>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</si>
  <si>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</si>
  <si>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</si>
  <si>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</si>
  <si>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</si>
  <si>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</si>
  <si>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</si>
  <si>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</si>
  <si>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</si>
  <si>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</si>
  <si>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</si>
  <si>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</si>
  <si>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</si>
  <si>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</si>
  <si>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</si>
  <si>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</si>
  <si>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</si>
  <si>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</si>
  <si>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</si>
  <si>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</si>
  <si>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</si>
  <si>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</si>
  <si>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</si>
  <si>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</si>
  <si>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</si>
  <si>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</si>
  <si>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</si>
  <si>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</si>
  <si>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</si>
  <si>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</si>
  <si>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</si>
  <si>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</si>
  <si>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</si>
  <si>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</si>
  <si>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</si>
  <si>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</si>
  <si>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</si>
  <si>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</si>
  <si>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</si>
  <si>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</si>
  <si>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</si>
  <si>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</si>
  <si>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</si>
  <si>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</si>
  <si>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</si>
  <si>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</si>
  <si>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</si>
  <si>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</si>
  <si>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</si>
  <si>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</si>
  <si>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</si>
  <si>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</si>
  <si>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</si>
  <si>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</si>
  <si>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</si>
  <si>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</si>
  <si>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</si>
  <si>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</si>
  <si>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</si>
  <si>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</si>
  <si>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</si>
  <si>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</si>
  <si>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</si>
  <si>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</si>
  <si>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</si>
  <si>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</si>
  <si>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</si>
  <si>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</si>
  <si>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</si>
  <si>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</si>
  <si>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</si>
  <si>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</si>
  <si>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</si>
  <si>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</si>
  <si>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</si>
  <si>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</si>
  <si>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</si>
  <si>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</si>
  <si>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</si>
  <si>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</si>
  <si>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</si>
  <si>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</si>
  <si>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</si>
  <si>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</si>
  <si>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</si>
  <si>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</si>
  <si>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</si>
  <si>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</si>
  <si>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</si>
  <si>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</si>
  <si>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</si>
  <si>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</si>
  <si>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</si>
  <si>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</si>
  <si>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</si>
  <si>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</si>
  <si>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</si>
  <si>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</si>
  <si>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</si>
  <si>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</si>
  <si>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</si>
  <si>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</si>
  <si>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</si>
  <si>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</si>
  <si>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</si>
  <si>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</si>
  <si>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</si>
  <si>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</si>
  <si>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</si>
  <si>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</si>
  <si>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</si>
  <si>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</si>
  <si>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</si>
  <si>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</si>
  <si>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</si>
  <si>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</si>
  <si>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</si>
  <si>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</si>
  <si>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</si>
  <si>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</si>
  <si>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</si>
  <si>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</si>
  <si>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</si>
  <si>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</si>
  <si>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</si>
  <si>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</si>
  <si>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</si>
  <si>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</si>
  <si>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</si>
  <si>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</si>
  <si>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</si>
  <si>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</si>
  <si>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</si>
  <si>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</si>
  <si>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</si>
  <si>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</si>
  <si>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</si>
  <si>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</si>
  <si>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</si>
  <si>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</si>
  <si>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</si>
  <si>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</si>
  <si>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</si>
  <si>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</si>
  <si>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</si>
  <si>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</si>
  <si>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</si>
  <si>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</si>
  <si>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</si>
  <si>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</si>
  <si>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</si>
  <si>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</si>
  <si>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</si>
  <si>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</si>
  <si>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</si>
  <si>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</si>
  <si>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</si>
  <si>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</si>
  <si>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</si>
  <si>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</si>
  <si>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</si>
  <si>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</si>
  <si>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</si>
  <si>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</si>
  <si>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</si>
  <si>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</si>
  <si>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</si>
  <si>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</si>
  <si>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</si>
  <si>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</si>
  <si>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</si>
  <si>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</si>
  <si>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</si>
  <si>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</si>
  <si>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</si>
  <si>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</si>
  <si>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</si>
  <si>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</si>
  <si>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</si>
  <si>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</si>
  <si>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</si>
  <si>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</si>
  <si>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</si>
  <si>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</si>
  <si>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</si>
  <si>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</si>
  <si>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</si>
  <si>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</si>
  <si>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</si>
  <si>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</si>
  <si>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</si>
  <si>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</si>
  <si>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</si>
  <si>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</si>
  <si>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</si>
  <si>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</si>
  <si>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</si>
  <si>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</si>
  <si>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</si>
  <si>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</si>
  <si>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</si>
  <si>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</si>
  <si>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</si>
  <si>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</si>
  <si>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</si>
  <si>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</si>
  <si>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</si>
  <si>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</si>
  <si>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</si>
  <si>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</si>
  <si>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</si>
  <si>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</si>
  <si>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</si>
  <si>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</si>
  <si>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</si>
  <si>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</si>
  <si>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</si>
  <si>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</si>
  <si>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</si>
  <si>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</si>
  <si>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</si>
  <si>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</si>
  <si>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</si>
  <si>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</si>
  <si>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</si>
  <si>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</si>
  <si>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</si>
  <si>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</si>
  <si>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</si>
  <si>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</si>
  <si>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</si>
  <si>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</si>
  <si>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</si>
  <si>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</si>
  <si>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</si>
  <si>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</si>
  <si>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</si>
  <si>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</si>
  <si>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</si>
  <si>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</si>
  <si>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</si>
  <si>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</si>
  <si>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</si>
  <si>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</si>
  <si>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</si>
  <si>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</si>
  <si>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</si>
  <si>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</si>
  <si>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</si>
  <si>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</si>
  <si>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</si>
  <si>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</si>
  <si>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</si>
  <si>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</si>
  <si>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</si>
  <si>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</si>
  <si>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</si>
  <si>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</si>
  <si>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</si>
  <si>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</si>
  <si>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</si>
  <si>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</si>
  <si>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</si>
  <si>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</si>
  <si>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</si>
  <si>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</si>
  <si>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</si>
  <si>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</si>
  <si>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</si>
  <si>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</si>
  <si>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</si>
  <si>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</si>
  <si>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</si>
  <si>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</si>
  <si>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</si>
  <si>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</si>
  <si>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</si>
  <si>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</si>
  <si>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</si>
  <si>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</si>
  <si>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</si>
  <si>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</si>
  <si>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</si>
  <si>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</si>
  <si>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</si>
  <si>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</si>
  <si>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</si>
  <si>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</si>
  <si>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</si>
  <si>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</si>
  <si>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</si>
  <si>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</si>
  <si>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</si>
  <si>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</si>
  <si>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</si>
  <si>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</si>
  <si>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</si>
  <si>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</si>
  <si>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</si>
  <si>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</si>
  <si>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</si>
  <si>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</si>
  <si>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</si>
  <si>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</si>
  <si>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</si>
  <si>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</si>
  <si>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</si>
  <si>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</si>
  <si>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</si>
  <si>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</si>
  <si>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</si>
  <si>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</si>
  <si>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</si>
  <si>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</si>
  <si>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</si>
  <si>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</si>
  <si>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</si>
  <si>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</si>
  <si>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</si>
  <si>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</si>
  <si>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</si>
  <si>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</si>
  <si>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</si>
  <si>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</si>
  <si>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</si>
  <si>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</si>
  <si>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</si>
  <si>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</si>
  <si>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</si>
  <si>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</si>
  <si>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</si>
  <si>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</si>
  <si>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</si>
  <si>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</si>
  <si>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</si>
  <si>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</si>
  <si>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</si>
  <si>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</si>
  <si>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</si>
  <si>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</si>
  <si>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</si>
  <si>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</si>
  <si>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</si>
  <si>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</si>
  <si>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</si>
  <si>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</si>
  <si>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</si>
  <si>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</si>
  <si>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</si>
  <si>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</si>
  <si>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</si>
  <si>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</si>
  <si>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</si>
  <si>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</si>
  <si>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</si>
  <si>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</si>
  <si>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</si>
  <si>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</si>
  <si>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</si>
  <si>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</si>
  <si>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</si>
  <si>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</si>
  <si>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</si>
  <si>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</si>
  <si>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</si>
  <si>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</si>
  <si>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</si>
  <si>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</si>
  <si>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</si>
  <si>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</si>
  <si>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</si>
  <si>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</si>
  <si>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</si>
  <si>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</si>
  <si>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</si>
  <si>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</si>
  <si>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</si>
  <si>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</si>
  <si>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</si>
  <si>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</si>
  <si>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</si>
  <si>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</si>
  <si>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</si>
  <si>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</si>
  <si>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</si>
  <si>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</si>
  <si>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</si>
  <si>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</si>
  <si>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</si>
  <si>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</si>
  <si>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</si>
  <si>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</si>
  <si>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</si>
  <si>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</si>
  <si>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</si>
  <si>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</si>
  <si>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</si>
  <si>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</si>
  <si>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</si>
  <si>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</si>
  <si>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</si>
  <si>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</si>
  <si>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</si>
  <si>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</si>
  <si>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</si>
  <si>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</si>
  <si>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</si>
  <si>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</si>
  <si>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</si>
  <si>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</si>
  <si>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</si>
  <si>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</si>
  <si>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</si>
  <si>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</si>
  <si>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</si>
  <si>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</si>
  <si>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</si>
  <si>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</si>
  <si>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</si>
  <si>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</si>
  <si>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</si>
  <si>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</si>
  <si>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</si>
  <si>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</si>
  <si>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</si>
  <si>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</si>
  <si>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</si>
  <si>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</si>
  <si>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</si>
  <si>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</si>
  <si>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</si>
  <si>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</si>
  <si>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</si>
  <si>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</si>
  <si>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</si>
  <si>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</si>
  <si>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</si>
  <si>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</si>
  <si>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</si>
  <si>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</si>
  <si>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</si>
  <si>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</si>
  <si>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</si>
  <si>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</si>
  <si>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</si>
  <si>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</si>
  <si>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</si>
  <si>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</si>
  <si>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</si>
  <si>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</si>
  <si>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</si>
  <si>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</si>
  <si>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</si>
  <si>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</si>
  <si>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</si>
  <si>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</si>
  <si>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</si>
  <si>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</si>
  <si>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</si>
  <si>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</si>
  <si>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</si>
  <si>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</si>
  <si>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</si>
  <si>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</si>
  <si>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</si>
  <si>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</si>
  <si>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</si>
  <si>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</si>
  <si>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</si>
  <si>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</si>
  <si>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</si>
  <si>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</si>
  <si>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</si>
  <si>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</si>
  <si>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</si>
  <si>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</si>
  <si>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</si>
  <si>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</si>
  <si>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</si>
  <si>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</si>
  <si>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</si>
  <si>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</si>
  <si>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</si>
  <si>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</si>
  <si>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</si>
  <si>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</si>
  <si>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</si>
  <si>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</si>
  <si>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</si>
  <si>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</si>
  <si>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</si>
  <si>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</si>
  <si>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</si>
  <si>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</si>
  <si>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</si>
  <si>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</si>
  <si>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</si>
  <si>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</si>
  <si>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</si>
  <si>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</si>
  <si>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</si>
  <si>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</si>
  <si>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</si>
  <si>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</si>
  <si>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</si>
  <si>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</si>
  <si>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</si>
  <si>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</si>
  <si>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</si>
  <si>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</si>
  <si>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</si>
  <si>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</si>
  <si>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</si>
  <si>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</si>
  <si>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</si>
  <si>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</si>
  <si>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</si>
  <si>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</si>
  <si>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</si>
  <si>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</si>
  <si>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</si>
  <si>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</si>
  <si>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</si>
  <si>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</si>
  <si>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</si>
  <si>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</si>
  <si>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</si>
  <si>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</si>
  <si>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</si>
  <si>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</si>
  <si>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</si>
  <si>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</si>
  <si>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</si>
  <si>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</si>
  <si>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</si>
  <si>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</si>
  <si>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</si>
  <si>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</si>
  <si>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</si>
  <si>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</si>
  <si>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</si>
  <si>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</si>
  <si>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</si>
  <si>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</si>
  <si>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</si>
  <si>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</si>
  <si>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</si>
  <si>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</si>
  <si>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</si>
  <si>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</si>
  <si>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</si>
  <si>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</si>
  <si>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</si>
  <si>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</si>
  <si>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</si>
  <si>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</si>
  <si>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</si>
  <si>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</si>
  <si>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</si>
  <si>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</si>
  <si>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</si>
  <si>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</si>
  <si>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</si>
  <si>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</si>
  <si>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</si>
  <si>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</si>
  <si>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</si>
  <si>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</si>
  <si>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</si>
  <si>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</si>
  <si>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</si>
  <si>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</si>
  <si>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</si>
  <si>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</si>
  <si>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</si>
  <si>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</si>
  <si>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</si>
  <si>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</si>
  <si>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</si>
  <si>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</si>
  <si>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</si>
  <si>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</si>
  <si>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</si>
  <si>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</si>
  <si>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</si>
  <si>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</si>
  <si>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</si>
  <si>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</si>
  <si>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</si>
  <si>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</si>
  <si>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</si>
  <si>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</si>
  <si>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</si>
  <si>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</si>
  <si>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</si>
  <si>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</si>
  <si>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</si>
  <si>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</si>
  <si>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</si>
  <si>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</si>
  <si>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</si>
  <si>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</si>
  <si>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</si>
  <si>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</si>
  <si>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</si>
  <si>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</si>
  <si>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</si>
  <si>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</si>
  <si>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</si>
  <si>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</si>
  <si>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</si>
  <si>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</si>
  <si>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</si>
  <si>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</si>
  <si>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</si>
  <si>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</si>
  <si>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</si>
  <si>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</si>
  <si>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</si>
  <si>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</si>
  <si>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</si>
  <si>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</si>
  <si>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</si>
  <si>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</si>
  <si>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</si>
  <si>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</si>
  <si>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</si>
  <si>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</si>
  <si>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</si>
  <si>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</si>
  <si>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</si>
  <si>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</si>
  <si>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</si>
  <si>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</si>
  <si>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</si>
  <si>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</si>
  <si>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</si>
  <si>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</si>
  <si>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</si>
  <si>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</si>
  <si>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</si>
  <si>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</si>
  <si>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</si>
  <si>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</si>
  <si>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</si>
  <si>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</si>
  <si>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</si>
  <si>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</si>
  <si>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</si>
  <si>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</si>
  <si>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</si>
  <si>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</si>
  <si>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</si>
  <si>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</si>
  <si>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</si>
  <si>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</si>
  <si>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</si>
  <si>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</si>
  <si>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</si>
  <si>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</si>
  <si>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</si>
  <si>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</si>
  <si>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</si>
  <si>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</si>
  <si>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</si>
  <si>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</si>
  <si>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</si>
  <si>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</si>
  <si>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</si>
  <si>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</si>
  <si>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</si>
  <si>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</si>
  <si>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</si>
  <si>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</si>
  <si>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</si>
  <si>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</si>
  <si>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</si>
  <si>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</si>
  <si>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</si>
  <si>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</si>
  <si>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</si>
  <si>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</si>
  <si>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</si>
  <si>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</si>
  <si>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</si>
  <si>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</si>
  <si>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</si>
  <si>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</si>
  <si>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</si>
  <si>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</si>
  <si>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</si>
  <si>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</si>
  <si>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</si>
  <si>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</si>
  <si>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</si>
  <si>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</si>
  <si>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</si>
  <si>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</si>
  <si>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</si>
  <si>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</si>
  <si>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</si>
  <si>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</si>
  <si>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</si>
  <si>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</si>
  <si>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</si>
  <si>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</si>
  <si>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</si>
  <si>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</si>
  <si>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</si>
  <si>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</si>
  <si>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</si>
  <si>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</si>
  <si>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</si>
  <si>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</si>
  <si>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</si>
  <si>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</si>
  <si>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</si>
  <si>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</si>
  <si>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</si>
  <si>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</si>
  <si>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</si>
  <si>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</si>
  <si>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</si>
  <si>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</si>
  <si>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</si>
  <si>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</si>
  <si>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</si>
  <si>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</si>
  <si>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</si>
  <si>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</si>
  <si>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</si>
  <si>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</si>
  <si>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</si>
  <si>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</si>
  <si>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</si>
  <si>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</si>
  <si>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</si>
  <si>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</si>
  <si>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</si>
  <si>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</si>
  <si>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</si>
  <si>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</si>
  <si>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</si>
  <si>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</si>
  <si>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</si>
  <si>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</si>
  <si>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</si>
  <si>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</si>
  <si>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</si>
  <si>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</si>
  <si>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</si>
  <si>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</si>
  <si>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</si>
  <si>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</si>
  <si>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</si>
  <si>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</si>
  <si>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</si>
  <si>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</si>
  <si>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</si>
  <si>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</si>
  <si>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</si>
  <si>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</si>
  <si>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</si>
  <si>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</si>
  <si>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</si>
  <si>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</si>
  <si>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</si>
  <si>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</si>
  <si>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</si>
  <si>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</si>
  <si>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</si>
  <si>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</si>
  <si>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</si>
  <si>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</si>
  <si>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</si>
  <si>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</si>
  <si>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</si>
  <si>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</si>
  <si>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</si>
  <si>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</si>
  <si>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</si>
  <si>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</si>
  <si>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</si>
  <si>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</si>
  <si>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</si>
  <si>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</si>
  <si>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</si>
  <si>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</si>
  <si>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</si>
  <si>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</si>
  <si>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</si>
  <si>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</si>
  <si>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</si>
  <si>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</si>
  <si>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</si>
  <si>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</si>
  <si>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</si>
  <si>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</si>
  <si>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</si>
  <si>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</si>
  <si>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</si>
  <si>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</si>
  <si>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</si>
  <si>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</si>
  <si>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</si>
  <si>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</si>
  <si>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</si>
  <si>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</si>
  <si>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</si>
  <si>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</si>
  <si>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</si>
  <si>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</si>
  <si>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</si>
  <si>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</si>
  <si>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</si>
  <si>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</si>
  <si>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</si>
  <si>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</si>
  <si>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</si>
  <si>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</si>
  <si>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</si>
  <si>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</si>
  <si>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</si>
  <si>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</si>
  <si>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</si>
  <si>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</si>
  <si>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</si>
  <si>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</si>
  <si>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</si>
  <si>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</si>
  <si>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</si>
  <si>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</si>
  <si>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</si>
  <si>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</si>
  <si>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</si>
  <si>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</si>
  <si>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</si>
  <si>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</si>
  <si>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</si>
  <si>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</si>
  <si>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</si>
  <si>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</si>
  <si>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</si>
  <si>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</si>
  <si>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</si>
  <si>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</si>
  <si>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</si>
  <si>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</si>
  <si>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</si>
  <si>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</si>
  <si>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</si>
  <si>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</si>
  <si>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</si>
  <si>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</si>
  <si>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</si>
  <si>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</si>
  <si>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</si>
  <si>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</si>
  <si>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</si>
  <si>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</si>
  <si>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</si>
  <si>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</si>
  <si>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</si>
  <si>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</si>
  <si>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</si>
  <si>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</si>
  <si>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</si>
  <si>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</si>
  <si>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</si>
  <si>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</si>
  <si>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</si>
  <si>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</si>
  <si>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</si>
  <si>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</si>
  <si>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</si>
  <si>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</si>
  <si>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</si>
  <si>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</si>
  <si>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</si>
  <si>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</si>
  <si>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</si>
  <si>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</si>
  <si>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</si>
  <si>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</si>
  <si>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</si>
  <si>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</si>
  <si>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</si>
  <si>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</si>
  <si>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</si>
  <si>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</si>
  <si>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</si>
  <si>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</si>
  <si>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</si>
  <si>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</si>
  <si>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</si>
  <si>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</si>
  <si>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</si>
  <si>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</si>
  <si>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</si>
  <si>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</si>
  <si>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</si>
  <si>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</si>
  <si>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</si>
  <si>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</si>
  <si>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</si>
  <si>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</si>
  <si>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</si>
  <si>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</si>
  <si>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</si>
  <si>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</si>
  <si>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</si>
  <si>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</si>
  <si>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</si>
  <si>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</si>
  <si>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</si>
  <si>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</si>
  <si>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</si>
  <si>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</si>
  <si>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</si>
  <si>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</si>
  <si>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</si>
  <si>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</si>
  <si>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</si>
  <si>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</si>
  <si>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</si>
  <si>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</si>
  <si>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</si>
  <si>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</si>
  <si>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</si>
  <si>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</si>
  <si>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</si>
  <si>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</si>
  <si>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</si>
  <si>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</si>
  <si>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</si>
  <si>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</si>
  <si>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</si>
  <si>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</si>
  <si>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</si>
  <si>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</si>
  <si>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</si>
  <si>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</si>
  <si>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</si>
  <si>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</si>
  <si>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</si>
  <si>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</si>
  <si>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</si>
  <si>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</si>
  <si>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</si>
  <si>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</si>
  <si>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</si>
  <si>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</si>
  <si>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</si>
  <si>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</si>
  <si>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</si>
  <si>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</si>
  <si>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</si>
  <si>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</si>
  <si>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</si>
  <si>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</si>
  <si>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</si>
  <si>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</si>
  <si>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</si>
  <si>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</si>
  <si>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</si>
  <si>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</si>
  <si>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</si>
  <si>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</si>
  <si>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</si>
  <si>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</si>
  <si>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</si>
  <si>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</si>
  <si>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</si>
  <si>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</si>
  <si>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</si>
  <si>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</si>
  <si>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</si>
  <si>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</si>
  <si>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</si>
  <si>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</si>
  <si>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</si>
  <si>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</si>
  <si>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</si>
  <si>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</si>
  <si>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</si>
  <si>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</si>
  <si>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</si>
  <si>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</si>
  <si>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</si>
  <si>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</si>
  <si>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</si>
  <si>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</si>
  <si>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</si>
  <si>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</si>
  <si>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</si>
  <si>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</si>
  <si>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</si>
  <si>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</si>
  <si>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</si>
  <si>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</si>
  <si>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</si>
  <si>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</si>
  <si>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</si>
  <si>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</si>
  <si>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</si>
  <si>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</si>
  <si>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</si>
  <si>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</si>
  <si>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</si>
  <si>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</si>
  <si>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</si>
  <si>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</si>
  <si>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</si>
  <si>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</si>
  <si>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</si>
  <si>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</si>
  <si>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</si>
  <si>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</si>
  <si>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</si>
  <si>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</si>
  <si>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</si>
  <si>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</si>
  <si>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</si>
  <si>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</si>
  <si>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</si>
  <si>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</si>
  <si>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</si>
  <si>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</si>
  <si>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</si>
  <si>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</si>
  <si>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</si>
  <si>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</si>
  <si>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</si>
  <si>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</si>
  <si>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</si>
  <si>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</si>
  <si>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</si>
  <si>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</si>
  <si>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</si>
  <si>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</si>
  <si>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</si>
  <si>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</si>
  <si>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</si>
  <si>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</si>
  <si>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</si>
  <si>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</si>
  <si>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</si>
  <si>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</si>
  <si>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</si>
  <si>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</si>
  <si>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</si>
  <si>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</si>
  <si>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</si>
  <si>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</si>
  <si>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</si>
  <si>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</si>
  <si>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</si>
  <si>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</si>
  <si>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</si>
  <si>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</si>
  <si>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</si>
  <si>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</si>
  <si>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</si>
  <si>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</si>
  <si>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</si>
  <si>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</si>
  <si>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</si>
  <si>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</si>
  <si>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</si>
  <si>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</si>
  <si>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</si>
  <si>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</si>
  <si>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</si>
  <si>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</si>
  <si>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</si>
  <si>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</si>
  <si>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</si>
  <si>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</si>
  <si>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</si>
  <si>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</si>
  <si>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</si>
  <si>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</si>
  <si>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</si>
  <si>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</si>
  <si>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</si>
  <si>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</si>
  <si>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</si>
  <si>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</si>
  <si>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</si>
  <si>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</si>
  <si>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</si>
  <si>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</si>
  <si>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</si>
  <si>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</si>
  <si>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</si>
  <si>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</si>
  <si>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</si>
  <si>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</si>
  <si>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</si>
  <si>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</si>
  <si>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</si>
  <si>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</si>
  <si>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</si>
  <si>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</si>
  <si>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</si>
  <si>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</si>
  <si>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</si>
  <si>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</si>
  <si>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</si>
  <si>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</si>
  <si>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</si>
  <si>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</si>
  <si>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</si>
  <si>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</si>
  <si>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</si>
  <si>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</si>
  <si>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</si>
  <si>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</si>
  <si>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</si>
  <si>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</si>
  <si>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</si>
  <si>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</si>
  <si>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</si>
  <si>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</si>
  <si>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</si>
  <si>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</si>
  <si>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</si>
  <si>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</si>
  <si>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</si>
  <si>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</si>
  <si>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</si>
  <si>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</si>
  <si>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</si>
  <si>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</si>
  <si>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</si>
  <si>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</si>
  <si>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</si>
  <si>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</si>
  <si>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</si>
  <si>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</si>
  <si>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</si>
  <si>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</si>
  <si>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</si>
  <si>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</si>
  <si>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</si>
  <si>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</si>
  <si>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</si>
  <si>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</si>
  <si>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</si>
  <si>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</si>
  <si>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</si>
  <si>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</si>
  <si>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</si>
  <si>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</si>
  <si>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</si>
  <si>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</si>
  <si>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</si>
  <si>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</si>
  <si>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</si>
  <si>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</si>
  <si>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</si>
  <si>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</si>
  <si>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</si>
  <si>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</si>
  <si>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</si>
  <si>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</si>
  <si>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</si>
  <si>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</si>
  <si>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</si>
  <si>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</si>
  <si>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</si>
  <si>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</si>
  <si>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</si>
  <si>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</si>
  <si>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</si>
  <si>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</si>
  <si>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</si>
  <si>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</si>
  <si>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</si>
  <si>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</si>
  <si>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</si>
  <si>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</si>
  <si>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</si>
  <si>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</si>
  <si>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</si>
  <si>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</si>
  <si>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</si>
  <si>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</si>
  <si>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</si>
  <si>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</si>
  <si>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</si>
  <si>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</si>
  <si>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</si>
  <si>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</si>
  <si>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</si>
  <si>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</si>
  <si>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</si>
  <si>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</si>
  <si>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</si>
  <si>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</si>
  <si>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</si>
  <si>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</si>
  <si>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</si>
  <si>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</si>
  <si>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</si>
  <si>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</si>
  <si>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</si>
  <si>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</si>
  <si>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</si>
  <si>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</si>
  <si>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</si>
  <si>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</si>
  <si>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</si>
  <si>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</si>
  <si>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</si>
  <si>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</si>
  <si>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</si>
  <si>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</si>
  <si>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</si>
  <si>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</si>
  <si>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</si>
  <si>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</si>
  <si>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</si>
  <si>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</si>
  <si>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</si>
  <si>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</si>
  <si>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</si>
  <si>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</si>
  <si>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</si>
  <si>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</si>
  <si>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</si>
  <si>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</si>
  <si>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</si>
  <si>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</si>
  <si>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</si>
  <si>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</si>
  <si>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</si>
  <si>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</si>
  <si>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</si>
  <si>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</si>
  <si>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</si>
  <si>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</si>
  <si>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</si>
  <si>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</si>
  <si>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</si>
  <si>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</si>
  <si>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</si>
  <si>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</si>
  <si>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</si>
  <si>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</si>
  <si>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</si>
  <si>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</si>
  <si>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</si>
  <si>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</si>
  <si>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</si>
  <si>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</si>
  <si>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</si>
  <si>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</si>
  <si>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</si>
  <si>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</si>
  <si>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</si>
  <si>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</si>
  <si>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</si>
  <si>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</si>
  <si>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</si>
  <si>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</si>
  <si>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</si>
  <si>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</si>
  <si>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</si>
  <si>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</si>
  <si>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</si>
  <si>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</si>
  <si>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</si>
  <si>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</si>
  <si>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</si>
  <si>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</si>
  <si>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</si>
  <si>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</si>
  <si>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</si>
  <si>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</si>
  <si>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</si>
  <si>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</si>
  <si>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</si>
  <si>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</si>
  <si>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</si>
  <si>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</si>
  <si>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</si>
  <si>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</si>
  <si>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</si>
  <si>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</si>
  <si>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</si>
  <si>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</si>
  <si>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</si>
  <si>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</si>
  <si>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</si>
  <si>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</si>
  <si>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</si>
  <si>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</si>
  <si>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</si>
  <si>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</si>
  <si>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</si>
  <si>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</si>
  <si>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</si>
  <si>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</si>
  <si>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</si>
  <si>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</si>
  <si>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</si>
  <si>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</si>
  <si>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</si>
  <si>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</si>
  <si>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</si>
  <si>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</si>
  <si>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</si>
  <si>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</si>
  <si>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</si>
  <si>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</si>
  <si>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</si>
  <si>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</si>
  <si>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</si>
  <si>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</si>
  <si>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</si>
  <si>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</si>
  <si>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</si>
  <si>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</si>
  <si>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</si>
  <si>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</si>
  <si>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</si>
  <si>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</si>
  <si>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</si>
  <si>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</si>
  <si>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</si>
  <si>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</si>
  <si>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</si>
  <si>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</si>
  <si>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</si>
  <si>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</si>
  <si>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</si>
  <si>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</si>
  <si>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</si>
  <si>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</si>
  <si>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</si>
  <si>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</si>
  <si>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</si>
  <si>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</si>
  <si>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</si>
  <si>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</si>
  <si>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</si>
  <si>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</si>
  <si>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</si>
  <si>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</si>
  <si>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</si>
  <si>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</si>
  <si>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</si>
  <si>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</si>
  <si>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</si>
  <si>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</si>
  <si>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</si>
  <si>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</si>
  <si>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</si>
  <si>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</si>
  <si>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</si>
  <si>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</si>
  <si>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</si>
  <si>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</si>
  <si>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</si>
  <si>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</si>
  <si>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</si>
  <si>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</si>
  <si>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</si>
  <si>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</si>
  <si>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</si>
  <si>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</si>
  <si>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</si>
  <si>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</si>
  <si>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</si>
  <si>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</si>
  <si>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</si>
  <si>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</si>
  <si>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</si>
  <si>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</si>
  <si>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</si>
  <si>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</si>
  <si>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</si>
  <si>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</si>
  <si>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</si>
  <si>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</si>
  <si>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</si>
  <si>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</si>
  <si>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</si>
  <si>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</si>
  <si>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</si>
  <si>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</si>
  <si>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</si>
  <si>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</si>
  <si>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</si>
  <si>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</si>
  <si>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</si>
  <si>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</si>
  <si>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</si>
  <si>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</si>
  <si>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</si>
  <si>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</si>
  <si>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</si>
  <si>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</si>
  <si>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</si>
  <si>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</si>
  <si>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</si>
  <si>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</si>
  <si>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</si>
  <si>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</si>
  <si>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</si>
  <si>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</si>
  <si>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</si>
  <si>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</si>
  <si>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</si>
  <si>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</si>
  <si>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</si>
  <si>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</si>
  <si>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</si>
  <si>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</si>
  <si>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</si>
  <si>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</si>
  <si>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</si>
  <si>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</si>
  <si>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</si>
  <si>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</si>
  <si>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</si>
  <si>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</si>
  <si>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</si>
  <si>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</si>
  <si>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</si>
  <si>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</si>
  <si>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</si>
  <si>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</si>
  <si>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</si>
  <si>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</si>
  <si>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</si>
  <si>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</si>
  <si>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</si>
  <si>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</si>
  <si>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</si>
  <si>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</si>
  <si>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</si>
  <si>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</si>
  <si>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</si>
  <si>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</si>
  <si>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</si>
  <si>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</si>
  <si>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</si>
  <si>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</si>
  <si>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</si>
  <si>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</si>
  <si>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</si>
  <si>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</si>
  <si>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</si>
  <si>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</si>
  <si>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</si>
  <si>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</si>
  <si>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</si>
  <si>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</si>
  <si>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</si>
  <si>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Pirot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</si>
</sst>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533</c:v>
                </c:pt>
                <c:pt idx="1">
                  <c:v>660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626</c:v>
                </c:pt>
                <c:pt idx="1">
                  <c:v>723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2276</c:v>
                </c:pt>
                <c:pt idx="1">
                  <c:v>1959</c:v>
                </c:pt>
                <c:pt idx="2">
                  <c:v>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34</c:v>
                </c:pt>
                <c:pt idx="1">
                  <c:v>55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72</c:v>
                </c:pt>
                <c:pt idx="1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17854</c:v>
                </c:pt>
                <c:pt idx="1">
                  <c:v>17405</c:v>
                </c:pt>
                <c:pt idx="2">
                  <c:v>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15.269521208226223</c:v>
                </c:pt>
                <c:pt idx="1">
                  <c:v>59.662194730077125</c:v>
                </c:pt>
                <c:pt idx="2">
                  <c:v>25.068284061696662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92.7</c:v>
                </c:pt>
                <c:pt idx="1">
                  <c:v>100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100.5</c:v>
                </c:pt>
                <c:pt idx="1">
                  <c:v>99.5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306240"/>
        <c:axId val="324376832"/>
      </c:barChart>
      <c:catAx>
        <c:axId val="32330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376832"/>
        <c:crosses val="autoZero"/>
        <c:auto val="1"/>
        <c:lblAlgn val="ctr"/>
        <c:lblOffset val="100"/>
        <c:noMultiLvlLbl val="0"/>
      </c:catAx>
      <c:valAx>
        <c:axId val="32437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306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1094</c:v>
                </c:pt>
                <c:pt idx="1">
                  <c:v>895</c:v>
                </c:pt>
                <c:pt idx="2">
                  <c:v>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634496"/>
        <c:axId val="324636032"/>
      </c:barChart>
      <c:catAx>
        <c:axId val="32463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636032"/>
        <c:crosses val="autoZero"/>
        <c:auto val="1"/>
        <c:lblAlgn val="ctr"/>
        <c:lblOffset val="100"/>
        <c:noMultiLvlLbl val="0"/>
      </c:catAx>
      <c:valAx>
        <c:axId val="32463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63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20</c:v>
                </c:pt>
                <c:pt idx="1">
                  <c:v>35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23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154496"/>
        <c:axId val="327118848"/>
      </c:barChart>
      <c:catAx>
        <c:axId val="32615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118848"/>
        <c:crosses val="autoZero"/>
        <c:auto val="1"/>
        <c:lblAlgn val="ctr"/>
        <c:lblOffset val="100"/>
        <c:noMultiLvlLbl val="0"/>
      </c:catAx>
      <c:valAx>
        <c:axId val="32711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54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179</c:v>
                </c:pt>
                <c:pt idx="1">
                  <c:v>222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87</c:v>
                </c:pt>
                <c:pt idx="1">
                  <c:v>74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180</c:v>
                </c:pt>
                <c:pt idx="1">
                  <c:v>161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187</c:v>
                </c:pt>
                <c:pt idx="1">
                  <c:v>232</c:v>
                </c:pt>
                <c:pt idx="2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357760"/>
        <c:axId val="328359296"/>
      </c:barChart>
      <c:catAx>
        <c:axId val="32835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359296"/>
        <c:crosses val="autoZero"/>
        <c:auto val="1"/>
        <c:lblAlgn val="ctr"/>
        <c:lblOffset val="100"/>
        <c:noMultiLvlLbl val="0"/>
      </c:catAx>
      <c:valAx>
        <c:axId val="32835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357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2.0324550128534704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2.1168059125964009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2.1027474293059125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2.1850899742930592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2.1388978149100257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2.4120340616966582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2.6670951156812341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2.9723650385604112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3.1892673521850901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3.5628213367609254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3.5728631105398456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3.6411471722365039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3.9223168380462727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4.2115199228791775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3.8540327763496141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2.3497750642673525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1.7131266066838045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1.2813303341902313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1167232"/>
        <c:axId val="331168768"/>
      </c:barChart>
      <c:catAx>
        <c:axId val="3311672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1168768"/>
        <c:crosses val="autoZero"/>
        <c:auto val="1"/>
        <c:lblAlgn val="ctr"/>
        <c:lblOffset val="100"/>
        <c:noMultiLvlLbl val="0"/>
      </c:catAx>
      <c:valAx>
        <c:axId val="3311687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1167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2.0384800771208229</c:v>
                </c:pt>
                <c:pt idx="1">
                  <c:v>2.1087724935732646</c:v>
                </c:pt>
                <c:pt idx="2">
                  <c:v>2.1368894601542414</c:v>
                </c:pt>
                <c:pt idx="3">
                  <c:v>2.4040006426735219</c:v>
                </c:pt>
                <c:pt idx="4">
                  <c:v>2.3658419023136248</c:v>
                </c:pt>
                <c:pt idx="5">
                  <c:v>2.6590616966580978</c:v>
                </c:pt>
                <c:pt idx="6">
                  <c:v>3.0607326478149099</c:v>
                </c:pt>
                <c:pt idx="7">
                  <c:v>3.4121947300771205</c:v>
                </c:pt>
                <c:pt idx="8">
                  <c:v>3.3479273778920309</c:v>
                </c:pt>
                <c:pt idx="9">
                  <c:v>3.5829048843187659</c:v>
                </c:pt>
                <c:pt idx="10">
                  <c:v>3.5668380462724936</c:v>
                </c:pt>
                <c:pt idx="11">
                  <c:v>3.8038239074550133</c:v>
                </c:pt>
                <c:pt idx="12">
                  <c:v>3.9283419023136248</c:v>
                </c:pt>
                <c:pt idx="13">
                  <c:v>3.9464170951156814</c:v>
                </c:pt>
                <c:pt idx="14">
                  <c:v>3.4644119537275064</c:v>
                </c:pt>
                <c:pt idx="15">
                  <c:v>1.9701960154241644</c:v>
                </c:pt>
                <c:pt idx="16">
                  <c:v>1.4721240359897172</c:v>
                </c:pt>
                <c:pt idx="17">
                  <c:v>0.80535025706940877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1205632"/>
        <c:axId val="332196864"/>
      </c:barChart>
      <c:catAx>
        <c:axId val="331205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2196864"/>
        <c:crosses val="autoZero"/>
        <c:auto val="1"/>
        <c:lblAlgn val="ctr"/>
        <c:lblOffset val="100"/>
        <c:noMultiLvlLbl val="0"/>
      </c:catAx>
      <c:valAx>
        <c:axId val="3321968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05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0.14765596160944996</c:v>
                </c:pt>
                <c:pt idx="1">
                  <c:v>0.10584932578581618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0.90900701365817638</c:v>
                </c:pt>
                <c:pt idx="1">
                  <c:v>0.35896727875189838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8.4440753045404193</c:v>
                </c:pt>
                <c:pt idx="1">
                  <c:v>3.6771135349072672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20.247323735695829</c:v>
                </c:pt>
                <c:pt idx="1">
                  <c:v>19.278383726816699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48.528054632705796</c:v>
                </c:pt>
                <c:pt idx="1">
                  <c:v>57.559022504487089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7.8349944629014399</c:v>
                </c:pt>
                <c:pt idx="1">
                  <c:v>6.7743568502922358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13.888888888888889</c:v>
                </c:pt>
                <c:pt idx="1">
                  <c:v>12.246306778958994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6279808"/>
        <c:axId val="409806720"/>
      </c:barChart>
      <c:catAx>
        <c:axId val="33627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09806720"/>
        <c:crosses val="autoZero"/>
        <c:auto val="1"/>
        <c:lblAlgn val="ctr"/>
        <c:lblOffset val="100"/>
        <c:noMultiLvlLbl val="0"/>
      </c:catAx>
      <c:valAx>
        <c:axId val="409806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6279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33.2641196013289</c:v>
                </c:pt>
                <c:pt idx="1">
                  <c:v>29.370886833264304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26.555001845699522</c:v>
                </c:pt>
                <c:pt idx="1">
                  <c:v>30.641078742694095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40.005537098560353</c:v>
                </c:pt>
                <c:pt idx="1">
                  <c:v>39.799346495466885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0.17534145441122187</c:v>
                </c:pt>
                <c:pt idx="1">
                  <c:v>0.18868792857471581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0781568"/>
        <c:axId val="412900736"/>
      </c:barChart>
      <c:catAx>
        <c:axId val="41078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2900736"/>
        <c:crosses val="autoZero"/>
        <c:auto val="1"/>
        <c:lblAlgn val="ctr"/>
        <c:lblOffset val="100"/>
        <c:noMultiLvlLbl val="0"/>
      </c:catAx>
      <c:valAx>
        <c:axId val="412900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781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27</c:v>
                </c:pt>
                <c:pt idx="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12</c:v>
                </c:pt>
                <c:pt idx="3">
                  <c:v>14</c:v>
                </c:pt>
                <c:pt idx="4">
                  <c:v>19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3282688"/>
        <c:axId val="413284608"/>
      </c:barChart>
      <c:catAx>
        <c:axId val="41328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84608"/>
        <c:crosses val="autoZero"/>
        <c:auto val="1"/>
        <c:lblAlgn val="ctr"/>
        <c:lblOffset val="100"/>
        <c:noMultiLvlLbl val="0"/>
      </c:catAx>
      <c:valAx>
        <c:axId val="413284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8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0.57999999999999996</c:v>
                </c:pt>
                <c:pt idx="1">
                  <c:v>0.28000000000000003</c:v>
                </c:pt>
                <c:pt idx="3">
                  <c:v>0.27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13774208"/>
        <c:axId val="413775744"/>
      </c:barChart>
      <c:catAx>
        <c:axId val="41377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3775744"/>
        <c:crosses val="autoZero"/>
        <c:auto val="1"/>
        <c:lblAlgn val="ctr"/>
        <c:lblOffset val="100"/>
        <c:noMultiLvlLbl val="0"/>
      </c:catAx>
      <c:valAx>
        <c:axId val="413775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37742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</c:v>
                </c:pt>
                <c:pt idx="1">
                  <c:v>60.02735297774462</c:v>
                </c:pt>
                <c:pt idx="2">
                  <c:v>17.036773849706872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95</c:v>
                </c:pt>
                <c:pt idx="1">
                  <c:v>39.972647022255373</c:v>
                </c:pt>
                <c:pt idx="2">
                  <c:v>82.963226150293124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4637056"/>
        <c:axId val="414675712"/>
      </c:barChart>
      <c:catAx>
        <c:axId val="41463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675712"/>
        <c:crosses val="autoZero"/>
        <c:auto val="1"/>
        <c:lblAlgn val="ctr"/>
        <c:lblOffset val="100"/>
        <c:noMultiLvlLbl val="0"/>
      </c:catAx>
      <c:valAx>
        <c:axId val="414675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637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467776"/>
        <c:axId val="415490048"/>
      </c:barChart>
      <c:catAx>
        <c:axId val="41546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490048"/>
        <c:crosses val="autoZero"/>
        <c:auto val="1"/>
        <c:lblAlgn val="ctr"/>
        <c:lblOffset val="100"/>
        <c:noMultiLvlLbl val="0"/>
      </c:catAx>
      <c:valAx>
        <c:axId val="41549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54677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223</c:v>
                </c:pt>
                <c:pt idx="1">
                  <c:v>197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210</c:v>
                </c:pt>
                <c:pt idx="1">
                  <c:v>212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5927296"/>
        <c:axId val="415937280"/>
      </c:barChart>
      <c:catAx>
        <c:axId val="4159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937280"/>
        <c:crosses val="autoZero"/>
        <c:auto val="1"/>
        <c:lblAlgn val="ctr"/>
        <c:lblOffset val="100"/>
        <c:noMultiLvlLbl val="0"/>
      </c:catAx>
      <c:valAx>
        <c:axId val="415937280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592729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2919</c:v>
                </c:pt>
                <c:pt idx="1">
                  <c:v>2663</c:v>
                </c:pt>
                <c:pt idx="2">
                  <c:v>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1939</c:v>
                </c:pt>
                <c:pt idx="1">
                  <c:v>1847</c:v>
                </c:pt>
                <c:pt idx="2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432</c:v>
                </c:pt>
                <c:pt idx="1">
                  <c:v>527</c:v>
                </c:pt>
                <c:pt idx="2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495</c:v>
                </c:pt>
                <c:pt idx="1">
                  <c:v>589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099328"/>
        <c:axId val="416101504"/>
      </c:barChart>
      <c:catAx>
        <c:axId val="4160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101504"/>
        <c:crosses val="autoZero"/>
        <c:auto val="1"/>
        <c:lblAlgn val="ctr"/>
        <c:lblOffset val="100"/>
        <c:noMultiLvlLbl val="0"/>
      </c:catAx>
      <c:valAx>
        <c:axId val="41610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6099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31.041908232565845</c:v>
                </c:pt>
                <c:pt idx="1">
                  <c:v>24.429359988065045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32.43332781182707</c:v>
                </c:pt>
                <c:pt idx="1">
                  <c:v>28.867671192003581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15.554083153884379</c:v>
                </c:pt>
                <c:pt idx="1">
                  <c:v>21.453080710129793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11.69455027331456</c:v>
                </c:pt>
                <c:pt idx="1">
                  <c:v>16.738773683425332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4.6877588206062617</c:v>
                </c:pt>
                <c:pt idx="1">
                  <c:v>5.4602416828285847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4.5883717078018877</c:v>
                </c:pt>
                <c:pt idx="1">
                  <c:v>3.0508727435476652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6126464"/>
        <c:axId val="416128384"/>
      </c:barChart>
      <c:catAx>
        <c:axId val="416126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28384"/>
        <c:crosses val="autoZero"/>
        <c:auto val="1"/>
        <c:lblAlgn val="ctr"/>
        <c:lblOffset val="100"/>
        <c:noMultiLvlLbl val="0"/>
      </c:catAx>
      <c:valAx>
        <c:axId val="416128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126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53.64</c:v>
                </c:pt>
                <c:pt idx="1">
                  <c:v>42.04</c:v>
                </c:pt>
                <c:pt idx="2">
                  <c:v>3.75</c:v>
                </c:pt>
                <c:pt idx="3">
                  <c:v>0.42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58.89</c:v>
                </c:pt>
                <c:pt idx="1">
                  <c:v>35.85</c:v>
                </c:pt>
                <c:pt idx="2">
                  <c:v>4.34</c:v>
                </c:pt>
                <c:pt idx="3">
                  <c:v>0.67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6158848"/>
        <c:axId val="416166272"/>
      </c:barChart>
      <c:catAx>
        <c:axId val="4161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166272"/>
        <c:crosses val="autoZero"/>
        <c:auto val="1"/>
        <c:lblAlgn val="ctr"/>
        <c:lblOffset val="100"/>
        <c:noMultiLvlLbl val="0"/>
      </c:catAx>
      <c:valAx>
        <c:axId val="41616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158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61372</c:v>
                </c:pt>
                <c:pt idx="1">
                  <c:v>69006</c:v>
                </c:pt>
                <c:pt idx="2">
                  <c:v>78233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191232"/>
        <c:axId val="416192768"/>
      </c:barChart>
      <c:catAx>
        <c:axId val="4161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192768"/>
        <c:crosses val="autoZero"/>
        <c:auto val="1"/>
        <c:lblAlgn val="ctr"/>
        <c:lblOffset val="100"/>
        <c:noMultiLvlLbl val="0"/>
      </c:catAx>
      <c:valAx>
        <c:axId val="41619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1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7052</c:v>
                </c:pt>
                <c:pt idx="1">
                  <c:v>7214</c:v>
                </c:pt>
                <c:pt idx="2">
                  <c:v>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9593</c:v>
                </c:pt>
                <c:pt idx="1">
                  <c:v>9838</c:v>
                </c:pt>
                <c:pt idx="2">
                  <c:v>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6936704"/>
        <c:axId val="417468800"/>
      </c:barChart>
      <c:catAx>
        <c:axId val="4169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468800"/>
        <c:crosses val="autoZero"/>
        <c:auto val="1"/>
        <c:lblAlgn val="ctr"/>
        <c:lblOffset val="100"/>
        <c:noMultiLvlLbl val="0"/>
      </c:catAx>
      <c:valAx>
        <c:axId val="41746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936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29.8</c:v>
                </c:pt>
                <c:pt idx="1">
                  <c:v>20</c:v>
                </c:pt>
                <c:pt idx="2">
                  <c:v>0.6</c:v>
                </c:pt>
                <c:pt idx="3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88.875305623471874</c:v>
                </c:pt>
                <c:pt idx="1">
                  <c:v>95.205900430239708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11.124694376528117</c:v>
                </c:pt>
                <c:pt idx="1">
                  <c:v>4.7940995697602951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8765056"/>
        <c:axId val="418795520"/>
      </c:barChart>
      <c:catAx>
        <c:axId val="418765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795520"/>
        <c:crosses val="autoZero"/>
        <c:auto val="1"/>
        <c:lblAlgn val="ctr"/>
        <c:lblOffset val="100"/>
        <c:noMultiLvlLbl val="0"/>
      </c:catAx>
      <c:valAx>
        <c:axId val="418795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7650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59</c:v>
                </c:pt>
                <c:pt idx="1">
                  <c:v>48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859264"/>
        <c:axId val="418869632"/>
      </c:barChart>
      <c:catAx>
        <c:axId val="4188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869632"/>
        <c:crosses val="autoZero"/>
        <c:auto val="1"/>
        <c:lblAlgn val="ctr"/>
        <c:lblOffset val="100"/>
        <c:noMultiLvlLbl val="0"/>
      </c:catAx>
      <c:valAx>
        <c:axId val="41886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85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10.9</c:v>
                </c:pt>
                <c:pt idx="1">
                  <c:v>9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919168"/>
        <c:axId val="418920704"/>
      </c:barChart>
      <c:catAx>
        <c:axId val="4189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920704"/>
        <c:crosses val="autoZero"/>
        <c:auto val="1"/>
        <c:lblAlgn val="ctr"/>
        <c:lblOffset val="100"/>
        <c:noMultiLvlLbl val="0"/>
      </c:catAx>
      <c:valAx>
        <c:axId val="41892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91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9.4</c:v>
                </c:pt>
                <c:pt idx="1">
                  <c:v>13.3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9021184"/>
        <c:axId val="419022720"/>
      </c:barChart>
      <c:catAx>
        <c:axId val="4190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022720"/>
        <c:crosses val="autoZero"/>
        <c:auto val="1"/>
        <c:lblAlgn val="ctr"/>
        <c:lblOffset val="100"/>
        <c:noMultiLvlLbl val="0"/>
      </c:catAx>
      <c:valAx>
        <c:axId val="41902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02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17.7</c:v>
                </c:pt>
                <c:pt idx="1">
                  <c:v>50.6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13.45</c:v>
                </c:pt>
                <c:pt idx="1">
                  <c:v>10.15</c:v>
                </c:pt>
                <c:pt idx="2">
                  <c:v>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4.72</c:v>
                </c:pt>
                <c:pt idx="2">
                  <c:v>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0001664"/>
        <c:axId val="420114432"/>
      </c:barChart>
      <c:catAx>
        <c:axId val="42000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0114432"/>
        <c:crosses val="autoZero"/>
        <c:auto val="1"/>
        <c:lblAlgn val="ctr"/>
        <c:lblOffset val="100"/>
        <c:noMultiLvlLbl val="0"/>
      </c:catAx>
      <c:valAx>
        <c:axId val="42011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000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0898688"/>
        <c:axId val="420933632"/>
      </c:barChart>
      <c:catAx>
        <c:axId val="4208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933632"/>
        <c:crosses val="autoZero"/>
        <c:auto val="1"/>
        <c:lblAlgn val="ctr"/>
        <c:lblOffset val="100"/>
        <c:noMultiLvlLbl val="0"/>
      </c:catAx>
      <c:valAx>
        <c:axId val="420933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8986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49.4</c:v>
                </c:pt>
                <c:pt idx="1">
                  <c:v>24.7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50.6</c:v>
                </c:pt>
                <c:pt idx="1">
                  <c:v>75.3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1067008"/>
        <c:axId val="421548800"/>
      </c:barChart>
      <c:catAx>
        <c:axId val="4210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548800"/>
        <c:crosses val="autoZero"/>
        <c:auto val="1"/>
        <c:lblAlgn val="ctr"/>
        <c:lblOffset val="100"/>
        <c:noMultiLvlLbl val="0"/>
      </c:catAx>
      <c:valAx>
        <c:axId val="421548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106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8275</c:v>
                </c:pt>
                <c:pt idx="1">
                  <c:v>8845</c:v>
                </c:pt>
                <c:pt idx="2">
                  <c:v>11977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3263</c:v>
                </c:pt>
                <c:pt idx="1">
                  <c:v>4031</c:v>
                </c:pt>
                <c:pt idx="2">
                  <c:v>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176640"/>
        <c:axId val="422178176"/>
      </c:barChart>
      <c:catAx>
        <c:axId val="42217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178176"/>
        <c:crosses val="autoZero"/>
        <c:auto val="1"/>
        <c:lblAlgn val="ctr"/>
        <c:lblOffset val="100"/>
        <c:noMultiLvlLbl val="0"/>
      </c:catAx>
      <c:valAx>
        <c:axId val="422178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217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18151</c:v>
                </c:pt>
                <c:pt idx="1">
                  <c:v>19259</c:v>
                </c:pt>
                <c:pt idx="2">
                  <c:v>34171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7007</c:v>
                </c:pt>
                <c:pt idx="1">
                  <c:v>13975</c:v>
                </c:pt>
                <c:pt idx="2">
                  <c:v>21206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859392"/>
        <c:axId val="324860928"/>
      </c:barChart>
      <c:catAx>
        <c:axId val="3248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860928"/>
        <c:crosses val="autoZero"/>
        <c:auto val="1"/>
        <c:lblAlgn val="ctr"/>
        <c:lblOffset val="100"/>
        <c:noMultiLvlLbl val="0"/>
      </c:catAx>
      <c:valAx>
        <c:axId val="324860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485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3.5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4998272"/>
        <c:axId val="324999808"/>
      </c:barChart>
      <c:catAx>
        <c:axId val="32499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999808"/>
        <c:crosses val="autoZero"/>
        <c:auto val="1"/>
        <c:lblAlgn val="ctr"/>
        <c:lblOffset val="100"/>
        <c:noMultiLvlLbl val="0"/>
      </c:catAx>
      <c:valAx>
        <c:axId val="324999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499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26.6</c:v>
                </c:pt>
                <c:pt idx="1">
                  <c:v>27.5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35.9</c:v>
                </c:pt>
                <c:pt idx="1">
                  <c:v>37.299999999999997</c:v>
                </c:pt>
                <c:pt idx="2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5042944"/>
        <c:axId val="325044480"/>
      </c:barChart>
      <c:catAx>
        <c:axId val="3250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044480"/>
        <c:crosses val="autoZero"/>
        <c:auto val="1"/>
        <c:lblAlgn val="ctr"/>
        <c:lblOffset val="100"/>
        <c:noMultiLvlLbl val="0"/>
      </c:catAx>
      <c:valAx>
        <c:axId val="32504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042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306.92899999999997</c:v>
                </c:pt>
                <c:pt idx="1">
                  <c:v>348.62900000000002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378432"/>
        <c:axId val="325379968"/>
      </c:barChart>
      <c:catAx>
        <c:axId val="32537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79968"/>
        <c:crosses val="autoZero"/>
        <c:auto val="1"/>
        <c:lblAlgn val="ctr"/>
        <c:lblOffset val="100"/>
        <c:noMultiLvlLbl val="0"/>
      </c:catAx>
      <c:valAx>
        <c:axId val="325379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7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22297.02</c:v>
                </c:pt>
                <c:pt idx="1">
                  <c:v>21075.34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393792"/>
        <c:axId val="325399680"/>
      </c:barChart>
      <c:catAx>
        <c:axId val="32539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99680"/>
        <c:crosses val="autoZero"/>
        <c:auto val="1"/>
        <c:lblAlgn val="ctr"/>
        <c:lblOffset val="100"/>
        <c:noMultiLvlLbl val="0"/>
      </c:catAx>
      <c:valAx>
        <c:axId val="32539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39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111</c:v>
                </c:pt>
                <c:pt idx="1">
                  <c:v>112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80</c:v>
                </c:pt>
                <c:pt idx="1">
                  <c:v>74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507712"/>
        <c:axId val="325583232"/>
      </c:barChart>
      <c:catAx>
        <c:axId val="3255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583232"/>
        <c:crosses val="autoZero"/>
        <c:auto val="1"/>
        <c:lblAlgn val="ctr"/>
        <c:lblOffset val="100"/>
        <c:noMultiLvlLbl val="0"/>
      </c:catAx>
      <c:valAx>
        <c:axId val="32558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507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16.5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55.4</c:v>
                </c:pt>
                <c:pt idx="1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533</c:v>
                </c:pt>
                <c:pt idx="1">
                  <c:v>660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626</c:v>
                </c:pt>
                <c:pt idx="1">
                  <c:v>723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179</c:v>
                </c:pt>
                <c:pt idx="1">
                  <c:v>222</c:v>
                </c:pt>
                <c:pt idx="2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87</c:v>
                </c:pt>
                <c:pt idx="1">
                  <c:v>74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2919</c:v>
                </c:pt>
                <c:pt idx="1">
                  <c:v>2663</c:v>
                </c:pt>
                <c:pt idx="2">
                  <c:v>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1939</c:v>
                </c:pt>
                <c:pt idx="1">
                  <c:v>1847</c:v>
                </c:pt>
                <c:pt idx="2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17.7</c:v>
                </c:pt>
                <c:pt idx="1">
                  <c:v>50.6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16.5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55.4</c:v>
                </c:pt>
                <c:pt idx="1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49.4</c:v>
                </c:pt>
                <c:pt idx="1">
                  <c:v>24.7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50.6</c:v>
                </c:pt>
                <c:pt idx="1">
                  <c:v>75.3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273</c:v>
                </c:pt>
                <c:pt idx="1">
                  <c:v>279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169</c:v>
                </c:pt>
                <c:pt idx="1">
                  <c:v>162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76</c:v>
                </c:pt>
                <c:pt idx="1">
                  <c:v>133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47</c:v>
                </c:pt>
                <c:pt idx="1">
                  <c:v>147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2669</c:v>
                </c:pt>
                <c:pt idx="1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2276</c:v>
                </c:pt>
                <c:pt idx="1">
                  <c:v>1959</c:v>
                </c:pt>
                <c:pt idx="2">
                  <c:v>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34</c:v>
                </c:pt>
                <c:pt idx="1">
                  <c:v>55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59</c:v>
                </c:pt>
                <c:pt idx="1">
                  <c:v>48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72</c:v>
                </c:pt>
                <c:pt idx="1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306.92899999999997</c:v>
                </c:pt>
                <c:pt idx="1">
                  <c:v>348.62900000000002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17854</c:v>
                </c:pt>
                <c:pt idx="1">
                  <c:v>17405</c:v>
                </c:pt>
                <c:pt idx="2">
                  <c:v>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15.269521208226223</c:v>
                </c:pt>
                <c:pt idx="1">
                  <c:v>59.662194730077125</c:v>
                </c:pt>
                <c:pt idx="2">
                  <c:v>25.068284061696662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273</c:v>
                </c:pt>
                <c:pt idx="1">
                  <c:v>279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169</c:v>
                </c:pt>
                <c:pt idx="1">
                  <c:v>162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92.7</c:v>
                </c:pt>
                <c:pt idx="1">
                  <c:v>100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100.5</c:v>
                </c:pt>
                <c:pt idx="1">
                  <c:v>99.5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1094</c:v>
                </c:pt>
                <c:pt idx="1">
                  <c:v>895</c:v>
                </c:pt>
                <c:pt idx="2">
                  <c:v>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20</c:v>
                </c:pt>
                <c:pt idx="1">
                  <c:v>35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23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180</c:v>
                </c:pt>
                <c:pt idx="1">
                  <c:v>161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187</c:v>
                </c:pt>
                <c:pt idx="1">
                  <c:v>232</c:v>
                </c:pt>
                <c:pt idx="2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2.0324550128534704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2.1168059125964009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2.1027474293059125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2.1850899742930592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2.1388978149100257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2.4120340616966582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2.6670951156812341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2.9723650385604112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3.1892673521850901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3.5628213367609254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3.5728631105398456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3.6411471722365039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3.9223168380462727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4.2115199228791775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3.8540327763496141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2.3497750642673525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1.7131266066838045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1.2813303341902313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2.0384800771208229</c:v>
                </c:pt>
                <c:pt idx="1">
                  <c:v>2.1087724935732646</c:v>
                </c:pt>
                <c:pt idx="2">
                  <c:v>2.1368894601542414</c:v>
                </c:pt>
                <c:pt idx="3">
                  <c:v>2.4040006426735219</c:v>
                </c:pt>
                <c:pt idx="4">
                  <c:v>2.3658419023136248</c:v>
                </c:pt>
                <c:pt idx="5">
                  <c:v>2.6590616966580978</c:v>
                </c:pt>
                <c:pt idx="6">
                  <c:v>3.0607326478149099</c:v>
                </c:pt>
                <c:pt idx="7">
                  <c:v>3.4121947300771205</c:v>
                </c:pt>
                <c:pt idx="8">
                  <c:v>3.3479273778920309</c:v>
                </c:pt>
                <c:pt idx="9">
                  <c:v>3.5829048843187659</c:v>
                </c:pt>
                <c:pt idx="10">
                  <c:v>3.5668380462724936</c:v>
                </c:pt>
                <c:pt idx="11">
                  <c:v>3.8038239074550133</c:v>
                </c:pt>
                <c:pt idx="12">
                  <c:v>3.9283419023136248</c:v>
                </c:pt>
                <c:pt idx="13">
                  <c:v>3.9464170951156814</c:v>
                </c:pt>
                <c:pt idx="14">
                  <c:v>3.4644119537275064</c:v>
                </c:pt>
                <c:pt idx="15">
                  <c:v>1.9701960154241644</c:v>
                </c:pt>
                <c:pt idx="16">
                  <c:v>1.4721240359897172</c:v>
                </c:pt>
                <c:pt idx="17">
                  <c:v>0.80535025706940877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0.14765596160944996</c:v>
                </c:pt>
                <c:pt idx="1">
                  <c:v>0.10584932578581618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0.90900701365817638</c:v>
                </c:pt>
                <c:pt idx="1">
                  <c:v>0.35896727875189838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8.4440753045404193</c:v>
                </c:pt>
                <c:pt idx="1">
                  <c:v>3.6771135349072672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20.247323735695829</c:v>
                </c:pt>
                <c:pt idx="1">
                  <c:v>19.278383726816699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48.528054632705796</c:v>
                </c:pt>
                <c:pt idx="1">
                  <c:v>57.559022504487089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7.8349944629014399</c:v>
                </c:pt>
                <c:pt idx="1">
                  <c:v>6.7743568502922358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13.888888888888889</c:v>
                </c:pt>
                <c:pt idx="1">
                  <c:v>12.246306778958994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33.2641196013289</c:v>
                </c:pt>
                <c:pt idx="1">
                  <c:v>29.370886833264304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26.555001845699522</c:v>
                </c:pt>
                <c:pt idx="1">
                  <c:v>30.641078742694095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40.005537098560353</c:v>
                </c:pt>
                <c:pt idx="1">
                  <c:v>39.799346495466885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0.17534145441122187</c:v>
                </c:pt>
                <c:pt idx="1">
                  <c:v>0.18868792857471581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27</c:v>
                </c:pt>
                <c:pt idx="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12</c:v>
                </c:pt>
                <c:pt idx="3">
                  <c:v>14</c:v>
                </c:pt>
                <c:pt idx="4">
                  <c:v>19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76</c:v>
                </c:pt>
                <c:pt idx="1">
                  <c:v>133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47</c:v>
                </c:pt>
                <c:pt idx="1">
                  <c:v>147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0.57999999999999996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</c:v>
                </c:pt>
                <c:pt idx="1">
                  <c:v>60.02735297774462</c:v>
                </c:pt>
                <c:pt idx="2">
                  <c:v>17.036773849706872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95</c:v>
                </c:pt>
                <c:pt idx="1">
                  <c:v>39.972647022255373</c:v>
                </c:pt>
                <c:pt idx="2">
                  <c:v>82.963226150293124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223</c:v>
                </c:pt>
                <c:pt idx="1">
                  <c:v>197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210</c:v>
                </c:pt>
                <c:pt idx="1">
                  <c:v>212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432</c:v>
                </c:pt>
                <c:pt idx="1">
                  <c:v>527</c:v>
                </c:pt>
                <c:pt idx="2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495</c:v>
                </c:pt>
                <c:pt idx="1">
                  <c:v>589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31.041908232565845</c:v>
                </c:pt>
                <c:pt idx="1">
                  <c:v>24.429359988065045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32.43332781182707</c:v>
                </c:pt>
                <c:pt idx="1">
                  <c:v>28.867671192003581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15.554083153884379</c:v>
                </c:pt>
                <c:pt idx="1">
                  <c:v>21.453080710129793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11.69455027331456</c:v>
                </c:pt>
                <c:pt idx="1">
                  <c:v>16.738773683425332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4.6877588206062617</c:v>
                </c:pt>
                <c:pt idx="1">
                  <c:v>5.4602416828285847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4.5883717078018877</c:v>
                </c:pt>
                <c:pt idx="1">
                  <c:v>3.0508727435476652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53.64</c:v>
                </c:pt>
                <c:pt idx="1">
                  <c:v>42.04</c:v>
                </c:pt>
                <c:pt idx="2">
                  <c:v>3.75</c:v>
                </c:pt>
                <c:pt idx="3">
                  <c:v>0.42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58.89</c:v>
                </c:pt>
                <c:pt idx="1">
                  <c:v>35.85</c:v>
                </c:pt>
                <c:pt idx="2">
                  <c:v>4.34</c:v>
                </c:pt>
                <c:pt idx="3">
                  <c:v>0.67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61372</c:v>
                </c:pt>
                <c:pt idx="1">
                  <c:v>69006</c:v>
                </c:pt>
                <c:pt idx="2">
                  <c:v>78233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7052</c:v>
                </c:pt>
                <c:pt idx="1">
                  <c:v>7214</c:v>
                </c:pt>
                <c:pt idx="2">
                  <c:v>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9593</c:v>
                </c:pt>
                <c:pt idx="1">
                  <c:v>9838</c:v>
                </c:pt>
                <c:pt idx="2">
                  <c:v>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29.8</c:v>
                </c:pt>
                <c:pt idx="1">
                  <c:v>20</c:v>
                </c:pt>
                <c:pt idx="2">
                  <c:v>0.6</c:v>
                </c:pt>
                <c:pt idx="3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88.875305623471874</c:v>
                </c:pt>
                <c:pt idx="1">
                  <c:v>95.205900430239708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11.124694376528117</c:v>
                </c:pt>
                <c:pt idx="1">
                  <c:v>4.7940995697602951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2669</c:v>
                </c:pt>
                <c:pt idx="1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10.9</c:v>
                </c:pt>
                <c:pt idx="1">
                  <c:v>9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9.4</c:v>
                </c:pt>
                <c:pt idx="1">
                  <c:v>13.3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13.45</c:v>
                </c:pt>
                <c:pt idx="1">
                  <c:v>10.15</c:v>
                </c:pt>
                <c:pt idx="2">
                  <c:v>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4.72</c:v>
                </c:pt>
                <c:pt idx="2">
                  <c:v>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8275</c:v>
                </c:pt>
                <c:pt idx="1">
                  <c:v>8845</c:v>
                </c:pt>
                <c:pt idx="2">
                  <c:v>11977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3263</c:v>
                </c:pt>
                <c:pt idx="1">
                  <c:v>4031</c:v>
                </c:pt>
                <c:pt idx="2">
                  <c:v>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18151</c:v>
                </c:pt>
                <c:pt idx="1">
                  <c:v>19259</c:v>
                </c:pt>
                <c:pt idx="2">
                  <c:v>34171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7007</c:v>
                </c:pt>
                <c:pt idx="1">
                  <c:v>13975</c:v>
                </c:pt>
                <c:pt idx="2">
                  <c:v>21206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3.5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26.6</c:v>
                </c:pt>
                <c:pt idx="1">
                  <c:v>27.5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35.9</c:v>
                </c:pt>
                <c:pt idx="1">
                  <c:v>37.299999999999997</c:v>
                </c:pt>
                <c:pt idx="2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22297.02</c:v>
                </c:pt>
                <c:pt idx="1">
                  <c:v>21075.34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111</c:v>
                </c:pt>
                <c:pt idx="1">
                  <c:v>112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80</c:v>
                </c:pt>
                <c:pt idx="1">
                  <c:v>74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24859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24933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44297</v>
      </c>
      <c r="C4" s="35">
        <v>21931</v>
      </c>
      <c r="D4" s="63">
        <v>22366</v>
      </c>
      <c r="E4" s="211"/>
    </row>
    <row r="5" spans="1:5" ht="30" x14ac:dyDescent="0.25">
      <c r="A5" s="201" t="s">
        <v>716</v>
      </c>
      <c r="B5" s="72">
        <v>42910</v>
      </c>
      <c r="C5" s="61">
        <v>21237</v>
      </c>
      <c r="D5" s="111">
        <v>21673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7122</v>
      </c>
      <c r="C4" s="71">
        <v>10216</v>
      </c>
    </row>
    <row r="5" spans="1:6" x14ac:dyDescent="0.25">
      <c r="A5" s="286" t="s">
        <v>719</v>
      </c>
      <c r="B5" s="214">
        <v>3216</v>
      </c>
      <c r="C5" s="214">
        <v>3788</v>
      </c>
    </row>
    <row r="6" spans="1:6" x14ac:dyDescent="0.25">
      <c r="A6" s="286" t="s">
        <v>720</v>
      </c>
      <c r="B6" s="214">
        <v>3522</v>
      </c>
      <c r="C6" s="214">
        <v>3745</v>
      </c>
    </row>
    <row r="7" spans="1:6" x14ac:dyDescent="0.25">
      <c r="A7" s="286" t="s">
        <v>721</v>
      </c>
      <c r="B7" s="214">
        <v>8396</v>
      </c>
      <c r="C7" s="214">
        <v>7365</v>
      </c>
    </row>
    <row r="8" spans="1:6" x14ac:dyDescent="0.25">
      <c r="A8" s="286" t="s">
        <v>722</v>
      </c>
      <c r="B8" s="214">
        <v>37</v>
      </c>
      <c r="C8" s="214">
        <v>119</v>
      </c>
    </row>
    <row r="9" spans="1:6" x14ac:dyDescent="0.25">
      <c r="A9" s="286" t="s">
        <v>723</v>
      </c>
      <c r="B9" s="214">
        <v>2406</v>
      </c>
      <c r="C9" s="214">
        <v>2165</v>
      </c>
    </row>
    <row r="10" spans="1:6" ht="30" x14ac:dyDescent="0.25">
      <c r="A10" s="293" t="s">
        <v>724</v>
      </c>
      <c r="B10" s="214">
        <v>3468</v>
      </c>
      <c r="C10" s="214">
        <v>586</v>
      </c>
    </row>
    <row r="11" spans="1:6" x14ac:dyDescent="0.25">
      <c r="A11" s="286" t="s">
        <v>887</v>
      </c>
      <c r="B11" s="214">
        <v>653</v>
      </c>
      <c r="C11" s="214">
        <v>1124</v>
      </c>
    </row>
    <row r="12" spans="1:6" x14ac:dyDescent="0.25">
      <c r="A12" s="294" t="s">
        <v>16</v>
      </c>
      <c r="B12" s="1">
        <f>SUM(B4:B11)</f>
        <v>28820</v>
      </c>
      <c r="C12" s="1">
        <f>SUM(C4:C11)</f>
        <v>29108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7520</v>
      </c>
      <c r="C19" s="71">
        <v>10049</v>
      </c>
    </row>
    <row r="20" spans="1:3" x14ac:dyDescent="0.25">
      <c r="A20" s="286" t="s">
        <v>719</v>
      </c>
      <c r="B20" s="214">
        <v>2095</v>
      </c>
      <c r="C20" s="214">
        <v>1907</v>
      </c>
    </row>
    <row r="21" spans="1:3" x14ac:dyDescent="0.25">
      <c r="A21" s="286" t="s">
        <v>720</v>
      </c>
      <c r="B21" s="214">
        <v>3100</v>
      </c>
      <c r="C21" s="214">
        <v>3100</v>
      </c>
    </row>
    <row r="22" spans="1:3" x14ac:dyDescent="0.25">
      <c r="A22" s="286" t="s">
        <v>721</v>
      </c>
      <c r="B22" s="214">
        <v>7317</v>
      </c>
      <c r="C22" s="214">
        <v>6625</v>
      </c>
    </row>
    <row r="23" spans="1:3" x14ac:dyDescent="0.25">
      <c r="A23" s="286" t="s">
        <v>722</v>
      </c>
      <c r="B23" s="214">
        <v>11</v>
      </c>
      <c r="C23" s="214">
        <v>36</v>
      </c>
    </row>
    <row r="24" spans="1:3" x14ac:dyDescent="0.25">
      <c r="A24" s="286" t="s">
        <v>723</v>
      </c>
      <c r="B24" s="214">
        <v>1563</v>
      </c>
      <c r="C24" s="214">
        <v>1431</v>
      </c>
    </row>
    <row r="25" spans="1:3" ht="30" x14ac:dyDescent="0.25">
      <c r="A25" s="293" t="s">
        <v>724</v>
      </c>
      <c r="B25" s="214">
        <v>2283</v>
      </c>
      <c r="C25" s="214">
        <v>408</v>
      </c>
    </row>
    <row r="26" spans="1:3" x14ac:dyDescent="0.25">
      <c r="A26" s="286" t="s">
        <v>887</v>
      </c>
      <c r="B26" s="214">
        <v>883</v>
      </c>
      <c r="C26" s="214">
        <v>1273</v>
      </c>
    </row>
    <row r="27" spans="1:3" x14ac:dyDescent="0.25">
      <c r="A27" s="294" t="s">
        <v>16</v>
      </c>
      <c r="B27" s="1">
        <f>SUM(B19:B26)</f>
        <v>24772</v>
      </c>
      <c r="C27" s="1">
        <f>SUM(C19:C26)</f>
        <v>24829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74.95</v>
      </c>
      <c r="C4" s="1018">
        <v>73</v>
      </c>
      <c r="D4" s="1018">
        <v>77.11</v>
      </c>
      <c r="E4" s="1019">
        <v>43</v>
      </c>
      <c r="F4" s="1019">
        <v>192.6</v>
      </c>
      <c r="G4" s="1020">
        <v>46.1</v>
      </c>
      <c r="H4" s="1021">
        <v>45.3</v>
      </c>
      <c r="I4" s="1022">
        <v>47</v>
      </c>
      <c r="J4" s="1019">
        <v>9.4</v>
      </c>
    </row>
    <row r="5" spans="1:12" x14ac:dyDescent="0.25">
      <c r="A5" s="498">
        <v>2021</v>
      </c>
      <c r="B5" s="757">
        <v>74.430000000000007</v>
      </c>
      <c r="C5" s="758">
        <v>72.59</v>
      </c>
      <c r="D5" s="758">
        <v>76.47</v>
      </c>
      <c r="E5" s="1023">
        <v>43</v>
      </c>
      <c r="F5" s="1023">
        <v>193.2</v>
      </c>
      <c r="G5" s="1024">
        <v>46.2</v>
      </c>
      <c r="H5" s="1025">
        <v>45.4</v>
      </c>
      <c r="I5" s="1026">
        <v>47.1</v>
      </c>
      <c r="J5" s="1023">
        <v>13.3</v>
      </c>
    </row>
    <row r="6" spans="1:12" x14ac:dyDescent="0.25">
      <c r="A6" s="499">
        <v>2022</v>
      </c>
      <c r="B6" s="1011">
        <v>74.12</v>
      </c>
      <c r="C6" s="1012">
        <v>72.17</v>
      </c>
      <c r="D6" s="1012">
        <v>76.319999999999993</v>
      </c>
      <c r="E6" s="1013">
        <v>40</v>
      </c>
      <c r="F6" s="1013">
        <v>192.2</v>
      </c>
      <c r="G6" s="1014">
        <v>46.2</v>
      </c>
      <c r="H6" s="1015">
        <v>45.3</v>
      </c>
      <c r="I6" s="1016">
        <v>47</v>
      </c>
      <c r="J6" s="1013">
        <v>10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13.3</v>
      </c>
    </row>
    <row r="13" spans="1:12" x14ac:dyDescent="0.25">
      <c r="A13" s="633">
        <f t="shared" si="0"/>
        <v>2022</v>
      </c>
      <c r="B13" s="627">
        <f t="shared" si="1"/>
        <v>10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15473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17349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78233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4864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14974</v>
      </c>
      <c r="C5" s="70">
        <v>16645</v>
      </c>
      <c r="D5" s="55">
        <v>9593</v>
      </c>
      <c r="E5" s="110">
        <v>7052</v>
      </c>
      <c r="F5" s="55">
        <v>31.2</v>
      </c>
      <c r="G5" s="55">
        <v>35.9</v>
      </c>
      <c r="H5" s="110">
        <v>26.6</v>
      </c>
      <c r="I5" s="55"/>
      <c r="J5" s="70"/>
      <c r="K5" s="55"/>
      <c r="L5" s="55"/>
      <c r="M5" s="71">
        <v>95</v>
      </c>
      <c r="N5" s="71">
        <v>80</v>
      </c>
      <c r="O5" s="71">
        <v>111</v>
      </c>
    </row>
    <row r="6" spans="1:16" x14ac:dyDescent="0.25">
      <c r="A6" s="215">
        <v>2021</v>
      </c>
      <c r="B6" s="212">
        <v>15428</v>
      </c>
      <c r="C6" s="212">
        <v>17051</v>
      </c>
      <c r="D6" s="58">
        <v>9838</v>
      </c>
      <c r="E6" s="160">
        <v>7214</v>
      </c>
      <c r="F6" s="58">
        <v>32.4</v>
      </c>
      <c r="G6" s="58">
        <v>37.299999999999997</v>
      </c>
      <c r="H6" s="160">
        <v>27.5</v>
      </c>
      <c r="I6" s="58">
        <v>61372</v>
      </c>
      <c r="J6" s="212">
        <v>4858</v>
      </c>
      <c r="K6" s="58">
        <v>1939</v>
      </c>
      <c r="L6" s="58">
        <v>2919</v>
      </c>
      <c r="M6" s="214">
        <v>93</v>
      </c>
      <c r="N6" s="214">
        <v>74</v>
      </c>
      <c r="O6" s="214">
        <v>112</v>
      </c>
    </row>
    <row r="7" spans="1:16" x14ac:dyDescent="0.25">
      <c r="A7" s="229">
        <v>2022</v>
      </c>
      <c r="B7" s="167">
        <v>15473</v>
      </c>
      <c r="C7" s="167">
        <v>17349</v>
      </c>
      <c r="D7" s="94">
        <v>9883</v>
      </c>
      <c r="E7" s="169">
        <v>7466</v>
      </c>
      <c r="F7" s="94">
        <v>34.799999999999997</v>
      </c>
      <c r="G7" s="58">
        <v>39.6</v>
      </c>
      <c r="H7" s="160">
        <v>30</v>
      </c>
      <c r="I7" s="94">
        <v>69006</v>
      </c>
      <c r="J7" s="167">
        <v>4510</v>
      </c>
      <c r="K7" s="94">
        <v>1847</v>
      </c>
      <c r="L7" s="94">
        <v>2663</v>
      </c>
      <c r="M7" s="214">
        <v>91</v>
      </c>
      <c r="N7" s="214">
        <v>75</v>
      </c>
      <c r="O7" s="214">
        <v>108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78233</v>
      </c>
      <c r="J8" s="1072">
        <v>4864</v>
      </c>
      <c r="K8" s="1073">
        <v>1979</v>
      </c>
      <c r="L8" s="1073">
        <v>2885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61372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69006</v>
      </c>
      <c r="F14" s="514">
        <f>A5</f>
        <v>2020</v>
      </c>
      <c r="G14" s="310">
        <f>IF(ISBLANK(E5),"",E5)</f>
        <v>7052</v>
      </c>
      <c r="H14" s="310">
        <f>IF(ISBLANK(D5),"",D5)</f>
        <v>9593</v>
      </c>
      <c r="K14" s="514">
        <f>A6</f>
        <v>2021</v>
      </c>
      <c r="L14" s="310">
        <f>IF(ISBLANK(L6),"",L6)</f>
        <v>2919</v>
      </c>
      <c r="M14" s="310">
        <f>IF(ISBLANK(K6),"",K6)</f>
        <v>1939</v>
      </c>
    </row>
    <row r="15" spans="1:16" x14ac:dyDescent="0.25">
      <c r="A15" s="481">
        <f>A8</f>
        <v>2023</v>
      </c>
      <c r="B15" s="311">
        <f t="shared" si="0"/>
        <v>78233</v>
      </c>
      <c r="F15" s="486">
        <f t="shared" ref="F15:F16" si="1">A6</f>
        <v>2021</v>
      </c>
      <c r="G15" s="479">
        <f t="shared" ref="G15:G16" si="2">IF(ISBLANK(E6),"",E6)</f>
        <v>7214</v>
      </c>
      <c r="H15" s="479">
        <f t="shared" ref="H15:H16" si="3">IF(ISBLANK(D6),"",D6)</f>
        <v>9838</v>
      </c>
      <c r="K15" s="486">
        <f>A7</f>
        <v>2022</v>
      </c>
      <c r="L15" s="479">
        <f t="shared" ref="L15:L16" si="4">IF(ISBLANK(L7),"",L7)</f>
        <v>2663</v>
      </c>
      <c r="M15" s="479">
        <f t="shared" ref="M15:M16" si="5">IF(ISBLANK(K7),"",K7)</f>
        <v>1847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7466</v>
      </c>
      <c r="H16" s="311">
        <f t="shared" si="3"/>
        <v>9883</v>
      </c>
      <c r="K16" s="481">
        <f>A8</f>
        <v>2023</v>
      </c>
      <c r="L16" s="311">
        <f t="shared" si="4"/>
        <v>2885</v>
      </c>
      <c r="M16" s="311">
        <f t="shared" si="5"/>
        <v>1979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14974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15428</v>
      </c>
      <c r="C21" s="373"/>
      <c r="D21" s="197"/>
      <c r="F21" s="514">
        <f>A5</f>
        <v>2020</v>
      </c>
      <c r="G21" s="310">
        <f>IF(ISBLANK(E5),"",E5)</f>
        <v>7052</v>
      </c>
      <c r="H21" s="310">
        <f>IF(ISBLANK(D5),"",D5)</f>
        <v>9593</v>
      </c>
      <c r="K21" s="514">
        <f>A6</f>
        <v>2021</v>
      </c>
      <c r="L21" s="310">
        <f>IF(ISBLANK(L6),"",L6)</f>
        <v>2919</v>
      </c>
      <c r="M21" s="310">
        <f>IF(ISBLANK(K6),"",K6)</f>
        <v>1939</v>
      </c>
    </row>
    <row r="22" spans="1:15" x14ac:dyDescent="0.25">
      <c r="A22" s="481">
        <f t="shared" si="6"/>
        <v>2022</v>
      </c>
      <c r="B22" s="311">
        <f t="shared" si="7"/>
        <v>15473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7214</v>
      </c>
      <c r="H22" s="479">
        <f t="shared" ref="H22:H23" si="10">IF(ISBLANK(D6),"",D6)</f>
        <v>9838</v>
      </c>
      <c r="K22" s="486">
        <f>A7</f>
        <v>2022</v>
      </c>
      <c r="L22" s="479">
        <f>IF(ISBLANK(L7),"",L7)</f>
        <v>2663</v>
      </c>
      <c r="M22" s="479">
        <f>IF(ISBLANK(K7),"",K7)</f>
        <v>1847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7466</v>
      </c>
      <c r="H23" s="311">
        <f t="shared" si="10"/>
        <v>9883</v>
      </c>
      <c r="K23" s="481">
        <f>A8</f>
        <v>2023</v>
      </c>
      <c r="L23" s="311">
        <f>IF(ISBLANK(L8),"",L8)</f>
        <v>2885</v>
      </c>
      <c r="M23" s="311">
        <f>IF(ISBLANK(K8),"",K8)</f>
        <v>1979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14974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15428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15473</v>
      </c>
      <c r="C28" s="373"/>
      <c r="D28" s="197"/>
      <c r="F28" s="514">
        <f>A5</f>
        <v>2020</v>
      </c>
      <c r="G28" s="310">
        <f>IF(ISBLANK(H5),"",H5)</f>
        <v>26.6</v>
      </c>
      <c r="H28" s="310">
        <f>IF(ISBLANK(G5),"",G5)</f>
        <v>35.9</v>
      </c>
      <c r="K28" s="514">
        <f>A5</f>
        <v>2020</v>
      </c>
      <c r="L28" s="310">
        <f>IF(ISBLANK(O5),"",O5)</f>
        <v>111</v>
      </c>
      <c r="M28" s="310">
        <f>IF(ISBLANK(N5),"",N5)</f>
        <v>80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27.5</v>
      </c>
      <c r="H29" s="479">
        <f t="shared" ref="H29:H30" si="15">IF(ISBLANK(G6),"",G6)</f>
        <v>37.299999999999997</v>
      </c>
      <c r="K29" s="486">
        <f t="shared" ref="K29:K30" si="16">A6</f>
        <v>2021</v>
      </c>
      <c r="L29" s="479">
        <f t="shared" ref="L29:L30" si="17">IF(ISBLANK(O6),"",O6)</f>
        <v>112</v>
      </c>
      <c r="M29" s="479">
        <f t="shared" ref="M29:M30" si="18">IF(ISBLANK(N6),"",N6)</f>
        <v>74</v>
      </c>
    </row>
    <row r="30" spans="1:15" x14ac:dyDescent="0.25">
      <c r="F30" s="481">
        <f t="shared" si="13"/>
        <v>2022</v>
      </c>
      <c r="G30" s="311">
        <f t="shared" si="14"/>
        <v>30</v>
      </c>
      <c r="H30" s="311">
        <f t="shared" si="15"/>
        <v>39.6</v>
      </c>
      <c r="K30" s="481">
        <f t="shared" si="16"/>
        <v>2022</v>
      </c>
      <c r="L30" s="311">
        <f t="shared" si="17"/>
        <v>108</v>
      </c>
      <c r="M30" s="311">
        <f t="shared" si="18"/>
        <v>75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26.6</v>
      </c>
      <c r="H35" s="310">
        <f>IF(ISBLANK(G5),"",G5)</f>
        <v>35.9</v>
      </c>
      <c r="K35" s="514">
        <f>A5</f>
        <v>2020</v>
      </c>
      <c r="L35" s="310">
        <f>IF(ISBLANK(O5),"",O5)</f>
        <v>111</v>
      </c>
      <c r="M35" s="310">
        <f>IF(ISBLANK(N5),"",N5)</f>
        <v>80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27.5</v>
      </c>
      <c r="H36" s="479">
        <f t="shared" ref="H36:H37" si="21">IF(ISBLANK(G6),"",G6)</f>
        <v>37.299999999999997</v>
      </c>
      <c r="K36" s="486">
        <f t="shared" ref="K36:K37" si="22">A6</f>
        <v>2021</v>
      </c>
      <c r="L36" s="479">
        <f t="shared" ref="L36:L37" si="23">IF(ISBLANK(O6),"",O6)</f>
        <v>112</v>
      </c>
      <c r="M36" s="479">
        <f t="shared" ref="M36:M37" si="24">IF(ISBLANK(N6),"",N6)</f>
        <v>74</v>
      </c>
    </row>
    <row r="37" spans="6:15" x14ac:dyDescent="0.25">
      <c r="F37" s="481">
        <f t="shared" si="19"/>
        <v>2022</v>
      </c>
      <c r="G37" s="311">
        <f t="shared" si="20"/>
        <v>30</v>
      </c>
      <c r="H37" s="311">
        <f t="shared" si="21"/>
        <v>39.6</v>
      </c>
      <c r="K37" s="481">
        <f t="shared" si="22"/>
        <v>2022</v>
      </c>
      <c r="L37" s="311">
        <f t="shared" si="23"/>
        <v>108</v>
      </c>
      <c r="M37" s="311">
        <f t="shared" si="24"/>
        <v>75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18.2</v>
      </c>
      <c r="C6" s="35">
        <v>17.2</v>
      </c>
      <c r="D6" s="63">
        <v>18.8</v>
      </c>
      <c r="E6" s="35">
        <v>50.9</v>
      </c>
      <c r="F6" s="35">
        <v>44.8</v>
      </c>
      <c r="G6" s="35">
        <v>55</v>
      </c>
      <c r="H6" s="292">
        <v>30.9</v>
      </c>
      <c r="I6" s="35">
        <v>38</v>
      </c>
      <c r="J6" s="63">
        <v>26.1</v>
      </c>
      <c r="M6" s="127" t="s">
        <v>16</v>
      </c>
      <c r="N6" s="935">
        <f>IF(ISBLANK(B8),"",B8)</f>
        <v>17.7</v>
      </c>
      <c r="O6" s="935">
        <f>IF(ISBLANK(E8),"",E8)</f>
        <v>50.6</v>
      </c>
      <c r="P6" s="128">
        <f>IF(ISBLANK(H8),"",H8)</f>
        <v>31.7</v>
      </c>
    </row>
    <row r="7" spans="1:19" x14ac:dyDescent="0.25">
      <c r="A7" s="286">
        <v>2022</v>
      </c>
      <c r="B7" s="167">
        <v>18.399999999999999</v>
      </c>
      <c r="C7" s="94">
        <v>19.8</v>
      </c>
      <c r="D7" s="169">
        <v>17.5</v>
      </c>
      <c r="E7" s="94">
        <v>50.4</v>
      </c>
      <c r="F7" s="94">
        <v>42.8</v>
      </c>
      <c r="G7" s="94">
        <v>55.7</v>
      </c>
      <c r="H7" s="167">
        <v>31.1</v>
      </c>
      <c r="I7" s="94">
        <v>37.4</v>
      </c>
      <c r="J7" s="169">
        <v>26.8</v>
      </c>
    </row>
    <row r="8" spans="1:19" x14ac:dyDescent="0.25">
      <c r="A8" s="218">
        <v>2023</v>
      </c>
      <c r="B8" s="167">
        <v>17.7</v>
      </c>
      <c r="C8" s="94">
        <v>19.399999999999999</v>
      </c>
      <c r="D8" s="169">
        <v>16.5</v>
      </c>
      <c r="E8" s="94">
        <v>50.6</v>
      </c>
      <c r="F8" s="94">
        <v>43.6</v>
      </c>
      <c r="G8" s="94">
        <v>55.4</v>
      </c>
      <c r="H8" s="167">
        <v>31.7</v>
      </c>
      <c r="I8" s="94">
        <v>37</v>
      </c>
      <c r="J8" s="169">
        <v>28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16.5</v>
      </c>
      <c r="O12" s="936">
        <f>IF(ISBLANK(G8),"",G8)</f>
        <v>55.4</v>
      </c>
      <c r="P12" s="938">
        <f>IF(ISBLANK(J8),"",J8)</f>
        <v>28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43.6</v>
      </c>
      <c r="P13" s="939">
        <f>IF(ISBLANK(I8),"",I8)</f>
        <v>37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17.7</v>
      </c>
      <c r="O20" s="935">
        <f>IF(ISBLANK(E8),"",E8)</f>
        <v>50.6</v>
      </c>
      <c r="P20" s="940">
        <f>IF(ISBLANK(H8),"",H8)</f>
        <v>31.7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16.5</v>
      </c>
      <c r="O24" s="936">
        <f>IF(ISBLANK(G8),"",G8)</f>
        <v>55.4</v>
      </c>
      <c r="P24" s="938">
        <f>IF(ISBLANK(J8),"",J8)</f>
        <v>28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43.6</v>
      </c>
      <c r="P25" s="939">
        <f>IF(ISBLANK(I8),"",I8)</f>
        <v>37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2319816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46590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2613873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52496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7299073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146591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483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1609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226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1278175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45.1</v>
      </c>
      <c r="E20" s="600">
        <v>31.4</v>
      </c>
      <c r="F20" s="600">
        <v>29.8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26.1</v>
      </c>
      <c r="E21" s="751">
        <v>19.8</v>
      </c>
      <c r="F21" s="751">
        <v>20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5.3</v>
      </c>
      <c r="E22" s="752">
        <v>0.6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29.8</v>
      </c>
      <c r="C30" s="204" t="s">
        <v>493</v>
      </c>
    </row>
    <row r="31" spans="1:11" x14ac:dyDescent="0.25">
      <c r="A31" s="698" t="s">
        <v>1430</v>
      </c>
      <c r="B31" s="734">
        <f>F21</f>
        <v>20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49.6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490</v>
      </c>
      <c r="C4" s="71">
        <v>20</v>
      </c>
      <c r="D4" s="71">
        <v>23</v>
      </c>
      <c r="G4" s="217">
        <f>A4</f>
        <v>2021</v>
      </c>
      <c r="H4" s="289">
        <f>IF(ISBLANK(C4),"",C4)</f>
        <v>20</v>
      </c>
      <c r="I4" s="289">
        <f>IF(ISBLANK(D4),"",D4)</f>
        <v>23</v>
      </c>
    </row>
    <row r="5" spans="1:9" x14ac:dyDescent="0.25">
      <c r="A5" s="286">
        <v>2022</v>
      </c>
      <c r="B5" s="214">
        <v>478</v>
      </c>
      <c r="C5" s="214">
        <v>35</v>
      </c>
      <c r="D5" s="214">
        <v>22</v>
      </c>
      <c r="G5" s="286">
        <f t="shared" ref="G5:G6" si="0">A5</f>
        <v>2022</v>
      </c>
      <c r="H5" s="290">
        <f t="shared" ref="H5:H6" si="1">IF(ISBLANK(C5),"",C5)</f>
        <v>35</v>
      </c>
      <c r="I5" s="290">
        <f t="shared" ref="I5:I6" si="2">IF(ISBLANK(D5),"",D5)</f>
        <v>22</v>
      </c>
    </row>
    <row r="6" spans="1:9" x14ac:dyDescent="0.25">
      <c r="A6" s="218">
        <v>2023</v>
      </c>
      <c r="B6" s="168">
        <v>483</v>
      </c>
      <c r="C6" s="168">
        <v>24</v>
      </c>
      <c r="D6" s="168">
        <v>24</v>
      </c>
      <c r="G6" s="219">
        <f t="shared" si="0"/>
        <v>2023</v>
      </c>
      <c r="H6" s="291">
        <f t="shared" si="1"/>
        <v>24</v>
      </c>
      <c r="I6" s="291">
        <f t="shared" si="2"/>
        <v>24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20</v>
      </c>
      <c r="I12" s="289">
        <f>IF(ISBLANK(D4),"",D4)</f>
        <v>23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35</v>
      </c>
      <c r="I13" s="290">
        <f t="shared" si="4"/>
        <v>22</v>
      </c>
    </row>
    <row r="14" spans="1:9" x14ac:dyDescent="0.25">
      <c r="G14" s="219">
        <f t="shared" si="3"/>
        <v>2023</v>
      </c>
      <c r="H14" s="291">
        <f t="shared" ref="H14:I14" si="5">IF(ISBLANK(C6),"",C6)</f>
        <v>24</v>
      </c>
      <c r="I14" s="291">
        <f t="shared" si="5"/>
        <v>24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1461</v>
      </c>
      <c r="C23" s="71">
        <v>180</v>
      </c>
      <c r="D23" s="71">
        <v>187</v>
      </c>
      <c r="G23" s="217">
        <f>A23</f>
        <v>2021</v>
      </c>
      <c r="H23" s="289">
        <f>IF(ISBLANK(C23),"",C23)</f>
        <v>180</v>
      </c>
      <c r="I23" s="289">
        <f>IF(ISBLANK(D23),"",D23)</f>
        <v>187</v>
      </c>
    </row>
    <row r="24" spans="1:13" x14ac:dyDescent="0.25">
      <c r="A24" s="286">
        <v>2022</v>
      </c>
      <c r="B24" s="214">
        <v>1534</v>
      </c>
      <c r="C24" s="214">
        <v>161</v>
      </c>
      <c r="D24" s="214">
        <v>232</v>
      </c>
      <c r="G24" s="286">
        <f t="shared" ref="G24:G25" si="6">A24</f>
        <v>2022</v>
      </c>
      <c r="H24" s="290">
        <f t="shared" ref="H24:H25" si="7">IF(ISBLANK(C24),"",C24)</f>
        <v>161</v>
      </c>
      <c r="I24" s="290">
        <f t="shared" ref="I24:I25" si="8">IF(ISBLANK(D24),"",D24)</f>
        <v>232</v>
      </c>
    </row>
    <row r="25" spans="1:13" x14ac:dyDescent="0.25">
      <c r="A25" s="218">
        <v>2023</v>
      </c>
      <c r="B25" s="168">
        <v>1609</v>
      </c>
      <c r="C25" s="168">
        <v>155</v>
      </c>
      <c r="D25" s="168">
        <v>226</v>
      </c>
      <c r="G25" s="219">
        <f t="shared" si="6"/>
        <v>2023</v>
      </c>
      <c r="H25" s="291">
        <f t="shared" si="7"/>
        <v>155</v>
      </c>
      <c r="I25" s="291">
        <f t="shared" si="8"/>
        <v>226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180</v>
      </c>
      <c r="I31" s="289">
        <f>IF(ISBLANK(D23),"",D23)</f>
        <v>187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161</v>
      </c>
      <c r="I32" s="290">
        <f t="shared" si="10"/>
        <v>232</v>
      </c>
    </row>
    <row r="33" spans="7:9" x14ac:dyDescent="0.25">
      <c r="G33" s="219">
        <f t="shared" si="9"/>
        <v>2023</v>
      </c>
      <c r="H33" s="291">
        <f t="shared" ref="H33:I33" si="11">IF(ISBLANK(C25),"",C25)</f>
        <v>155</v>
      </c>
      <c r="I33" s="291">
        <f t="shared" si="11"/>
        <v>226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1764116</v>
      </c>
      <c r="C4" s="1077">
        <v>33110</v>
      </c>
      <c r="D4" s="110">
        <v>1021297</v>
      </c>
      <c r="E4" s="70">
        <v>19168</v>
      </c>
      <c r="F4" s="1076">
        <v>206684</v>
      </c>
      <c r="G4" s="70">
        <v>3879</v>
      </c>
      <c r="H4" s="1078">
        <v>3915031</v>
      </c>
      <c r="I4" s="1077">
        <v>73479</v>
      </c>
    </row>
    <row r="5" spans="1:9" x14ac:dyDescent="0.25">
      <c r="A5" s="587">
        <v>2021</v>
      </c>
      <c r="B5" s="1079">
        <v>1994922</v>
      </c>
      <c r="C5" s="1080">
        <v>37925</v>
      </c>
      <c r="D5" s="160">
        <v>1261572</v>
      </c>
      <c r="E5" s="212">
        <v>23983</v>
      </c>
      <c r="F5" s="1079">
        <v>37745</v>
      </c>
      <c r="G5" s="212">
        <v>718</v>
      </c>
      <c r="H5" s="1081">
        <v>6361598</v>
      </c>
      <c r="I5" s="1080">
        <v>120938</v>
      </c>
    </row>
    <row r="6" spans="1:9" x14ac:dyDescent="0.25">
      <c r="A6" s="588">
        <v>2022</v>
      </c>
      <c r="B6" s="1082">
        <v>2174989</v>
      </c>
      <c r="C6" s="1083">
        <v>43681</v>
      </c>
      <c r="D6" s="169">
        <v>1459119</v>
      </c>
      <c r="E6" s="167">
        <v>29304</v>
      </c>
      <c r="F6" s="1082">
        <v>42983</v>
      </c>
      <c r="G6" s="167">
        <v>863</v>
      </c>
      <c r="H6" s="1084">
        <v>7299073</v>
      </c>
      <c r="I6" s="1083">
        <v>146591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845081</v>
      </c>
      <c r="C4" s="1076">
        <v>1863104</v>
      </c>
      <c r="D4" s="1077">
        <v>34968</v>
      </c>
      <c r="E4" s="1076">
        <v>1690477</v>
      </c>
      <c r="F4" s="1077">
        <v>31728</v>
      </c>
    </row>
    <row r="5" spans="1:6" x14ac:dyDescent="0.25">
      <c r="A5" s="480">
        <v>2021</v>
      </c>
      <c r="B5" s="1081">
        <v>1015986</v>
      </c>
      <c r="C5" s="1079">
        <v>2264322</v>
      </c>
      <c r="D5" s="1080">
        <v>43046</v>
      </c>
      <c r="E5" s="1079">
        <v>2087419</v>
      </c>
      <c r="F5" s="1080">
        <v>39683</v>
      </c>
    </row>
    <row r="6" spans="1:6" ht="15.75" thickBot="1" x14ac:dyDescent="0.3">
      <c r="A6" s="960">
        <v>2022</v>
      </c>
      <c r="B6" s="1085">
        <v>1278175</v>
      </c>
      <c r="C6" s="1086">
        <v>2319816</v>
      </c>
      <c r="D6" s="1087">
        <v>46590</v>
      </c>
      <c r="E6" s="1086">
        <v>2613873</v>
      </c>
      <c r="F6" s="1087">
        <v>52496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Pirot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1232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49792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192.2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44297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42910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1460</v>
      </c>
      <c r="C63" s="548">
        <f>IF(ISBLANK('DEM2'!C7),"-",'DEM2'!C7)</f>
        <v>1510</v>
      </c>
      <c r="D63" s="548"/>
      <c r="E63" s="548">
        <f>IF(ISBLANK('DEM2'!D8),"-",'DEM2'!D8)</f>
        <v>1431</v>
      </c>
      <c r="F63" s="548">
        <f>IF(ISBLANK('DEM2'!C8),"-",'DEM2'!C8)</f>
        <v>1450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1712</v>
      </c>
      <c r="C64" s="317">
        <f>IF(ISBLANK('DEM2'!F7),"-",'DEM2'!F7)</f>
        <v>1757</v>
      </c>
      <c r="D64" s="789"/>
      <c r="E64" s="317">
        <f>IF(ISBLANK('DEM2'!G8),"-",'DEM2'!G8)</f>
        <v>1682</v>
      </c>
      <c r="F64" s="317">
        <f>IF(ISBLANK('DEM2'!F8),"-",'DEM2'!F8)</f>
        <v>1679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935</v>
      </c>
      <c r="C65" s="345">
        <f>IF(ISBLANK('DEM2'!I7),"-",'DEM2'!I7)</f>
        <v>1019</v>
      </c>
      <c r="D65" s="393"/>
      <c r="E65" s="345">
        <f>IF(ISBLANK('DEM2'!J8),"-",'DEM2'!J8)</f>
        <v>881</v>
      </c>
      <c r="F65" s="345">
        <f>IF(ISBLANK('DEM2'!I8),"-",'DEM2'!I8)</f>
        <v>954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3871</v>
      </c>
      <c r="C66" s="348">
        <f>IF(ISBLANK('DEM2'!L7),"-",'DEM2'!L7)</f>
        <v>4013</v>
      </c>
      <c r="D66" s="394"/>
      <c r="E66" s="348">
        <f>IF(ISBLANK('DEM2'!M8),"-",'DEM2'!M8)</f>
        <v>3764</v>
      </c>
      <c r="F66" s="348">
        <f>IF(ISBLANK('DEM2'!L8),"-",'DEM2'!L8)</f>
        <v>3839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3769</v>
      </c>
      <c r="C67" s="345">
        <f>IF(ISBLANK('DEM2'!O7),"-",'DEM2'!O7)</f>
        <v>4114</v>
      </c>
      <c r="D67" s="393"/>
      <c r="E67" s="345">
        <f>IF(ISBLANK('DEM2'!P8),"-",'DEM2'!P8)</f>
        <v>3354</v>
      </c>
      <c r="F67" s="345">
        <f>IF(ISBLANK('DEM2'!O8),"-",'DEM2'!O8)</f>
        <v>3699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15952</v>
      </c>
      <c r="C68" s="317">
        <f>IF(ISBLANK('DEM2'!R7),"-",'DEM2'!R7)</f>
        <v>16942</v>
      </c>
      <c r="D68" s="395"/>
      <c r="E68" s="317">
        <f>IF(ISBLANK('DEM2'!S8),"-",'DEM2'!S8)</f>
        <v>15069</v>
      </c>
      <c r="F68" s="317">
        <f>IF(ISBLANK('DEM2'!R8),"-",'DEM2'!R8)</f>
        <v>15999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26207</v>
      </c>
      <c r="C69" s="463">
        <f>IF(ISBLANK('DEM2'!U7),"-",'DEM2'!U7)</f>
        <v>26395</v>
      </c>
      <c r="D69" s="799"/>
      <c r="E69" s="463">
        <f>IF(ISBLANK('DEM2'!V8),"-",'DEM2'!V8)</f>
        <v>24859</v>
      </c>
      <c r="F69" s="463">
        <f>IF(ISBLANK('DEM2'!U8),"-",'DEM2'!U8)</f>
        <v>24933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6.9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7.3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8.3000000000000007</v>
      </c>
      <c r="G117" s="801">
        <f>IF(ISBLANK('DEM2'!E25),"-",'DEM2'!E25)</f>
        <v>11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15473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17349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78233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4864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28.5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7299073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146591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1459119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687923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29304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2174989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43681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42983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863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2319816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46590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2613873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52496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483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1609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1278175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5680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6305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2966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10602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5629</v>
      </c>
      <c r="C300" s="808">
        <f>IF(ISBLANK(POLJ3!C4),"-",POLJ3!C4)</f>
        <v>959</v>
      </c>
      <c r="D300" s="1160">
        <f>IF(ISBLANK(POLJ3!D4),"-",POLJ3!D4)</f>
        <v>4670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8043</v>
      </c>
      <c r="C301" s="789">
        <f>IF(ISBLANK(POLJ3!C5),"-",POLJ3!C5)</f>
        <v>4828</v>
      </c>
      <c r="D301" s="1161">
        <f>IF(ISBLANK(POLJ3!D5),"-",POLJ3!D5)</f>
        <v>3215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20</v>
      </c>
      <c r="C302" s="790">
        <f>IF(ISBLANK(POLJ3!C6),"-",POLJ3!C6)</f>
        <v>1</v>
      </c>
      <c r="D302" s="1162">
        <f>IF(ISBLANK(POLJ3!D6),"-",POLJ3!D6)</f>
        <v>19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45</v>
      </c>
      <c r="C303" s="791">
        <f>IF(ISBLANK(POLJ3!C7),"-",POLJ3!C7)</f>
        <v>9</v>
      </c>
      <c r="D303" s="1163">
        <f>IF(ISBLANK(POLJ3!D7),"-",POLJ3!D7)</f>
        <v>36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5680</v>
      </c>
      <c r="C304" s="807">
        <f>IF(ISBLANK(POLJ3!C8),"-",POLJ3!C8)</f>
        <v>890</v>
      </c>
      <c r="D304" s="1164">
        <f>IF(ISBLANK(POLJ3!D8),"-",POLJ3!D8)</f>
        <v>4790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57.42</v>
      </c>
      <c r="C310" s="1165"/>
      <c r="D310" s="3"/>
      <c r="E310" s="5"/>
      <c r="F310" s="5"/>
      <c r="G310" s="815" t="s">
        <v>854</v>
      </c>
      <c r="H310" s="816">
        <f>IF(ISBLANK(POLJ2!H3),"-",POLJ2!H3)</f>
        <v>5069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8451.66</v>
      </c>
      <c r="C311" s="1154"/>
      <c r="D311" s="3"/>
      <c r="E311" s="5"/>
      <c r="F311" s="5"/>
      <c r="G311" s="810" t="s">
        <v>855</v>
      </c>
      <c r="H311" s="248">
        <f>IF(ISBLANK(POLJ2!H4),"-",POLJ2!H4)</f>
        <v>9529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763.67</v>
      </c>
      <c r="C312" s="1154"/>
      <c r="D312" s="3"/>
      <c r="E312" s="5"/>
      <c r="F312" s="5"/>
      <c r="G312" s="810" t="s">
        <v>856</v>
      </c>
      <c r="H312" s="248">
        <f>IF(ISBLANK(POLJ2!H5),"-",POLJ2!H5)</f>
        <v>17801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365.72</v>
      </c>
      <c r="C313" s="1154"/>
      <c r="D313" s="3"/>
      <c r="E313" s="5"/>
      <c r="F313" s="5"/>
      <c r="G313" s="812" t="s">
        <v>857</v>
      </c>
      <c r="H313" s="249">
        <f>IF(ISBLANK(POLJ2!H6),"-",POLJ2!H6)</f>
        <v>78800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25.95</v>
      </c>
      <c r="C314" s="1154"/>
      <c r="D314" s="3"/>
      <c r="E314" s="5"/>
      <c r="F314" s="5"/>
      <c r="G314" s="814" t="s">
        <v>847</v>
      </c>
      <c r="H314" s="817">
        <f>IF(ISBLANK(POLJ2!H7),"-",POLJ2!H7)</f>
        <v>111199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17195.23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26859.65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296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1362</v>
      </c>
      <c r="I364" s="808">
        <f>IF(ISBLANK(OBRAZ2!I6),"-",OBRAZ2!I6)</f>
        <v>1314</v>
      </c>
      <c r="J364" s="808">
        <f>IF(ISBLANK(OBRAZ2!J6),"-",OBRAZ2!J6)</f>
        <v>48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687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430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0.29368575624082233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7.9885877318116973</v>
      </c>
      <c r="I376" s="851">
        <f>IF(ISBLANK(OBRAZ2!C13),"-",OBRAZ2!C22)</f>
        <v>4.4052863436123353</v>
      </c>
      <c r="J376" s="851">
        <f>IF(ISBLANK(OBRAZ2!D13),"-",OBRAZ2!D22)</f>
        <v>3.9631988676574665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62.624821683309563</v>
      </c>
      <c r="I377" s="851">
        <f>IF(ISBLANK(OBRAZ2!C14),"-",OBRAZ2!C23)</f>
        <v>64.757709251101332</v>
      </c>
      <c r="J377" s="851">
        <f>IF(ISBLANK(OBRAZ2!D14),"-",OBRAZ2!D23)</f>
        <v>65.605095541401269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18.116975748930102</v>
      </c>
      <c r="I379" s="851">
        <f>IF(ISBLANK(OBRAZ2!C16),"-",OBRAZ2!C25)</f>
        <v>20.484581497797357</v>
      </c>
      <c r="J379" s="851">
        <f>IF(ISBLANK(OBRAZ2!D16),"-",OBRAZ2!D25)</f>
        <v>19.249823071479121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11.269614835948644</v>
      </c>
      <c r="I380" s="852">
        <f>IF(ISBLANK(OBRAZ2!C17),"-",OBRAZ2!C26)</f>
        <v>10.058737151248165</v>
      </c>
      <c r="J380" s="852">
        <f>IF(ISBLANK(OBRAZ2!D17),"-",OBRAZ2!D26)</f>
        <v>11.181882519462137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1454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1549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182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461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86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967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450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2.2999999999999998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7091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8029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176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68.400000000000006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5307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590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5494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1758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889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606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113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134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55.3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319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62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348.62900000000002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235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16513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142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12047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43372.36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16.689150000000001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</v>
      </c>
      <c r="D696" s="3"/>
      <c r="E696" s="5"/>
      <c r="F696" s="5"/>
      <c r="G696" s="837">
        <v>2012</v>
      </c>
      <c r="H696" s="835">
        <f>IF(ISBLANK(INDEKSI2!B5),"-",INDEKSI2!B5)</f>
        <v>32.659999999999997</v>
      </c>
      <c r="I696" s="835">
        <f>IF(ISBLANK(INDEKSI2!C5),"-",INDEKSI2!C5)</f>
        <v>48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59.03</v>
      </c>
      <c r="D697" s="3"/>
      <c r="E697" s="5"/>
      <c r="F697" s="5"/>
      <c r="G697" s="838">
        <v>2013</v>
      </c>
      <c r="H697" s="559">
        <f>IF(ISBLANK(INDEKSI2!B6),"-",INDEKSI2!B6)</f>
        <v>31.78</v>
      </c>
      <c r="I697" s="559">
        <f>IF(ISBLANK(INDEKSI2!C6),"-",INDEKSI2!C6)</f>
        <v>75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35.1</v>
      </c>
      <c r="I698" s="836">
        <f>IF(ISBLANK(INDEKSI2!C7),"-",INDEKSI2!C7)</f>
        <v>51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11977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8642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34171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21206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16.689150000000001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59.03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32.58</v>
      </c>
      <c r="C4" s="721">
        <v>57</v>
      </c>
      <c r="D4" s="710"/>
      <c r="E4" s="711"/>
      <c r="F4" s="712"/>
    </row>
    <row r="5" spans="1:6" x14ac:dyDescent="0.25">
      <c r="A5" s="286">
        <v>2012</v>
      </c>
      <c r="B5" s="614">
        <v>32.659999999999997</v>
      </c>
      <c r="C5" s="722">
        <v>48</v>
      </c>
      <c r="D5" s="713"/>
      <c r="E5" s="641"/>
      <c r="F5" s="714"/>
    </row>
    <row r="6" spans="1:6" x14ac:dyDescent="0.25">
      <c r="A6" s="286">
        <v>2013</v>
      </c>
      <c r="B6" s="614">
        <v>31.78</v>
      </c>
      <c r="C6" s="722">
        <v>75</v>
      </c>
      <c r="D6" s="715">
        <v>16.689150000000001</v>
      </c>
      <c r="E6" s="609">
        <v>8</v>
      </c>
      <c r="F6" s="716">
        <v>59.03</v>
      </c>
    </row>
    <row r="7" spans="1:6" x14ac:dyDescent="0.25">
      <c r="A7" s="219">
        <v>2014</v>
      </c>
      <c r="B7" s="615">
        <v>35.1</v>
      </c>
      <c r="C7" s="723">
        <v>51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5680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2966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6305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57.42</v>
      </c>
      <c r="G3" s="217" t="s">
        <v>765</v>
      </c>
      <c r="H3" s="71">
        <v>5069</v>
      </c>
    </row>
    <row r="4" spans="1:9" x14ac:dyDescent="0.25">
      <c r="A4" s="286" t="s">
        <v>760</v>
      </c>
      <c r="B4" s="214">
        <v>8451.66</v>
      </c>
      <c r="G4" s="286" t="s">
        <v>766</v>
      </c>
      <c r="H4" s="214">
        <v>9529</v>
      </c>
    </row>
    <row r="5" spans="1:9" x14ac:dyDescent="0.25">
      <c r="A5" s="286" t="s">
        <v>761</v>
      </c>
      <c r="B5" s="214">
        <v>763.67</v>
      </c>
      <c r="G5" s="286" t="s">
        <v>767</v>
      </c>
      <c r="H5" s="214">
        <v>17801</v>
      </c>
    </row>
    <row r="6" spans="1:9" x14ac:dyDescent="0.25">
      <c r="A6" s="286" t="s">
        <v>762</v>
      </c>
      <c r="B6" s="214">
        <v>365.72</v>
      </c>
      <c r="G6" s="286" t="s">
        <v>768</v>
      </c>
      <c r="H6" s="214">
        <v>78800</v>
      </c>
    </row>
    <row r="7" spans="1:9" x14ac:dyDescent="0.25">
      <c r="A7" s="286" t="s">
        <v>763</v>
      </c>
      <c r="B7" s="214">
        <v>25.95</v>
      </c>
      <c r="G7" s="1" t="s">
        <v>24</v>
      </c>
      <c r="H7" s="288">
        <v>111199</v>
      </c>
    </row>
    <row r="8" spans="1:9" x14ac:dyDescent="0.25">
      <c r="A8" s="287" t="s">
        <v>764</v>
      </c>
      <c r="B8" s="73">
        <v>17195.23</v>
      </c>
    </row>
    <row r="9" spans="1:9" x14ac:dyDescent="0.25">
      <c r="A9" s="1" t="s">
        <v>24</v>
      </c>
      <c r="B9" s="288">
        <v>26859.65</v>
      </c>
      <c r="I9" s="41" t="s">
        <v>876</v>
      </c>
    </row>
    <row r="10" spans="1:9" x14ac:dyDescent="0.25">
      <c r="G10" s="29" t="s">
        <v>775</v>
      </c>
      <c r="H10" s="58">
        <v>10602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5629</v>
      </c>
      <c r="C4" s="55">
        <v>959</v>
      </c>
      <c r="D4" s="110">
        <v>4670</v>
      </c>
    </row>
    <row r="5" spans="1:4" ht="30" customHeight="1" x14ac:dyDescent="0.25">
      <c r="A5" s="274" t="s">
        <v>884</v>
      </c>
      <c r="B5" s="212">
        <v>8043</v>
      </c>
      <c r="C5" s="58">
        <v>4828</v>
      </c>
      <c r="D5" s="160">
        <v>3215</v>
      </c>
    </row>
    <row r="6" spans="1:4" x14ac:dyDescent="0.25">
      <c r="A6" s="274" t="s">
        <v>772</v>
      </c>
      <c r="B6" s="212">
        <v>20</v>
      </c>
      <c r="C6" s="58">
        <v>1</v>
      </c>
      <c r="D6" s="160">
        <v>19</v>
      </c>
    </row>
    <row r="7" spans="1:4" ht="30" x14ac:dyDescent="0.25">
      <c r="A7" s="274" t="s">
        <v>773</v>
      </c>
      <c r="B7" s="212">
        <v>45</v>
      </c>
      <c r="C7" s="58">
        <v>9</v>
      </c>
      <c r="D7" s="160">
        <v>36</v>
      </c>
    </row>
    <row r="8" spans="1:4" x14ac:dyDescent="0.25">
      <c r="A8" s="201" t="s">
        <v>774</v>
      </c>
      <c r="B8" s="72">
        <v>5680</v>
      </c>
      <c r="C8" s="61">
        <v>890</v>
      </c>
      <c r="D8" s="111">
        <v>4790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</v>
      </c>
      <c r="C14" s="276">
        <f>D6/B6*100</f>
        <v>95</v>
      </c>
    </row>
    <row r="15" spans="1:4" ht="60" x14ac:dyDescent="0.25">
      <c r="A15" s="277" t="s">
        <v>885</v>
      </c>
      <c r="B15" s="282">
        <f>C5/B5*100</f>
        <v>60.02735297774462</v>
      </c>
      <c r="C15" s="278">
        <f>D5/B5*100</f>
        <v>39.972647022255373</v>
      </c>
    </row>
    <row r="16" spans="1:4" ht="30" x14ac:dyDescent="0.25">
      <c r="A16" s="279" t="s">
        <v>821</v>
      </c>
      <c r="B16" s="283">
        <f>C4/B4*100</f>
        <v>17.036773849706872</v>
      </c>
      <c r="C16" s="280">
        <f>D4/B4*100</f>
        <v>82.963226150293124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</v>
      </c>
      <c r="C21" s="276">
        <f>C14</f>
        <v>95</v>
      </c>
    </row>
    <row r="22" spans="1:3" ht="60" x14ac:dyDescent="0.25">
      <c r="A22" s="277" t="s">
        <v>823</v>
      </c>
      <c r="B22" s="282">
        <f t="shared" ref="B22:C23" si="0">B15</f>
        <v>60.02735297774462</v>
      </c>
      <c r="C22" s="278">
        <f t="shared" si="0"/>
        <v>39.972647022255373</v>
      </c>
    </row>
    <row r="23" spans="1:3" ht="30" x14ac:dyDescent="0.25">
      <c r="A23" s="279" t="s">
        <v>858</v>
      </c>
      <c r="B23" s="285">
        <f t="shared" si="0"/>
        <v>17.036773849706872</v>
      </c>
      <c r="C23" s="284">
        <f t="shared" si="0"/>
        <v>82.963226150293124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296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687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430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1391</v>
      </c>
      <c r="C6" s="973">
        <v>1343</v>
      </c>
      <c r="D6" s="945">
        <v>48</v>
      </c>
      <c r="E6" s="973">
        <v>1402</v>
      </c>
      <c r="F6" s="973">
        <v>1367</v>
      </c>
      <c r="G6" s="945">
        <v>35</v>
      </c>
      <c r="H6" s="599">
        <v>1362</v>
      </c>
      <c r="I6" s="616">
        <v>1314</v>
      </c>
      <c r="J6" s="945">
        <v>48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41</v>
      </c>
      <c r="C7" s="975">
        <v>41</v>
      </c>
      <c r="D7" s="976">
        <v>0</v>
      </c>
      <c r="E7" s="975">
        <v>24</v>
      </c>
      <c r="F7" s="975">
        <v>24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4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112</v>
      </c>
      <c r="C13" s="751">
        <v>60</v>
      </c>
      <c r="D13" s="751">
        <v>56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878</v>
      </c>
      <c r="C14" s="751">
        <v>882</v>
      </c>
      <c r="D14" s="751">
        <v>927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254</v>
      </c>
      <c r="C16" s="1029">
        <v>279</v>
      </c>
      <c r="D16" s="751">
        <v>272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158</v>
      </c>
      <c r="C17" s="752">
        <v>137</v>
      </c>
      <c r="D17" s="752">
        <v>158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0.29368575624082233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7.9885877318116973</v>
      </c>
      <c r="C22" s="290">
        <f>C13/SUM(C12:C17)*100</f>
        <v>4.4052863436123353</v>
      </c>
      <c r="D22" s="290">
        <f>D13/SUM(D12:D17)*100</f>
        <v>3.9631988676574665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62.624821683309563</v>
      </c>
      <c r="C23" s="290">
        <f>C14/SUM(C12:C17)*100</f>
        <v>64.757709251101332</v>
      </c>
      <c r="D23" s="290">
        <f>D14/SUM(D12:D17)*100</f>
        <v>65.605095541401269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18.116975748930102</v>
      </c>
      <c r="C25" s="290">
        <f>C16/SUM(C12:C17)*100</f>
        <v>20.484581497797357</v>
      </c>
      <c r="D25" s="290">
        <f>D16/SUM(D12:D17)*100</f>
        <v>19.249823071479121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11.269614835948644</v>
      </c>
      <c r="C26" s="291">
        <f>C17/SUM(C12:C17)*100</f>
        <v>10.058737151248165</v>
      </c>
      <c r="D26" s="291">
        <f>D17/SUM(D12:D17)*100</f>
        <v>11.181882519462137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49.4</v>
      </c>
      <c r="C7" s="600">
        <v>24.7</v>
      </c>
      <c r="D7" s="600">
        <v>30.9</v>
      </c>
    </row>
    <row r="8" spans="1:6" x14ac:dyDescent="0.25">
      <c r="A8" s="695" t="s">
        <v>944</v>
      </c>
      <c r="B8" s="751">
        <v>50.6</v>
      </c>
      <c r="C8" s="751">
        <v>75.3</v>
      </c>
      <c r="D8" s="751">
        <v>46.3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22.8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49.4</v>
      </c>
      <c r="C13" s="697">
        <f t="shared" ref="C13:D13" si="1">IF(ISBLANK(C7),"",C7)</f>
        <v>24.7</v>
      </c>
      <c r="D13" s="697">
        <f t="shared" si="1"/>
        <v>30.9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50.6</v>
      </c>
      <c r="C14" s="698">
        <f t="shared" si="2"/>
        <v>75.3</v>
      </c>
      <c r="D14" s="698">
        <f t="shared" si="2"/>
        <v>46.3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22.8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49.4</v>
      </c>
      <c r="C18" s="697">
        <f t="shared" ref="C18:D18" si="4">IF(ISBLANK(C7),"",C7)</f>
        <v>24.7</v>
      </c>
      <c r="D18" s="697">
        <f t="shared" si="4"/>
        <v>30.9</v>
      </c>
    </row>
    <row r="19" spans="1:5" x14ac:dyDescent="0.25">
      <c r="A19" s="701" t="s">
        <v>1632</v>
      </c>
      <c r="B19" s="698">
        <f t="shared" ref="B19:D20" si="5">IF(ISBLANK(B8),"",B8)</f>
        <v>50.6</v>
      </c>
      <c r="C19" s="698">
        <f t="shared" si="5"/>
        <v>75.3</v>
      </c>
      <c r="D19" s="698">
        <f t="shared" si="5"/>
        <v>46.3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22.8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92.7</v>
      </c>
      <c r="C5" s="611">
        <v>100.5</v>
      </c>
      <c r="D5" s="1030">
        <v>96.3</v>
      </c>
      <c r="F5" s="28"/>
      <c r="G5" s="693">
        <f>A5</f>
        <v>2020</v>
      </c>
      <c r="H5" s="669">
        <f>IF(ISBLANK(B5),"",B5)</f>
        <v>92.7</v>
      </c>
      <c r="I5" s="618">
        <f t="shared" ref="H5:I7" si="0">IF(ISBLANK(C5),"",C5)</f>
        <v>100.5</v>
      </c>
    </row>
    <row r="6" spans="1:10" x14ac:dyDescent="0.25">
      <c r="A6" s="749">
        <v>2021</v>
      </c>
      <c r="B6" s="601">
        <v>100</v>
      </c>
      <c r="C6" s="612">
        <v>99.5</v>
      </c>
      <c r="D6" s="946">
        <v>99.8</v>
      </c>
      <c r="F6" s="44"/>
      <c r="G6" s="693">
        <f t="shared" ref="G6:G7" si="1">A6</f>
        <v>2021</v>
      </c>
      <c r="H6" s="670">
        <f t="shared" si="0"/>
        <v>100</v>
      </c>
      <c r="I6" s="619">
        <f t="shared" si="0"/>
        <v>99.5</v>
      </c>
    </row>
    <row r="7" spans="1:10" x14ac:dyDescent="0.25">
      <c r="A7" s="750">
        <v>2022</v>
      </c>
      <c r="B7" s="601">
        <v>97.1</v>
      </c>
      <c r="C7" s="612">
        <v>98.3</v>
      </c>
      <c r="D7" s="946">
        <v>97.7</v>
      </c>
      <c r="F7" s="44"/>
      <c r="G7" s="693">
        <f t="shared" si="1"/>
        <v>2022</v>
      </c>
      <c r="H7" s="671">
        <f t="shared" si="0"/>
        <v>97.1</v>
      </c>
      <c r="I7" s="620">
        <f t="shared" si="0"/>
        <v>98.3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92.7</v>
      </c>
      <c r="I13" s="618">
        <f>IF(ISBLANK(C5),"",C5)</f>
        <v>100.5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</v>
      </c>
      <c r="I14" s="619">
        <f t="shared" si="3"/>
        <v>99.5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97.1</v>
      </c>
      <c r="I15" s="620">
        <f t="shared" si="4"/>
        <v>98.3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Pirot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1232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49792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192.2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44297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42910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1460</v>
      </c>
      <c r="C63" s="548">
        <f>IF(ISBLANK('DEM2'!C7),"-",'DEM2'!C7)</f>
        <v>1510</v>
      </c>
      <c r="D63" s="548"/>
      <c r="E63" s="548">
        <f>IF(ISBLANK('DEM2'!D8),"-",'DEM2'!D8)</f>
        <v>1431</v>
      </c>
      <c r="F63" s="548">
        <f>IF(ISBLANK('DEM2'!C8),"-",'DEM2'!C8)</f>
        <v>1450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1712</v>
      </c>
      <c r="C64" s="317">
        <f>IF(ISBLANK('DEM2'!F7),"-",'DEM2'!F7)</f>
        <v>1757</v>
      </c>
      <c r="D64" s="789"/>
      <c r="E64" s="317">
        <f>IF(ISBLANK('DEM2'!G8),"-",'DEM2'!G8)</f>
        <v>1682</v>
      </c>
      <c r="F64" s="317">
        <f>IF(ISBLANK('DEM2'!F8),"-",'DEM2'!F8)</f>
        <v>1679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935</v>
      </c>
      <c r="C65" s="345">
        <f>IF(ISBLANK('DEM2'!I7),"-",'DEM2'!I7)</f>
        <v>1019</v>
      </c>
      <c r="D65" s="393"/>
      <c r="E65" s="345">
        <f>IF(ISBLANK('DEM2'!J8),"-",'DEM2'!J8)</f>
        <v>881</v>
      </c>
      <c r="F65" s="345">
        <f>IF(ISBLANK('DEM2'!I8),"-",'DEM2'!I8)</f>
        <v>954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3871</v>
      </c>
      <c r="C66" s="317">
        <f>IF(ISBLANK('DEM2'!L7),"-",'DEM2'!L7)</f>
        <v>4013</v>
      </c>
      <c r="D66" s="395"/>
      <c r="E66" s="317">
        <f>IF(ISBLANK('DEM2'!M8),"-",'DEM2'!M8)</f>
        <v>3764</v>
      </c>
      <c r="F66" s="317">
        <f>IF(ISBLANK('DEM2'!L8),"-",'DEM2'!L8)</f>
        <v>3839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3769</v>
      </c>
      <c r="C67" s="317">
        <f>IF(ISBLANK('DEM2'!O7),"-",'DEM2'!O7)</f>
        <v>4114</v>
      </c>
      <c r="D67" s="395"/>
      <c r="E67" s="317">
        <f>IF(ISBLANK('DEM2'!P8),"-",'DEM2'!P8)</f>
        <v>3354</v>
      </c>
      <c r="F67" s="317">
        <f>IF(ISBLANK('DEM2'!O8),"-",'DEM2'!O8)</f>
        <v>3699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15952</v>
      </c>
      <c r="C68" s="414">
        <f>IF(ISBLANK('DEM2'!R7),"-",'DEM2'!R7)</f>
        <v>16942</v>
      </c>
      <c r="D68" s="420"/>
      <c r="E68" s="414">
        <f>IF(ISBLANK('DEM2'!S8),"-",'DEM2'!S8)</f>
        <v>15069</v>
      </c>
      <c r="F68" s="414">
        <f>IF(ISBLANK('DEM2'!R8),"-",'DEM2'!R8)</f>
        <v>15999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26207</v>
      </c>
      <c r="C69" s="463">
        <f>IF(ISBLANK('DEM2'!U7),"-",'DEM2'!U7)</f>
        <v>26395</v>
      </c>
      <c r="D69" s="799"/>
      <c r="E69" s="463">
        <f>IF(ISBLANK('DEM2'!V8),"-",'DEM2'!V8)</f>
        <v>24859</v>
      </c>
      <c r="F69" s="463">
        <f>IF(ISBLANK('DEM2'!U8),"-",'DEM2'!U8)</f>
        <v>24933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6.9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7.3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8.3000000000000007</v>
      </c>
      <c r="G117" s="801">
        <f>IF(ISBLANK('DEM2'!E25),"-",'DEM2'!E25)</f>
        <v>11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15473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17349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78233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4864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28.5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7299073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146591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1459119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687923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29304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2174989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43681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42983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863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2319816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46590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2613873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52496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483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1609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1278175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5680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6305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2966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10602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5629</v>
      </c>
      <c r="C300" s="808">
        <f>IF(ISBLANK(POLJ3!C4),"-",POLJ3!C4)</f>
        <v>959</v>
      </c>
      <c r="D300" s="1160">
        <f>IF(ISBLANK(POLJ3!D4),"-",POLJ3!D4)</f>
        <v>4670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8043</v>
      </c>
      <c r="C301" s="789">
        <f>IF(ISBLANK(POLJ3!C5),"-",POLJ3!C5)</f>
        <v>4828</v>
      </c>
      <c r="D301" s="1161">
        <f>IF(ISBLANK(POLJ3!D5),"-",POLJ3!D5)</f>
        <v>3215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20</v>
      </c>
      <c r="C302" s="790">
        <f>IF(ISBLANK(POLJ3!C6),"-",POLJ3!C6)</f>
        <v>1</v>
      </c>
      <c r="D302" s="1162">
        <f>IF(ISBLANK(POLJ3!D6),"-",POLJ3!D6)</f>
        <v>19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45</v>
      </c>
      <c r="C303" s="791">
        <f>IF(ISBLANK(POLJ3!C7),"-",POLJ3!C7)</f>
        <v>9</v>
      </c>
      <c r="D303" s="1163">
        <f>IF(ISBLANK(POLJ3!D7),"-",POLJ3!D7)</f>
        <v>36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5680</v>
      </c>
      <c r="C304" s="807">
        <f>IF(ISBLANK(POLJ3!C8),"-",POLJ3!C8)</f>
        <v>890</v>
      </c>
      <c r="D304" s="1164">
        <f>IF(ISBLANK(POLJ3!D8),"-",POLJ3!D8)</f>
        <v>4790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57.42</v>
      </c>
      <c r="C310" s="1165"/>
      <c r="D310" s="3"/>
      <c r="E310" s="5"/>
      <c r="F310" s="5"/>
      <c r="G310" s="815" t="s">
        <v>765</v>
      </c>
      <c r="H310" s="816">
        <f>IF(ISBLANK(POLJ2!H3),"-",POLJ2!H3)</f>
        <v>5069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8451.66</v>
      </c>
      <c r="C311" s="1154"/>
      <c r="D311" s="3"/>
      <c r="E311" s="5"/>
      <c r="F311" s="5"/>
      <c r="G311" s="810" t="s">
        <v>766</v>
      </c>
      <c r="H311" s="248">
        <f>IF(ISBLANK(POLJ2!H4),"-",POLJ2!H4)</f>
        <v>9529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763.67</v>
      </c>
      <c r="C312" s="1154"/>
      <c r="D312" s="3"/>
      <c r="E312" s="5"/>
      <c r="F312" s="5"/>
      <c r="G312" s="810" t="s">
        <v>767</v>
      </c>
      <c r="H312" s="248">
        <f>IF(ISBLANK(POLJ2!H5),"-",POLJ2!H5)</f>
        <v>17801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365.72</v>
      </c>
      <c r="C313" s="1154"/>
      <c r="D313" s="3"/>
      <c r="E313" s="5"/>
      <c r="F313" s="5"/>
      <c r="G313" s="812" t="s">
        <v>768</v>
      </c>
      <c r="H313" s="249">
        <f>IF(ISBLANK(POLJ2!H6),"-",POLJ2!H6)</f>
        <v>78800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25.95</v>
      </c>
      <c r="C314" s="1154"/>
      <c r="D314" s="3"/>
      <c r="E314" s="5"/>
      <c r="F314" s="5"/>
      <c r="G314" s="814" t="s">
        <v>16</v>
      </c>
      <c r="H314" s="817">
        <f>IF(ISBLANK(POLJ2!H7),"-",POLJ2!H7)</f>
        <v>111199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17195.23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26859.65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296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1362</v>
      </c>
      <c r="I364" s="808">
        <f>IF(ISBLANK(OBRAZ2!I6),"-",OBRAZ2!I6)</f>
        <v>1314</v>
      </c>
      <c r="J364" s="808">
        <f>IF(ISBLANK(OBRAZ2!J6),"-",OBRAZ2!J6)</f>
        <v>48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687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430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0.29368575624082233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7.9885877318116973</v>
      </c>
      <c r="I376" s="851">
        <f>IF(ISBLANK(OBRAZ2!C13),"-",OBRAZ2!C22)</f>
        <v>4.4052863436123353</v>
      </c>
      <c r="J376" s="851">
        <f>IF(ISBLANK(OBRAZ2!D13),"-",OBRAZ2!D22)</f>
        <v>3.9631988676574665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62.624821683309563</v>
      </c>
      <c r="I377" s="851">
        <f>IF(ISBLANK(OBRAZ2!C14),"-",OBRAZ2!C23)</f>
        <v>64.757709251101332</v>
      </c>
      <c r="J377" s="851">
        <f>IF(ISBLANK(OBRAZ2!D14),"-",OBRAZ2!D23)</f>
        <v>65.605095541401269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18.116975748930102</v>
      </c>
      <c r="I379" s="851">
        <f>IF(ISBLANK(OBRAZ2!C16),"-",OBRAZ2!C25)</f>
        <v>20.484581497797357</v>
      </c>
      <c r="J379" s="851">
        <f>IF(ISBLANK(OBRAZ2!D16),"-",OBRAZ2!D25)</f>
        <v>19.249823071479121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11.269614835948644</v>
      </c>
      <c r="I380" s="852">
        <f>IF(ISBLANK(OBRAZ2!C17),"-",OBRAZ2!C26)</f>
        <v>10.058737151248165</v>
      </c>
      <c r="J380" s="852">
        <f>IF(ISBLANK(OBRAZ2!D17),"-",OBRAZ2!D26)</f>
        <v>11.181882519462137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1454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1549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182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461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86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967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450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2.2999999999999998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7091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8029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176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68.400000000000006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5307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590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5494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1758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889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606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113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134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55.3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319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62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348.62900000000002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235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16513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142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12047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43372.36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16.689150000000001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</v>
      </c>
      <c r="D696" s="315"/>
      <c r="E696" s="314"/>
      <c r="F696" s="5"/>
      <c r="G696" s="837">
        <v>2012</v>
      </c>
      <c r="H696" s="835">
        <f>IF(ISBLANK(INDEKSI2!B5),"-",INDEKSI2!B5)</f>
        <v>32.659999999999997</v>
      </c>
      <c r="I696" s="835">
        <f>IF(ISBLANK(INDEKSI2!C5),"-",INDEKSI2!C5)</f>
        <v>48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59.03</v>
      </c>
      <c r="D697" s="315"/>
      <c r="E697" s="314"/>
      <c r="F697" s="5"/>
      <c r="G697" s="838">
        <v>2013</v>
      </c>
      <c r="H697" s="559">
        <f>IF(ISBLANK(INDEKSI2!B6),"-",INDEKSI2!B6)</f>
        <v>31.78</v>
      </c>
      <c r="I697" s="559">
        <f>IF(ISBLANK(INDEKSI2!C6),"-",INDEKSI2!C6)</f>
        <v>75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35.1</v>
      </c>
      <c r="I698" s="836">
        <f>IF(ISBLANK(INDEKSI2!C7),"-",INDEKSI2!C7)</f>
        <v>51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11977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8642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34171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21206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9</v>
      </c>
      <c r="D6" s="612">
        <v>6</v>
      </c>
      <c r="E6" s="612">
        <v>3</v>
      </c>
      <c r="F6" s="1033">
        <v>362</v>
      </c>
      <c r="G6" s="612">
        <v>198</v>
      </c>
      <c r="H6" s="980">
        <v>164</v>
      </c>
      <c r="I6" s="1034">
        <v>34.4</v>
      </c>
      <c r="J6" s="612">
        <v>36.4</v>
      </c>
      <c r="K6" s="1035">
        <v>32.299999999999997</v>
      </c>
      <c r="L6" s="1033">
        <v>628</v>
      </c>
      <c r="M6" s="612">
        <v>321</v>
      </c>
      <c r="N6" s="1028">
        <v>307</v>
      </c>
      <c r="O6" s="1034">
        <v>58.4</v>
      </c>
      <c r="P6" s="612">
        <v>58.9</v>
      </c>
      <c r="Q6" s="1028">
        <v>57.9</v>
      </c>
      <c r="R6" s="1033">
        <v>412</v>
      </c>
      <c r="S6" s="612">
        <v>196</v>
      </c>
      <c r="T6" s="1035">
        <v>216</v>
      </c>
    </row>
    <row r="7" spans="1:20" x14ac:dyDescent="0.25">
      <c r="A7" s="286">
        <v>2021</v>
      </c>
      <c r="B7" s="602">
        <v>1</v>
      </c>
      <c r="C7" s="601">
        <v>10</v>
      </c>
      <c r="D7" s="612">
        <v>6</v>
      </c>
      <c r="E7" s="612">
        <v>4</v>
      </c>
      <c r="F7" s="1033">
        <v>255</v>
      </c>
      <c r="G7" s="612">
        <v>133</v>
      </c>
      <c r="H7" s="980">
        <v>122</v>
      </c>
      <c r="I7" s="1034">
        <v>24.2</v>
      </c>
      <c r="J7" s="612">
        <v>24.8</v>
      </c>
      <c r="K7" s="1035">
        <v>23.5</v>
      </c>
      <c r="L7" s="1033">
        <v>691</v>
      </c>
      <c r="M7" s="612">
        <v>363</v>
      </c>
      <c r="N7" s="1028">
        <v>328</v>
      </c>
      <c r="O7" s="1034">
        <v>64.7</v>
      </c>
      <c r="P7" s="612">
        <v>65.400000000000006</v>
      </c>
      <c r="Q7" s="1028">
        <v>63.9</v>
      </c>
      <c r="R7" s="1033">
        <v>416</v>
      </c>
      <c r="S7" s="612">
        <v>210</v>
      </c>
      <c r="T7" s="1035">
        <v>206</v>
      </c>
    </row>
    <row r="8" spans="1:20" x14ac:dyDescent="0.25">
      <c r="A8" s="219">
        <v>2022</v>
      </c>
      <c r="B8" s="617">
        <v>1</v>
      </c>
      <c r="C8" s="947">
        <v>9</v>
      </c>
      <c r="D8" s="981">
        <v>8</v>
      </c>
      <c r="E8" s="981">
        <v>1</v>
      </c>
      <c r="F8" s="1036">
        <v>296</v>
      </c>
      <c r="G8" s="981">
        <v>142</v>
      </c>
      <c r="H8" s="979">
        <v>154</v>
      </c>
      <c r="I8" s="754">
        <v>29.1</v>
      </c>
      <c r="J8" s="981">
        <v>28.2</v>
      </c>
      <c r="K8" s="1037">
        <v>29.9</v>
      </c>
      <c r="L8" s="1036">
        <v>687</v>
      </c>
      <c r="M8" s="981">
        <v>346</v>
      </c>
      <c r="N8" s="691">
        <v>341</v>
      </c>
      <c r="O8" s="754">
        <v>66.2</v>
      </c>
      <c r="P8" s="981">
        <v>65.3</v>
      </c>
      <c r="Q8" s="691">
        <v>67.2</v>
      </c>
      <c r="R8" s="1036">
        <v>430</v>
      </c>
      <c r="S8" s="981">
        <v>228</v>
      </c>
      <c r="T8" s="1037">
        <v>202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1454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1549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182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86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88.875305623471874</v>
      </c>
      <c r="C21" s="739">
        <f>B10/(B7+B10)*100</f>
        <v>11.124694376528117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95.205900430239708</v>
      </c>
      <c r="C22" s="739">
        <f>B11/(B8+B11)*100</f>
        <v>4.7940995697602951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88.875305623471874</v>
      </c>
      <c r="C26" s="739">
        <f>C21</f>
        <v>11.124694376528117</v>
      </c>
    </row>
    <row r="27" spans="1:10" ht="24.75" x14ac:dyDescent="0.25">
      <c r="A27" s="742" t="s">
        <v>1407</v>
      </c>
      <c r="B27" s="739">
        <f>B22</f>
        <v>95.205900430239708</v>
      </c>
      <c r="C27" s="739">
        <f>C22</f>
        <v>4.7940995697602951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0</v>
      </c>
      <c r="D5" s="914" t="s">
        <v>5</v>
      </c>
      <c r="E5" s="211"/>
      <c r="F5" s="125">
        <v>2021</v>
      </c>
      <c r="G5" s="70">
        <v>4</v>
      </c>
      <c r="H5" s="55">
        <v>4</v>
      </c>
      <c r="I5" s="110">
        <v>0</v>
      </c>
      <c r="J5" s="70">
        <v>22</v>
      </c>
      <c r="K5" s="55">
        <v>0</v>
      </c>
      <c r="L5" s="110">
        <v>22</v>
      </c>
      <c r="M5" s="70">
        <v>1438</v>
      </c>
      <c r="N5" s="55">
        <v>1632</v>
      </c>
      <c r="O5" s="70">
        <v>175</v>
      </c>
      <c r="P5" s="110">
        <v>96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4</v>
      </c>
      <c r="H6" s="58">
        <v>4</v>
      </c>
      <c r="I6" s="160">
        <v>0</v>
      </c>
      <c r="J6" s="212">
        <v>21</v>
      </c>
      <c r="K6" s="58">
        <v>0</v>
      </c>
      <c r="L6" s="160">
        <v>21</v>
      </c>
      <c r="M6" s="212">
        <v>1454</v>
      </c>
      <c r="N6" s="58">
        <v>1549</v>
      </c>
      <c r="O6" s="212">
        <v>182</v>
      </c>
      <c r="P6" s="160">
        <v>78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6</v>
      </c>
      <c r="I7" s="169">
        <v>0</v>
      </c>
      <c r="J7" s="167"/>
      <c r="K7" s="94"/>
      <c r="L7" s="169"/>
      <c r="M7" s="167">
        <v>1657</v>
      </c>
      <c r="N7" s="94">
        <v>1612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</v>
      </c>
      <c r="C5" s="611">
        <v>95.2</v>
      </c>
      <c r="D5" s="945">
        <v>96.8</v>
      </c>
      <c r="E5" s="610"/>
      <c r="F5" s="611"/>
      <c r="G5" s="945"/>
      <c r="H5" s="610"/>
      <c r="I5" s="611"/>
      <c r="J5" s="945"/>
      <c r="K5" s="610">
        <v>430</v>
      </c>
      <c r="L5" s="611">
        <v>223</v>
      </c>
      <c r="M5" s="945">
        <v>207</v>
      </c>
      <c r="N5" s="610">
        <v>98.9</v>
      </c>
      <c r="O5" s="611">
        <v>99.6</v>
      </c>
      <c r="P5" s="945">
        <v>98.1</v>
      </c>
      <c r="Q5" s="610">
        <v>0.4</v>
      </c>
      <c r="R5" s="611">
        <v>0.8</v>
      </c>
      <c r="S5" s="945">
        <v>0</v>
      </c>
    </row>
    <row r="6" spans="1:19" x14ac:dyDescent="0.25">
      <c r="A6" s="286">
        <v>2021</v>
      </c>
      <c r="B6" s="457">
        <v>94</v>
      </c>
      <c r="C6" s="458">
        <v>92.4</v>
      </c>
      <c r="D6" s="976">
        <v>95.7</v>
      </c>
      <c r="E6" s="457">
        <v>47</v>
      </c>
      <c r="F6" s="458">
        <v>33</v>
      </c>
      <c r="G6" s="976">
        <v>14</v>
      </c>
      <c r="H6" s="457">
        <v>45</v>
      </c>
      <c r="I6" s="458">
        <v>15</v>
      </c>
      <c r="J6" s="976">
        <v>30</v>
      </c>
      <c r="K6" s="457">
        <v>431</v>
      </c>
      <c r="L6" s="458">
        <v>236</v>
      </c>
      <c r="M6" s="976">
        <v>195</v>
      </c>
      <c r="N6" s="457">
        <v>95.7</v>
      </c>
      <c r="O6" s="458">
        <v>99.6</v>
      </c>
      <c r="P6" s="976">
        <v>91.3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95.3</v>
      </c>
      <c r="C7" s="612">
        <v>94.7</v>
      </c>
      <c r="D7" s="980">
        <v>95.8</v>
      </c>
      <c r="E7" s="601">
        <v>51</v>
      </c>
      <c r="F7" s="612">
        <v>35</v>
      </c>
      <c r="G7" s="980">
        <v>16</v>
      </c>
      <c r="H7" s="601">
        <v>93</v>
      </c>
      <c r="I7" s="612">
        <v>39</v>
      </c>
      <c r="J7" s="980">
        <v>54</v>
      </c>
      <c r="K7" s="601">
        <v>461</v>
      </c>
      <c r="L7" s="612">
        <v>239</v>
      </c>
      <c r="M7" s="980">
        <v>222</v>
      </c>
      <c r="N7" s="601">
        <v>102</v>
      </c>
      <c r="O7" s="612">
        <v>102.1</v>
      </c>
      <c r="P7" s="980">
        <v>101.8</v>
      </c>
      <c r="Q7" s="601">
        <v>0.2</v>
      </c>
      <c r="R7" s="612">
        <v>0.1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49</v>
      </c>
      <c r="F8" s="981">
        <v>35</v>
      </c>
      <c r="G8" s="979">
        <v>14</v>
      </c>
      <c r="H8" s="947">
        <v>86</v>
      </c>
      <c r="I8" s="981">
        <v>33</v>
      </c>
      <c r="J8" s="979">
        <v>53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2.2999999999999998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1459119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29304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200</v>
      </c>
      <c r="C5" s="616">
        <v>142</v>
      </c>
      <c r="D5" s="616">
        <v>58</v>
      </c>
      <c r="E5" s="599">
        <v>1176</v>
      </c>
      <c r="F5" s="616">
        <v>643</v>
      </c>
      <c r="G5" s="945">
        <v>533</v>
      </c>
      <c r="H5" s="616">
        <v>458</v>
      </c>
      <c r="I5" s="616">
        <v>169</v>
      </c>
      <c r="J5" s="616">
        <v>289</v>
      </c>
      <c r="K5" s="217">
        <f>SUM(B5,E5,H5)</f>
        <v>1834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184</v>
      </c>
      <c r="C6" s="612">
        <v>121</v>
      </c>
      <c r="D6" s="946">
        <v>63</v>
      </c>
      <c r="E6" s="601">
        <v>1139</v>
      </c>
      <c r="F6" s="612">
        <v>619</v>
      </c>
      <c r="G6" s="946">
        <v>520</v>
      </c>
      <c r="H6" s="601">
        <v>434</v>
      </c>
      <c r="I6" s="612">
        <v>153</v>
      </c>
      <c r="J6" s="612">
        <v>281</v>
      </c>
      <c r="K6" s="218">
        <f>SUM(B6,E6,H6)</f>
        <v>1757</v>
      </c>
      <c r="M6" s="105" t="s">
        <v>284</v>
      </c>
      <c r="N6" s="171">
        <f>IF(ISBLANK(J7),"",J7)</f>
        <v>273</v>
      </c>
      <c r="O6" s="80">
        <f>IF(ISBLANK(I7),"",I7)</f>
        <v>169</v>
      </c>
      <c r="P6" s="211"/>
    </row>
    <row r="7" spans="1:17" ht="24.75" x14ac:dyDescent="0.25">
      <c r="A7" s="218">
        <v>2023</v>
      </c>
      <c r="B7" s="601">
        <v>84</v>
      </c>
      <c r="C7" s="612">
        <v>38</v>
      </c>
      <c r="D7" s="946">
        <v>46</v>
      </c>
      <c r="E7" s="601">
        <v>441</v>
      </c>
      <c r="F7" s="612">
        <v>162</v>
      </c>
      <c r="G7" s="946">
        <v>279</v>
      </c>
      <c r="H7" s="601">
        <v>442</v>
      </c>
      <c r="I7" s="612">
        <v>169</v>
      </c>
      <c r="J7" s="612">
        <v>273</v>
      </c>
      <c r="K7" s="218">
        <f>SUM(B7,E7,H7)</f>
        <v>967</v>
      </c>
      <c r="M7" s="106" t="s">
        <v>285</v>
      </c>
      <c r="N7" s="220">
        <f>IF(ISBLANK(G7),"",G7)</f>
        <v>279</v>
      </c>
      <c r="O7" s="107">
        <f>IF(ISBLANK(F7),"",F7)</f>
        <v>162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46</v>
      </c>
      <c r="O8" s="83">
        <f>IF(ISBLANK(C7),"",C7)</f>
        <v>38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273</v>
      </c>
      <c r="O13" s="80">
        <f>IF(ISBLANK(I7),"",I7)</f>
        <v>169</v>
      </c>
      <c r="P13" s="211"/>
    </row>
    <row r="14" spans="1:17" ht="27.75" customHeight="1" x14ac:dyDescent="0.25">
      <c r="M14" s="106" t="s">
        <v>515</v>
      </c>
      <c r="N14" s="220">
        <f>IF(ISBLANK(G7),"",G7)</f>
        <v>279</v>
      </c>
      <c r="O14" s="107">
        <f>IF(ISBLANK(F7),"",F7)</f>
        <v>162</v>
      </c>
      <c r="P14" s="211"/>
    </row>
    <row r="15" spans="1:17" ht="26.25" customHeight="1" x14ac:dyDescent="0.25">
      <c r="M15" s="108" t="s">
        <v>516</v>
      </c>
      <c r="N15" s="170">
        <f>IF(ISBLANK(D7),"",D7)</f>
        <v>46</v>
      </c>
      <c r="O15" s="83">
        <f>IF(ISBLANK(C7),"",C7)</f>
        <v>38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50</v>
      </c>
      <c r="C21" s="616">
        <v>38</v>
      </c>
      <c r="D21" s="616">
        <v>12</v>
      </c>
      <c r="E21" s="599">
        <v>309</v>
      </c>
      <c r="F21" s="616">
        <v>177</v>
      </c>
      <c r="G21" s="945">
        <v>132</v>
      </c>
      <c r="H21" s="616">
        <v>89</v>
      </c>
      <c r="I21" s="616">
        <v>34</v>
      </c>
      <c r="J21" s="616">
        <v>55</v>
      </c>
      <c r="K21" s="217">
        <f>SUM(B21,E21,H21)</f>
        <v>448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63</v>
      </c>
      <c r="C22" s="1028">
        <v>47</v>
      </c>
      <c r="D22" s="980">
        <v>16</v>
      </c>
      <c r="E22" s="1034">
        <v>297</v>
      </c>
      <c r="F22" s="1028">
        <v>170</v>
      </c>
      <c r="G22" s="980">
        <v>127</v>
      </c>
      <c r="H22" s="1034">
        <v>104</v>
      </c>
      <c r="I22" s="1028">
        <v>38</v>
      </c>
      <c r="J22" s="1028">
        <v>66</v>
      </c>
      <c r="K22" s="218">
        <f>SUM(B22,E22,H22)</f>
        <v>464</v>
      </c>
      <c r="M22" s="105" t="s">
        <v>284</v>
      </c>
      <c r="N22" s="171">
        <f>IF(ISBLANK(J23),"",J23)</f>
        <v>76</v>
      </c>
      <c r="O22" s="80">
        <f>IF(ISBLANK(I23),"",I23)</f>
        <v>47</v>
      </c>
      <c r="P22" s="211"/>
    </row>
    <row r="23" spans="1:17" ht="24.75" x14ac:dyDescent="0.25">
      <c r="A23" s="218">
        <v>2022</v>
      </c>
      <c r="B23" s="1034">
        <v>47</v>
      </c>
      <c r="C23" s="1028">
        <v>35</v>
      </c>
      <c r="D23" s="980">
        <v>12</v>
      </c>
      <c r="E23" s="1034">
        <v>280</v>
      </c>
      <c r="F23" s="1028">
        <v>147</v>
      </c>
      <c r="G23" s="980">
        <v>133</v>
      </c>
      <c r="H23" s="1034">
        <v>123</v>
      </c>
      <c r="I23" s="1028">
        <v>47</v>
      </c>
      <c r="J23" s="1028">
        <v>76</v>
      </c>
      <c r="K23" s="218">
        <f>SUM(B23,E23,H23)</f>
        <v>450</v>
      </c>
      <c r="M23" s="106" t="s">
        <v>285</v>
      </c>
      <c r="N23" s="220">
        <f>IF(ISBLANK(G23),"",G23)</f>
        <v>133</v>
      </c>
      <c r="O23" s="107">
        <f>IF(ISBLANK(F23),"",F23)</f>
        <v>147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12</v>
      </c>
      <c r="O24" s="109">
        <f>IF(ISBLANK(C23),"",C23)</f>
        <v>35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76</v>
      </c>
      <c r="O29" s="80">
        <f>IF(ISBLANK(I23),"",I23)</f>
        <v>47</v>
      </c>
      <c r="P29" s="211"/>
    </row>
    <row r="30" spans="1:17" ht="27.75" customHeight="1" x14ac:dyDescent="0.25">
      <c r="M30" s="106" t="s">
        <v>515</v>
      </c>
      <c r="N30" s="220">
        <f>IF(ISBLANK(G23),"",G23)</f>
        <v>133</v>
      </c>
      <c r="O30" s="107">
        <f>IF(ISBLANK(F23),"",F23)</f>
        <v>147</v>
      </c>
      <c r="P30" s="211"/>
    </row>
    <row r="31" spans="1:17" ht="27.75" customHeight="1" x14ac:dyDescent="0.25">
      <c r="M31" s="108" t="s">
        <v>516</v>
      </c>
      <c r="N31" s="221">
        <f>IF(ISBLANK(D23),"",D23)</f>
        <v>12</v>
      </c>
      <c r="O31" s="109">
        <f>IF(ISBLANK(C23),"",C23)</f>
        <v>35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687923</v>
      </c>
      <c r="D5" s="253"/>
    </row>
    <row r="6" spans="1:4" ht="30" x14ac:dyDescent="0.25">
      <c r="A6" s="686" t="s">
        <v>474</v>
      </c>
      <c r="B6" s="617">
        <v>771196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0.4</v>
      </c>
      <c r="J5" s="611">
        <v>0.3</v>
      </c>
      <c r="K5" s="945">
        <v>0.6</v>
      </c>
      <c r="L5" s="610"/>
      <c r="M5" s="611"/>
      <c r="N5" s="945"/>
    </row>
    <row r="6" spans="1:14" x14ac:dyDescent="0.25">
      <c r="A6" s="286">
        <v>2021</v>
      </c>
      <c r="B6" s="457">
        <v>6</v>
      </c>
      <c r="C6" s="457"/>
      <c r="D6" s="458"/>
      <c r="E6" s="976"/>
      <c r="F6" s="457">
        <v>46</v>
      </c>
      <c r="G6" s="458">
        <v>31</v>
      </c>
      <c r="H6" s="976">
        <v>15</v>
      </c>
      <c r="I6" s="457">
        <v>1.1000000000000001</v>
      </c>
      <c r="J6" s="458">
        <v>1.1000000000000001</v>
      </c>
      <c r="K6" s="976">
        <v>1.1000000000000001</v>
      </c>
      <c r="L6" s="457"/>
      <c r="M6" s="458"/>
      <c r="N6" s="976"/>
    </row>
    <row r="7" spans="1:14" x14ac:dyDescent="0.25">
      <c r="A7" s="286">
        <v>2022</v>
      </c>
      <c r="B7" s="601">
        <v>6</v>
      </c>
      <c r="C7" s="601"/>
      <c r="D7" s="612"/>
      <c r="E7" s="980"/>
      <c r="F7" s="601">
        <v>23</v>
      </c>
      <c r="G7" s="612">
        <v>16</v>
      </c>
      <c r="H7" s="980">
        <v>7</v>
      </c>
      <c r="I7" s="601">
        <v>2.2999999999999998</v>
      </c>
      <c r="J7" s="612">
        <v>4.2</v>
      </c>
      <c r="K7" s="980">
        <v>0.3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27</v>
      </c>
      <c r="G8" s="981">
        <v>18</v>
      </c>
      <c r="H8" s="979">
        <v>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51</v>
      </c>
      <c r="C5" s="207">
        <v>25</v>
      </c>
      <c r="G5" s="113"/>
      <c r="H5" s="174" t="s">
        <v>586</v>
      </c>
      <c r="I5" s="207">
        <v>32</v>
      </c>
      <c r="J5" s="207">
        <v>23</v>
      </c>
    </row>
    <row r="6" spans="1:13" ht="15" customHeight="1" x14ac:dyDescent="0.25">
      <c r="A6" s="175" t="s">
        <v>587</v>
      </c>
      <c r="B6" s="208">
        <v>770</v>
      </c>
      <c r="C6" s="208">
        <v>227</v>
      </c>
      <c r="G6" s="113"/>
      <c r="H6" s="175" t="s">
        <v>587</v>
      </c>
      <c r="I6" s="208">
        <v>197</v>
      </c>
      <c r="J6" s="208">
        <v>78</v>
      </c>
    </row>
    <row r="7" spans="1:13" ht="15" customHeight="1" x14ac:dyDescent="0.25">
      <c r="A7" s="175" t="s">
        <v>588</v>
      </c>
      <c r="B7" s="208">
        <v>4600</v>
      </c>
      <c r="C7" s="208">
        <v>2539</v>
      </c>
      <c r="G7" s="113"/>
      <c r="H7" s="175" t="s">
        <v>588</v>
      </c>
      <c r="I7" s="208">
        <v>1830</v>
      </c>
      <c r="J7" s="208">
        <v>799</v>
      </c>
    </row>
    <row r="8" spans="1:13" ht="15" customHeight="1" x14ac:dyDescent="0.25">
      <c r="A8" s="175" t="s">
        <v>589</v>
      </c>
      <c r="B8" s="208">
        <v>5629</v>
      </c>
      <c r="C8" s="208">
        <v>5878</v>
      </c>
      <c r="G8" s="113"/>
      <c r="H8" s="175" t="s">
        <v>589</v>
      </c>
      <c r="I8" s="208">
        <v>4388</v>
      </c>
      <c r="J8" s="208">
        <v>4189</v>
      </c>
    </row>
    <row r="9" spans="1:13" ht="15" customHeight="1" x14ac:dyDescent="0.25">
      <c r="A9" s="175" t="s">
        <v>590</v>
      </c>
      <c r="B9" s="208">
        <v>10737</v>
      </c>
      <c r="C9" s="208">
        <v>12944</v>
      </c>
      <c r="G9" s="113"/>
      <c r="H9" s="175" t="s">
        <v>590</v>
      </c>
      <c r="I9" s="208">
        <v>10517</v>
      </c>
      <c r="J9" s="208">
        <v>12507</v>
      </c>
    </row>
    <row r="10" spans="1:13" ht="15" customHeight="1" x14ac:dyDescent="0.25">
      <c r="A10" s="175" t="s">
        <v>591</v>
      </c>
      <c r="B10" s="208">
        <v>1543</v>
      </c>
      <c r="C10" s="208">
        <v>1532</v>
      </c>
      <c r="G10" s="113"/>
      <c r="H10" s="175" t="s">
        <v>591</v>
      </c>
      <c r="I10" s="208">
        <v>1698</v>
      </c>
      <c r="J10" s="208">
        <v>1472</v>
      </c>
    </row>
    <row r="11" spans="1:13" ht="15" customHeight="1" x14ac:dyDescent="0.25">
      <c r="A11" s="176" t="s">
        <v>592</v>
      </c>
      <c r="B11" s="209">
        <v>1968</v>
      </c>
      <c r="C11" s="209">
        <v>2218</v>
      </c>
      <c r="G11" s="113"/>
      <c r="H11" s="176" t="s">
        <v>592</v>
      </c>
      <c r="I11" s="209">
        <v>3010</v>
      </c>
      <c r="J11" s="209">
        <v>2661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51</v>
      </c>
      <c r="C17" s="178">
        <f>IF(ISBLANK(C5),"0",C5)</f>
        <v>25</v>
      </c>
      <c r="G17" s="113"/>
      <c r="H17" s="174" t="s">
        <v>586</v>
      </c>
      <c r="I17" s="177">
        <f>IF(ISBLANK(I5),"0",I5)</f>
        <v>32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770</v>
      </c>
      <c r="C18" s="180">
        <f t="shared" si="0"/>
        <v>227</v>
      </c>
      <c r="G18" s="113"/>
      <c r="H18" s="175" t="s">
        <v>587</v>
      </c>
      <c r="I18" s="179">
        <f t="shared" ref="I18:J18" si="1">IF(ISBLANK(I6),"0",I6)</f>
        <v>197</v>
      </c>
      <c r="J18" s="180">
        <f t="shared" si="1"/>
        <v>78</v>
      </c>
    </row>
    <row r="19" spans="1:13" ht="15" customHeight="1" x14ac:dyDescent="0.25">
      <c r="A19" s="175" t="s">
        <v>588</v>
      </c>
      <c r="B19" s="179">
        <f t="shared" ref="B19:C19" si="2">IF(ISBLANK(B7),"0",B7)</f>
        <v>4600</v>
      </c>
      <c r="C19" s="180">
        <f t="shared" si="2"/>
        <v>2539</v>
      </c>
      <c r="G19" s="113"/>
      <c r="H19" s="175" t="s">
        <v>588</v>
      </c>
      <c r="I19" s="179">
        <f t="shared" ref="I19:J19" si="3">IF(ISBLANK(I7),"0",I7)</f>
        <v>1830</v>
      </c>
      <c r="J19" s="180">
        <f t="shared" si="3"/>
        <v>799</v>
      </c>
    </row>
    <row r="20" spans="1:13" ht="15" customHeight="1" x14ac:dyDescent="0.25">
      <c r="A20" s="175" t="s">
        <v>589</v>
      </c>
      <c r="B20" s="179">
        <f t="shared" ref="B20:C20" si="4">IF(ISBLANK(B8),"0",B8)</f>
        <v>5629</v>
      </c>
      <c r="C20" s="180">
        <f t="shared" si="4"/>
        <v>5878</v>
      </c>
      <c r="G20" s="113"/>
      <c r="H20" s="175" t="s">
        <v>589</v>
      </c>
      <c r="I20" s="179">
        <f t="shared" ref="I20:J20" si="5">IF(ISBLANK(I8),"0",I8)</f>
        <v>4388</v>
      </c>
      <c r="J20" s="180">
        <f t="shared" si="5"/>
        <v>4189</v>
      </c>
    </row>
    <row r="21" spans="1:13" ht="15" customHeight="1" x14ac:dyDescent="0.25">
      <c r="A21" s="175" t="s">
        <v>590</v>
      </c>
      <c r="B21" s="179">
        <f t="shared" ref="B21:C21" si="6">IF(ISBLANK(B9),"0",B9)</f>
        <v>10737</v>
      </c>
      <c r="C21" s="180">
        <f t="shared" si="6"/>
        <v>12944</v>
      </c>
      <c r="G21" s="113"/>
      <c r="H21" s="175" t="s">
        <v>590</v>
      </c>
      <c r="I21" s="179">
        <f t="shared" ref="I21:J21" si="7">IF(ISBLANK(I9),"0",I9)</f>
        <v>10517</v>
      </c>
      <c r="J21" s="180">
        <f t="shared" si="7"/>
        <v>12507</v>
      </c>
    </row>
    <row r="22" spans="1:13" ht="15" customHeight="1" x14ac:dyDescent="0.25">
      <c r="A22" s="175" t="s">
        <v>591</v>
      </c>
      <c r="B22" s="179">
        <f t="shared" ref="B22:C22" si="8">IF(ISBLANK(B10),"0",B10)</f>
        <v>1543</v>
      </c>
      <c r="C22" s="180">
        <f t="shared" si="8"/>
        <v>1532</v>
      </c>
      <c r="G22" s="113"/>
      <c r="H22" s="175" t="s">
        <v>591</v>
      </c>
      <c r="I22" s="179">
        <f t="shared" ref="I22:J22" si="9">IF(ISBLANK(I10),"0",I10)</f>
        <v>1698</v>
      </c>
      <c r="J22" s="180">
        <f t="shared" si="9"/>
        <v>1472</v>
      </c>
    </row>
    <row r="23" spans="1:13" ht="15" customHeight="1" x14ac:dyDescent="0.25">
      <c r="A23" s="176" t="s">
        <v>592</v>
      </c>
      <c r="B23" s="181">
        <f t="shared" ref="B23:C23" si="10">IF(ISBLANK(B11),"0",B11)</f>
        <v>1968</v>
      </c>
      <c r="C23" s="182">
        <f t="shared" si="10"/>
        <v>2218</v>
      </c>
      <c r="G23" s="113"/>
      <c r="H23" s="176" t="s">
        <v>592</v>
      </c>
      <c r="I23" s="181">
        <f t="shared" ref="I23:J23" si="11">IF(ISBLANK(I11),"0",I11)</f>
        <v>3010</v>
      </c>
      <c r="J23" s="182">
        <f t="shared" si="11"/>
        <v>2661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0.20159696418689224</v>
      </c>
      <c r="C29" s="184">
        <f>C17/SUM(C17:C23)*100</f>
        <v>9.8568781295588062E-2</v>
      </c>
      <c r="D29" s="253"/>
      <c r="E29" s="253"/>
      <c r="G29" s="113"/>
      <c r="H29" s="174" t="s">
        <v>593</v>
      </c>
      <c r="I29" s="184">
        <f>I17/SUM(I17:I23)*100</f>
        <v>0.14765596160944996</v>
      </c>
      <c r="J29" s="184">
        <f>J17/SUM(J17:J23)*100</f>
        <v>0.10584932578581618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3.0437188710570005</v>
      </c>
      <c r="C30" s="185">
        <f>C18/SUM(C17:C23)*100</f>
        <v>0.89500453416393955</v>
      </c>
      <c r="D30" s="253"/>
      <c r="E30" s="253"/>
      <c r="G30" s="113"/>
      <c r="H30" s="175" t="s">
        <v>594</v>
      </c>
      <c r="I30" s="185">
        <f>I18/SUM(I17:I23)*100</f>
        <v>0.90900701365817638</v>
      </c>
      <c r="J30" s="185">
        <f>J18/SUM(J17:J23)*100</f>
        <v>0.35896727875189838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18.183255593327534</v>
      </c>
      <c r="C31" s="185">
        <f>C19/SUM(C17:C23)*100</f>
        <v>10.010645428379924</v>
      </c>
      <c r="D31" s="253"/>
      <c r="E31" s="253"/>
      <c r="G31" s="113"/>
      <c r="H31" s="175" t="s">
        <v>595</v>
      </c>
      <c r="I31" s="185">
        <f>I19/SUM(I17:I23)*100</f>
        <v>8.4440753045404193</v>
      </c>
      <c r="J31" s="185">
        <f>J19/SUM(J17:J23)*100</f>
        <v>3.6771135349072672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22.250770811921893</v>
      </c>
      <c r="C32" s="185">
        <f>C20/SUM(C17:C23)*100</f>
        <v>23.175491858218663</v>
      </c>
      <c r="D32" s="253"/>
      <c r="E32" s="253"/>
      <c r="G32" s="113"/>
      <c r="H32" s="175" t="s">
        <v>596</v>
      </c>
      <c r="I32" s="185">
        <f>I20/SUM(I17:I23)*100</f>
        <v>20.247323735695829</v>
      </c>
      <c r="J32" s="185">
        <f>J20/SUM(J17:J23)*100</f>
        <v>19.278383726816699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42.442090283816903</v>
      </c>
      <c r="C33" s="185">
        <f>C21/SUM(C17:C23)*100</f>
        <v>51.034972203603679</v>
      </c>
      <c r="D33" s="253"/>
      <c r="E33" s="253"/>
      <c r="G33" s="113"/>
      <c r="H33" s="175" t="s">
        <v>597</v>
      </c>
      <c r="I33" s="185">
        <f>I21/SUM(I17:I23)*100</f>
        <v>48.528054632705796</v>
      </c>
      <c r="J33" s="185">
        <f>J21/SUM(J17:J23)*100</f>
        <v>57.559022504487089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6.0992963870661709</v>
      </c>
      <c r="C34" s="185">
        <f>C22/SUM(C17:C23)*100</f>
        <v>6.040294917793636</v>
      </c>
      <c r="D34" s="253"/>
      <c r="E34" s="253"/>
      <c r="G34" s="113"/>
      <c r="H34" s="175" t="s">
        <v>598</v>
      </c>
      <c r="I34" s="185">
        <f>I22/SUM(I17:I23)*100</f>
        <v>7.8349944629014399</v>
      </c>
      <c r="J34" s="185">
        <f>J22/SUM(J17:J23)*100</f>
        <v>6.7743568502922358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7.7792710886236076</v>
      </c>
      <c r="C35" s="186">
        <f>C23/SUM(C17:C23)*100</f>
        <v>8.7450222765445726</v>
      </c>
      <c r="D35" s="253"/>
      <c r="E35" s="253"/>
      <c r="G35" s="113"/>
      <c r="H35" s="176" t="s">
        <v>599</v>
      </c>
      <c r="I35" s="186">
        <f>I23/SUM(I17:I23)*100</f>
        <v>13.888888888888889</v>
      </c>
      <c r="J35" s="186">
        <f>J23/SUM(J17:J23)*100</f>
        <v>12.246306778958994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0.20159696418689224</v>
      </c>
      <c r="C41" s="184">
        <f t="shared" si="12"/>
        <v>9.8568781295588062E-2</v>
      </c>
      <c r="G41" s="113"/>
      <c r="H41" s="174" t="s">
        <v>601</v>
      </c>
      <c r="I41" s="184">
        <f t="shared" ref="I41:J41" si="13">I29</f>
        <v>0.14765596160944996</v>
      </c>
      <c r="J41" s="184">
        <f t="shared" si="13"/>
        <v>0.10584932578581618</v>
      </c>
    </row>
    <row r="42" spans="1:12" x14ac:dyDescent="0.25">
      <c r="A42" s="175" t="s">
        <v>602</v>
      </c>
      <c r="B42" s="185">
        <f t="shared" si="12"/>
        <v>3.0437188710570005</v>
      </c>
      <c r="C42" s="185">
        <f t="shared" si="12"/>
        <v>0.89500453416393955</v>
      </c>
      <c r="G42" s="113"/>
      <c r="H42" s="175" t="s">
        <v>602</v>
      </c>
      <c r="I42" s="185">
        <f t="shared" ref="I42:J42" si="14">I30</f>
        <v>0.90900701365817638</v>
      </c>
      <c r="J42" s="185">
        <f t="shared" si="14"/>
        <v>0.35896727875189838</v>
      </c>
    </row>
    <row r="43" spans="1:12" x14ac:dyDescent="0.25">
      <c r="A43" s="175" t="s">
        <v>603</v>
      </c>
      <c r="B43" s="185">
        <f t="shared" si="12"/>
        <v>18.183255593327534</v>
      </c>
      <c r="C43" s="185">
        <f t="shared" si="12"/>
        <v>10.010645428379924</v>
      </c>
      <c r="G43" s="113"/>
      <c r="H43" s="175" t="s">
        <v>603</v>
      </c>
      <c r="I43" s="185">
        <f t="shared" ref="I43:J43" si="15">I31</f>
        <v>8.4440753045404193</v>
      </c>
      <c r="J43" s="185">
        <f t="shared" si="15"/>
        <v>3.6771135349072672</v>
      </c>
    </row>
    <row r="44" spans="1:12" x14ac:dyDescent="0.25">
      <c r="A44" s="175" t="s">
        <v>604</v>
      </c>
      <c r="B44" s="185">
        <f t="shared" si="12"/>
        <v>22.250770811921893</v>
      </c>
      <c r="C44" s="185">
        <f t="shared" si="12"/>
        <v>23.175491858218663</v>
      </c>
      <c r="G44" s="113"/>
      <c r="H44" s="175" t="s">
        <v>604</v>
      </c>
      <c r="I44" s="185">
        <f t="shared" ref="I44:J44" si="16">I32</f>
        <v>20.247323735695829</v>
      </c>
      <c r="J44" s="185">
        <f t="shared" si="16"/>
        <v>19.278383726816699</v>
      </c>
    </row>
    <row r="45" spans="1:12" x14ac:dyDescent="0.25">
      <c r="A45" s="175" t="s">
        <v>605</v>
      </c>
      <c r="B45" s="185">
        <f t="shared" si="12"/>
        <v>42.442090283816903</v>
      </c>
      <c r="C45" s="185">
        <f t="shared" si="12"/>
        <v>51.034972203603679</v>
      </c>
      <c r="G45" s="113"/>
      <c r="H45" s="175" t="s">
        <v>605</v>
      </c>
      <c r="I45" s="185">
        <f t="shared" ref="I45:J45" si="17">I33</f>
        <v>48.528054632705796</v>
      </c>
      <c r="J45" s="185">
        <f t="shared" si="17"/>
        <v>57.559022504487089</v>
      </c>
    </row>
    <row r="46" spans="1:12" x14ac:dyDescent="0.25">
      <c r="A46" s="175" t="s">
        <v>606</v>
      </c>
      <c r="B46" s="185">
        <f t="shared" si="12"/>
        <v>6.0992963870661709</v>
      </c>
      <c r="C46" s="185">
        <f t="shared" si="12"/>
        <v>6.040294917793636</v>
      </c>
      <c r="G46" s="113"/>
      <c r="H46" s="175" t="s">
        <v>606</v>
      </c>
      <c r="I46" s="185">
        <f t="shared" ref="I46:J46" si="18">I34</f>
        <v>7.8349944629014399</v>
      </c>
      <c r="J46" s="185">
        <f t="shared" si="18"/>
        <v>6.7743568502922358</v>
      </c>
    </row>
    <row r="47" spans="1:12" x14ac:dyDescent="0.25">
      <c r="A47" s="176" t="s">
        <v>607</v>
      </c>
      <c r="B47" s="186">
        <f t="shared" si="12"/>
        <v>7.7792710886236076</v>
      </c>
      <c r="C47" s="186">
        <f t="shared" si="12"/>
        <v>8.7450222765445726</v>
      </c>
      <c r="G47" s="113"/>
      <c r="H47" s="176" t="s">
        <v>607</v>
      </c>
      <c r="I47" s="186">
        <f t="shared" ref="I47:J47" si="19">I35</f>
        <v>13.888888888888889</v>
      </c>
      <c r="J47" s="186">
        <f t="shared" si="19"/>
        <v>12.246306778958994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14879</v>
      </c>
      <c r="C5" s="207">
        <v>13665</v>
      </c>
      <c r="D5" s="253"/>
      <c r="E5" s="253"/>
      <c r="F5" s="1003"/>
      <c r="H5" s="174" t="s">
        <v>624</v>
      </c>
      <c r="I5" s="207">
        <v>7209</v>
      </c>
      <c r="J5" s="207">
        <v>6382</v>
      </c>
    </row>
    <row r="6" spans="1:10" ht="15" customHeight="1" x14ac:dyDescent="0.25">
      <c r="A6" s="175" t="s">
        <v>625</v>
      </c>
      <c r="B6" s="208">
        <v>3237</v>
      </c>
      <c r="C6" s="208">
        <v>3433</v>
      </c>
      <c r="D6" s="253"/>
      <c r="E6" s="253"/>
      <c r="F6" s="1003"/>
      <c r="H6" s="175" t="s">
        <v>625</v>
      </c>
      <c r="I6" s="208">
        <v>5755</v>
      </c>
      <c r="J6" s="208">
        <v>6658</v>
      </c>
    </row>
    <row r="7" spans="1:10" ht="15" customHeight="1" x14ac:dyDescent="0.25">
      <c r="A7" s="176" t="s">
        <v>626</v>
      </c>
      <c r="B7" s="209">
        <v>7182</v>
      </c>
      <c r="C7" s="209">
        <v>8265</v>
      </c>
      <c r="D7" s="253"/>
      <c r="E7" s="253"/>
      <c r="F7" s="1003"/>
      <c r="H7" s="175" t="s">
        <v>626</v>
      </c>
      <c r="I7" s="208">
        <v>8670</v>
      </c>
      <c r="J7" s="208">
        <v>8648</v>
      </c>
    </row>
    <row r="8" spans="1:10" x14ac:dyDescent="0.25">
      <c r="D8" s="253"/>
      <c r="E8" s="253"/>
      <c r="F8" s="1003"/>
      <c r="H8" s="176" t="s">
        <v>2351</v>
      </c>
      <c r="I8" s="209">
        <v>38</v>
      </c>
      <c r="J8" s="209">
        <v>41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14879</v>
      </c>
      <c r="C13" s="178">
        <f>IF(ISBLANK(C5),"0",C5)</f>
        <v>13665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3237</v>
      </c>
      <c r="C14" s="180">
        <f t="shared" si="0"/>
        <v>3433</v>
      </c>
      <c r="D14" s="253"/>
      <c r="E14" s="253"/>
      <c r="F14" s="1003"/>
      <c r="H14" s="174" t="s">
        <v>624</v>
      </c>
      <c r="I14" s="177">
        <f>IF(ISBLANK(I5),"0",I5)</f>
        <v>7209</v>
      </c>
      <c r="J14" s="178">
        <f>IF(ISBLANK(J5),"0",J5)</f>
        <v>6382</v>
      </c>
    </row>
    <row r="15" spans="1:10" ht="15" customHeight="1" x14ac:dyDescent="0.25">
      <c r="A15" s="176" t="s">
        <v>626</v>
      </c>
      <c r="B15" s="181">
        <f t="shared" si="0"/>
        <v>7182</v>
      </c>
      <c r="C15" s="182">
        <f t="shared" si="0"/>
        <v>8265</v>
      </c>
      <c r="D15" s="253"/>
      <c r="E15" s="253"/>
      <c r="F15" s="1003"/>
      <c r="H15" s="175" t="s">
        <v>625</v>
      </c>
      <c r="I15" s="179">
        <f t="shared" ref="I15:J15" si="1">IF(ISBLANK(I6),"0",I6)</f>
        <v>5755</v>
      </c>
      <c r="J15" s="180">
        <f t="shared" si="1"/>
        <v>6658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8670</v>
      </c>
      <c r="J16" s="180">
        <f t="shared" si="2"/>
        <v>8648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38</v>
      </c>
      <c r="J17" s="182">
        <f t="shared" si="3"/>
        <v>41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58.814926081113128</v>
      </c>
      <c r="C21" s="184">
        <f>C13/SUM(C13:C15)*100</f>
        <v>53.877695856168437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12.795477903391571</v>
      </c>
      <c r="C22" s="185">
        <f>C14/SUM(C13:C15)*100</f>
        <v>13.535465047510154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28.389596015495293</v>
      </c>
      <c r="C23" s="186">
        <f>C15/SUM(C13:C15)*100</f>
        <v>32.586839096321413</v>
      </c>
      <c r="D23" s="253"/>
      <c r="E23" s="253"/>
      <c r="F23" s="1003"/>
      <c r="H23" s="174" t="s">
        <v>629</v>
      </c>
      <c r="I23" s="184">
        <f>I14/SUM(I14:I17)*100</f>
        <v>33.2641196013289</v>
      </c>
      <c r="J23" s="184">
        <f>J14/SUM(J14:J17)*100</f>
        <v>29.370886833264304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26.555001845699522</v>
      </c>
      <c r="J24" s="185">
        <f>J15/SUM(J14:J17)*100</f>
        <v>30.641078742694095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40.005537098560353</v>
      </c>
      <c r="J25" s="185">
        <f>J16/SUM(J14:J17)*100</f>
        <v>39.799346495466885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0.17534145441122187</v>
      </c>
      <c r="J26" s="186">
        <f>J17/SUM(J14:J17)*100</f>
        <v>0.18868792857471581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58.814926081113128</v>
      </c>
      <c r="C29" s="189">
        <f t="shared" si="4"/>
        <v>53.877695856168437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12.795477903391571</v>
      </c>
      <c r="C30" s="192">
        <f t="shared" si="4"/>
        <v>13.535465047510154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28.389596015495293</v>
      </c>
      <c r="C31" s="195">
        <f t="shared" si="4"/>
        <v>32.586839096321413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33.2641196013289</v>
      </c>
      <c r="J32" s="189">
        <f>J23</f>
        <v>29.370886833264304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26.555001845699522</v>
      </c>
      <c r="J33" s="192">
        <f t="shared" si="5"/>
        <v>30.641078742694095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40.005537098560353</v>
      </c>
      <c r="J34" s="192">
        <f t="shared" si="6"/>
        <v>39.799346495466885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0.17534145441122187</v>
      </c>
      <c r="J35" s="195">
        <f t="shared" si="7"/>
        <v>0.18868792857471581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1232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49792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192.2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5</v>
      </c>
      <c r="E5" s="28"/>
      <c r="J5" s="654" t="s">
        <v>542</v>
      </c>
      <c r="K5" s="669">
        <f>IF(ISBLANK(B5),"",B5)</f>
        <v>2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5</v>
      </c>
      <c r="C6" s="657">
        <v>4</v>
      </c>
      <c r="E6" s="44"/>
      <c r="J6" s="656" t="s">
        <v>543</v>
      </c>
      <c r="K6" s="670">
        <f t="shared" ref="K6:K10" si="0">IF(ISBLANK(B6),"",B6)</f>
        <v>5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16</v>
      </c>
      <c r="C7" s="657">
        <v>24</v>
      </c>
      <c r="E7" s="44"/>
      <c r="J7" s="656" t="s">
        <v>641</v>
      </c>
      <c r="K7" s="670">
        <f t="shared" si="0"/>
        <v>16</v>
      </c>
      <c r="L7" s="619">
        <f t="shared" si="1"/>
        <v>24</v>
      </c>
      <c r="N7" s="44"/>
    </row>
    <row r="8" spans="1:15" x14ac:dyDescent="0.25">
      <c r="A8" s="650" t="s">
        <v>642</v>
      </c>
      <c r="B8" s="651">
        <v>21</v>
      </c>
      <c r="C8" s="651">
        <v>12</v>
      </c>
      <c r="E8" s="21"/>
      <c r="J8" s="650" t="s">
        <v>642</v>
      </c>
      <c r="K8" s="670">
        <f t="shared" si="0"/>
        <v>21</v>
      </c>
      <c r="L8" s="619">
        <f t="shared" si="1"/>
        <v>12</v>
      </c>
      <c r="N8" s="21"/>
    </row>
    <row r="9" spans="1:15" x14ac:dyDescent="0.25">
      <c r="A9" s="650" t="s">
        <v>643</v>
      </c>
      <c r="B9" s="651">
        <v>50</v>
      </c>
      <c r="C9" s="651">
        <v>40</v>
      </c>
      <c r="E9" s="21"/>
      <c r="J9" s="650" t="s">
        <v>643</v>
      </c>
      <c r="K9" s="670">
        <f t="shared" si="0"/>
        <v>50</v>
      </c>
      <c r="L9" s="619">
        <f t="shared" si="1"/>
        <v>40</v>
      </c>
      <c r="N9" s="21"/>
    </row>
    <row r="10" spans="1:15" x14ac:dyDescent="0.25">
      <c r="A10" s="652" t="s">
        <v>365</v>
      </c>
      <c r="B10" s="653">
        <v>589</v>
      </c>
      <c r="C10" s="653">
        <v>90</v>
      </c>
      <c r="J10" s="652" t="s">
        <v>365</v>
      </c>
      <c r="K10" s="671">
        <f t="shared" si="0"/>
        <v>589</v>
      </c>
      <c r="L10" s="620">
        <f t="shared" si="1"/>
        <v>90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2.57</v>
      </c>
      <c r="C15" s="197"/>
      <c r="D15" s="253"/>
      <c r="E15" s="211"/>
      <c r="F15" s="253"/>
      <c r="G15" s="253"/>
      <c r="J15" s="673" t="s">
        <v>488</v>
      </c>
      <c r="K15" s="674">
        <f>B15</f>
        <v>2.57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0.66</v>
      </c>
      <c r="C16" s="197"/>
      <c r="D16" s="253"/>
      <c r="E16" s="254"/>
      <c r="F16" s="253"/>
      <c r="G16" s="253"/>
      <c r="J16" s="675" t="s">
        <v>489</v>
      </c>
      <c r="K16" s="676">
        <f>B16</f>
        <v>0.66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0.88</v>
      </c>
      <c r="C18" s="197"/>
      <c r="D18" s="255"/>
      <c r="E18" s="256"/>
      <c r="F18" s="253"/>
      <c r="G18" s="253"/>
      <c r="J18" s="678" t="s">
        <v>501</v>
      </c>
      <c r="K18" s="674">
        <f>B18</f>
        <v>0.88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3.06</v>
      </c>
      <c r="C19" s="198"/>
      <c r="D19" s="255"/>
      <c r="E19" s="256"/>
      <c r="F19" s="253"/>
      <c r="G19" s="253"/>
      <c r="J19" s="672" t="s">
        <v>502</v>
      </c>
      <c r="K19" s="676">
        <f>B19</f>
        <v>3.06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1.61</v>
      </c>
      <c r="C21" s="253"/>
      <c r="D21" s="253"/>
      <c r="E21" s="253"/>
      <c r="F21" s="253"/>
      <c r="G21" s="253"/>
      <c r="J21" s="661" t="s">
        <v>498</v>
      </c>
      <c r="K21" s="679">
        <f>B21</f>
        <v>1.61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4</v>
      </c>
      <c r="C34" s="657">
        <v>12</v>
      </c>
      <c r="E34" s="44"/>
      <c r="J34" s="656" t="s">
        <v>641</v>
      </c>
      <c r="K34" s="670">
        <f t="shared" si="2"/>
        <v>4</v>
      </c>
      <c r="L34" s="619">
        <f t="shared" si="3"/>
        <v>12</v>
      </c>
      <c r="N34" s="44"/>
    </row>
    <row r="35" spans="1:15" x14ac:dyDescent="0.25">
      <c r="A35" s="650" t="s">
        <v>642</v>
      </c>
      <c r="B35" s="651">
        <v>6</v>
      </c>
      <c r="C35" s="651">
        <v>14</v>
      </c>
      <c r="E35" s="21"/>
      <c r="J35" s="650" t="s">
        <v>642</v>
      </c>
      <c r="K35" s="670">
        <f t="shared" si="2"/>
        <v>6</v>
      </c>
      <c r="L35" s="619">
        <f t="shared" si="3"/>
        <v>14</v>
      </c>
      <c r="N35" s="21"/>
    </row>
    <row r="36" spans="1:15" x14ac:dyDescent="0.25">
      <c r="A36" s="650" t="s">
        <v>643</v>
      </c>
      <c r="B36" s="651">
        <v>27</v>
      </c>
      <c r="C36" s="651">
        <v>19</v>
      </c>
      <c r="E36" s="21"/>
      <c r="J36" s="650" t="s">
        <v>643</v>
      </c>
      <c r="K36" s="670">
        <f t="shared" si="2"/>
        <v>27</v>
      </c>
      <c r="L36" s="619">
        <f t="shared" si="3"/>
        <v>19</v>
      </c>
      <c r="N36" s="21"/>
    </row>
    <row r="37" spans="1:15" x14ac:dyDescent="0.25">
      <c r="A37" s="652" t="s">
        <v>365</v>
      </c>
      <c r="B37" s="653">
        <v>94</v>
      </c>
      <c r="C37" s="653">
        <v>17</v>
      </c>
      <c r="J37" s="652" t="s">
        <v>365</v>
      </c>
      <c r="K37" s="671">
        <f t="shared" si="2"/>
        <v>94</v>
      </c>
      <c r="L37" s="620">
        <f t="shared" si="3"/>
        <v>17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0.57999999999999996</v>
      </c>
      <c r="C42" s="197"/>
      <c r="D42" s="253"/>
      <c r="E42" s="211"/>
      <c r="F42" s="253"/>
      <c r="G42" s="253"/>
      <c r="J42" s="673" t="s">
        <v>488</v>
      </c>
      <c r="K42" s="674">
        <f>B42</f>
        <v>0.57999999999999996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0.28000000000000003</v>
      </c>
      <c r="C43" s="197"/>
      <c r="D43" s="253"/>
      <c r="E43" s="254"/>
      <c r="F43" s="253"/>
      <c r="G43" s="253"/>
      <c r="J43" s="675" t="s">
        <v>489</v>
      </c>
      <c r="K43" s="676">
        <f>B43</f>
        <v>0.28000000000000003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0.78</v>
      </c>
      <c r="C46" s="198"/>
      <c r="D46" s="255"/>
      <c r="E46" s="256"/>
      <c r="F46" s="253"/>
      <c r="G46" s="253"/>
      <c r="J46" s="672" t="s">
        <v>502</v>
      </c>
      <c r="K46" s="676">
        <f>B46</f>
        <v>0.78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0.43</v>
      </c>
      <c r="C48" s="253"/>
      <c r="D48" s="253"/>
      <c r="E48" s="253"/>
      <c r="F48" s="253"/>
      <c r="G48" s="253"/>
      <c r="J48" s="661" t="s">
        <v>498</v>
      </c>
      <c r="K48" s="679">
        <f>B48</f>
        <v>0.43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7091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8029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9942</v>
      </c>
      <c r="F4" s="643">
        <v>1</v>
      </c>
      <c r="G4" s="643">
        <v>29</v>
      </c>
      <c r="H4" s="643">
        <v>5222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4139</v>
      </c>
      <c r="F5" s="602">
        <v>1</v>
      </c>
      <c r="G5" s="602">
        <v>21</v>
      </c>
      <c r="H5" s="602">
        <v>5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7091</v>
      </c>
      <c r="F6" s="617">
        <v>1</v>
      </c>
      <c r="G6" s="617">
        <v>37</v>
      </c>
      <c r="H6" s="617">
        <v>8029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68.400000000000006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2174989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43681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16</v>
      </c>
      <c r="D4" s="600">
        <v>78.099999999999994</v>
      </c>
      <c r="E4" s="600">
        <v>0.63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7</v>
      </c>
      <c r="C5" s="602">
        <v>18</v>
      </c>
      <c r="D5" s="751">
        <v>65.3</v>
      </c>
      <c r="E5" s="751">
        <v>0.84</v>
      </c>
      <c r="G5" s="647" t="s">
        <v>446</v>
      </c>
      <c r="H5" s="648">
        <f>IF(ISBLANK(B4),"",B4)</f>
        <v>7</v>
      </c>
      <c r="I5" s="648">
        <f>IF(ISBLANK(B5),"",B5)</f>
        <v>7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6.1</v>
      </c>
      <c r="D6" s="959">
        <v>68.400000000000006</v>
      </c>
      <c r="E6" s="959">
        <v>1.08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</v>
      </c>
      <c r="I9" s="648">
        <f>IF(ISBLANK(C5),"",C5)</f>
        <v>18</v>
      </c>
      <c r="J9" s="649">
        <f>IF(ISBLANK(C6),"",C6)</f>
        <v>6.1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172</v>
      </c>
      <c r="C4" s="643">
        <v>3.2</v>
      </c>
      <c r="D4" s="643">
        <v>1</v>
      </c>
      <c r="E4" s="643">
        <v>0.17</v>
      </c>
      <c r="F4" s="643">
        <v>0.6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176</v>
      </c>
      <c r="C5" s="602">
        <v>3.3</v>
      </c>
      <c r="D5" s="602">
        <v>1</v>
      </c>
      <c r="E5" s="602">
        <v>0.13</v>
      </c>
      <c r="F5" s="602">
        <v>0.6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176</v>
      </c>
      <c r="C6" s="602">
        <v>3.5</v>
      </c>
      <c r="D6" s="602">
        <v>1.1000000000000001</v>
      </c>
      <c r="E6" s="602">
        <v>0.14000000000000001</v>
      </c>
      <c r="F6" s="602">
        <v>0.7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94.1</v>
      </c>
      <c r="C5" s="602">
        <v>59.2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86.2</v>
      </c>
      <c r="D6" s="602">
        <v>2</v>
      </c>
      <c r="E6" s="602">
        <v>3.8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3.8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5307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590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5494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42983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863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7909</v>
      </c>
      <c r="C5" s="1034">
        <v>3982</v>
      </c>
      <c r="D5" s="600">
        <v>3927</v>
      </c>
      <c r="G5" s="871" t="s">
        <v>126</v>
      </c>
      <c r="H5" s="637">
        <f>IF(ISBLANK(D7),"",D7)</f>
        <v>2669</v>
      </c>
    </row>
    <row r="6" spans="1:17" x14ac:dyDescent="0.25">
      <c r="A6" s="641">
        <v>2021</v>
      </c>
      <c r="B6" s="1034">
        <v>5077</v>
      </c>
      <c r="C6" s="1034">
        <v>2533</v>
      </c>
      <c r="D6" s="602">
        <v>2544</v>
      </c>
      <c r="G6" s="635" t="s">
        <v>127</v>
      </c>
      <c r="H6" s="623">
        <f>IF(ISBLANK(C7),"",C7)</f>
        <v>2638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5307</v>
      </c>
      <c r="C7" s="1034">
        <v>2638</v>
      </c>
      <c r="D7" s="617">
        <v>2669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2669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2638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2983</v>
      </c>
      <c r="C6" s="55">
        <v>1513</v>
      </c>
      <c r="D6" s="55">
        <v>1470</v>
      </c>
      <c r="E6" s="70">
        <v>3478</v>
      </c>
      <c r="F6" s="55">
        <v>1775</v>
      </c>
      <c r="G6" s="110">
        <v>1703</v>
      </c>
      <c r="H6" s="55">
        <v>2014</v>
      </c>
      <c r="I6" s="55">
        <v>1063</v>
      </c>
      <c r="J6" s="55">
        <v>951</v>
      </c>
      <c r="K6" s="70">
        <v>7971</v>
      </c>
      <c r="L6" s="55">
        <v>4073</v>
      </c>
      <c r="M6" s="110">
        <v>3898</v>
      </c>
      <c r="N6" s="70">
        <v>8070</v>
      </c>
      <c r="O6" s="55">
        <v>4197</v>
      </c>
      <c r="P6" s="110">
        <v>3873</v>
      </c>
      <c r="Q6" s="70">
        <v>33529</v>
      </c>
      <c r="R6" s="55">
        <v>17272</v>
      </c>
      <c r="S6" s="110">
        <v>16257</v>
      </c>
      <c r="T6" s="70">
        <v>53281</v>
      </c>
      <c r="U6" s="55">
        <v>26754</v>
      </c>
      <c r="V6" s="160">
        <v>26527</v>
      </c>
    </row>
    <row r="7" spans="1:22" x14ac:dyDescent="0.25">
      <c r="A7" s="286">
        <v>2021</v>
      </c>
      <c r="B7" s="167">
        <v>2970</v>
      </c>
      <c r="C7" s="94">
        <v>1510</v>
      </c>
      <c r="D7" s="94">
        <v>1460</v>
      </c>
      <c r="E7" s="167">
        <v>3469</v>
      </c>
      <c r="F7" s="94">
        <v>1757</v>
      </c>
      <c r="G7" s="169">
        <v>1712</v>
      </c>
      <c r="H7" s="94">
        <v>1954</v>
      </c>
      <c r="I7" s="94">
        <v>1019</v>
      </c>
      <c r="J7" s="94">
        <v>935</v>
      </c>
      <c r="K7" s="167">
        <v>7884</v>
      </c>
      <c r="L7" s="94">
        <v>4013</v>
      </c>
      <c r="M7" s="169">
        <v>3871</v>
      </c>
      <c r="N7" s="167">
        <v>7883</v>
      </c>
      <c r="O7" s="94">
        <v>4114</v>
      </c>
      <c r="P7" s="169">
        <v>3769</v>
      </c>
      <c r="Q7" s="167">
        <v>32894</v>
      </c>
      <c r="R7" s="94">
        <v>16942</v>
      </c>
      <c r="S7" s="169">
        <v>15952</v>
      </c>
      <c r="T7" s="212">
        <v>52602</v>
      </c>
      <c r="U7" s="58">
        <v>26395</v>
      </c>
      <c r="V7" s="160">
        <v>26207</v>
      </c>
    </row>
    <row r="8" spans="1:22" x14ac:dyDescent="0.25">
      <c r="A8" s="219">
        <v>2022</v>
      </c>
      <c r="B8" s="72">
        <v>2881</v>
      </c>
      <c r="C8" s="61">
        <v>1450</v>
      </c>
      <c r="D8" s="61">
        <v>1431</v>
      </c>
      <c r="E8" s="72">
        <v>3361</v>
      </c>
      <c r="F8" s="61">
        <v>1679</v>
      </c>
      <c r="G8" s="111">
        <v>1682</v>
      </c>
      <c r="H8" s="61">
        <v>1835</v>
      </c>
      <c r="I8" s="61">
        <v>954</v>
      </c>
      <c r="J8" s="61">
        <v>881</v>
      </c>
      <c r="K8" s="72">
        <v>7603</v>
      </c>
      <c r="L8" s="61">
        <v>3839</v>
      </c>
      <c r="M8" s="111">
        <v>3764</v>
      </c>
      <c r="N8" s="72">
        <v>7053</v>
      </c>
      <c r="O8" s="61">
        <v>3699</v>
      </c>
      <c r="P8" s="111">
        <v>3354</v>
      </c>
      <c r="Q8" s="72">
        <v>31068</v>
      </c>
      <c r="R8" s="61">
        <v>15999</v>
      </c>
      <c r="S8" s="111">
        <v>15069</v>
      </c>
      <c r="T8" s="72">
        <v>49792</v>
      </c>
      <c r="U8" s="61">
        <v>24933</v>
      </c>
      <c r="V8" s="111">
        <v>24859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2881</v>
      </c>
      <c r="C15" s="172">
        <f>E8</f>
        <v>3361</v>
      </c>
      <c r="D15" s="172">
        <f>H8</f>
        <v>1835</v>
      </c>
      <c r="E15" s="172">
        <f>K8</f>
        <v>7603</v>
      </c>
      <c r="F15" s="172">
        <f>N8</f>
        <v>7053</v>
      </c>
      <c r="G15" s="172">
        <f>Q8</f>
        <v>31068</v>
      </c>
      <c r="H15" s="334">
        <f>T8</f>
        <v>49792</v>
      </c>
      <c r="M15" s="172">
        <f>K8</f>
        <v>7603</v>
      </c>
      <c r="N15" s="172">
        <f>H15-E15-O15</f>
        <v>29707</v>
      </c>
      <c r="O15" s="172">
        <f>H15-(B15+C15+G15)</f>
        <v>12482</v>
      </c>
      <c r="P15" s="29"/>
      <c r="Q15" s="100">
        <f>M15/H15*100</f>
        <v>15.269521208226223</v>
      </c>
      <c r="R15" s="100">
        <f>N15/H15*100</f>
        <v>59.662194730077125</v>
      </c>
      <c r="S15" s="100">
        <f>O15/H15*100</f>
        <v>25.068284061696662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15.269521208226223</v>
      </c>
      <c r="R18" s="100">
        <f>N15/H15*100</f>
        <v>59.662194730077125</v>
      </c>
      <c r="S18" s="100">
        <f>O15/H15*100</f>
        <v>25.068284061696662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6.9</v>
      </c>
      <c r="C23" s="361"/>
      <c r="D23" s="361"/>
      <c r="E23" s="167">
        <v>9.1999999999999993</v>
      </c>
      <c r="F23" s="361"/>
      <c r="G23" s="362"/>
      <c r="H23" s="167">
        <v>6.93</v>
      </c>
      <c r="I23" s="94">
        <v>0</v>
      </c>
      <c r="J23" s="169">
        <v>13.45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7.3</v>
      </c>
      <c r="C24" s="361"/>
      <c r="D24" s="361"/>
      <c r="E24" s="167">
        <v>12.2</v>
      </c>
      <c r="F24" s="361"/>
      <c r="G24" s="362"/>
      <c r="H24" s="167">
        <v>7.33</v>
      </c>
      <c r="I24" s="94">
        <v>4.72</v>
      </c>
      <c r="J24" s="169">
        <v>10.15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8.3000000000000007</v>
      </c>
      <c r="C25" s="357"/>
      <c r="D25" s="357"/>
      <c r="E25" s="72">
        <v>11</v>
      </c>
      <c r="F25" s="357"/>
      <c r="G25" s="461"/>
      <c r="H25" s="72">
        <v>8.2899999999999991</v>
      </c>
      <c r="I25" s="61">
        <v>5.38</v>
      </c>
      <c r="J25" s="111">
        <v>11.36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13.45</v>
      </c>
      <c r="C32" s="674">
        <f>IF(ISBLANK(I23),"",I23)</f>
        <v>0</v>
      </c>
      <c r="F32" s="700">
        <f>A23</f>
        <v>2020</v>
      </c>
      <c r="G32" s="674">
        <f>IF(ISBLANK(J23),"",J23)</f>
        <v>13.45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10.15</v>
      </c>
      <c r="C33" s="853">
        <f t="shared" ref="C33:C34" si="2">IF(ISBLANK(I24),"",I24)</f>
        <v>4.72</v>
      </c>
      <c r="F33" s="701">
        <f t="shared" ref="F33:F34" si="3">A24</f>
        <v>2021</v>
      </c>
      <c r="G33" s="853">
        <f t="shared" ref="G33:G34" si="4">IF(ISBLANK(J24),"",J24)</f>
        <v>10.15</v>
      </c>
      <c r="H33" s="853">
        <f t="shared" ref="H33:H34" si="5">IF(ISBLANK(I24),"",I24)</f>
        <v>4.72</v>
      </c>
    </row>
    <row r="34" spans="1:8" x14ac:dyDescent="0.25">
      <c r="A34" s="702">
        <f t="shared" si="0"/>
        <v>2022</v>
      </c>
      <c r="B34" s="676">
        <f t="shared" si="1"/>
        <v>11.36</v>
      </c>
      <c r="C34" s="676">
        <f t="shared" si="2"/>
        <v>5.38</v>
      </c>
      <c r="F34" s="702">
        <f t="shared" si="3"/>
        <v>2022</v>
      </c>
      <c r="G34" s="676">
        <f t="shared" si="4"/>
        <v>11.36</v>
      </c>
      <c r="H34" s="676">
        <f t="shared" si="5"/>
        <v>5.38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18</v>
      </c>
      <c r="C4" s="600">
        <v>0</v>
      </c>
      <c r="D4" s="600">
        <v>2</v>
      </c>
      <c r="E4" s="599">
        <v>2</v>
      </c>
      <c r="F4" s="600">
        <v>2.6</v>
      </c>
      <c r="G4" s="600">
        <v>0.3</v>
      </c>
    </row>
    <row r="5" spans="1:10" x14ac:dyDescent="0.25">
      <c r="A5" s="286">
        <v>2022</v>
      </c>
      <c r="B5" s="751">
        <v>21</v>
      </c>
      <c r="C5" s="751">
        <v>1</v>
      </c>
      <c r="D5" s="751">
        <v>2</v>
      </c>
      <c r="E5" s="753">
        <v>2</v>
      </c>
      <c r="F5" s="751">
        <v>3.1</v>
      </c>
      <c r="G5" s="751">
        <v>0.3</v>
      </c>
    </row>
    <row r="6" spans="1:10" x14ac:dyDescent="0.25">
      <c r="A6" s="218">
        <v>2023</v>
      </c>
      <c r="B6" s="752">
        <v>22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18</v>
      </c>
      <c r="C11" s="80">
        <f>IF(ISBLANK(D4),"",D4)</f>
        <v>2</v>
      </c>
      <c r="E11" s="103">
        <f>A4</f>
        <v>2021</v>
      </c>
      <c r="F11" s="80">
        <f>IF(ISBLANK(B4),"",B4)</f>
        <v>18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21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22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22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2</v>
      </c>
      <c r="E18" s="603">
        <f>A4</f>
        <v>2021</v>
      </c>
      <c r="F18" s="100">
        <f>IF(ISBLANK(C4),"",C4)</f>
        <v>0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1758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889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606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1094</v>
      </c>
    </row>
    <row r="17" spans="2:3" x14ac:dyDescent="0.25">
      <c r="B17" s="253">
        <v>2022</v>
      </c>
      <c r="C17" s="1100">
        <v>895</v>
      </c>
    </row>
    <row r="18" spans="2:3" x14ac:dyDescent="0.25">
      <c r="B18" s="253">
        <v>2023</v>
      </c>
      <c r="C18" s="1100">
        <v>889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1094</v>
      </c>
    </row>
    <row r="22" spans="2:3" x14ac:dyDescent="0.25">
      <c r="B22" s="636">
        <f>B17</f>
        <v>2022</v>
      </c>
      <c r="C22" s="636">
        <f t="shared" ref="C22:C23" si="0">IF(ISBLANK(C17),"",C17)</f>
        <v>895</v>
      </c>
    </row>
    <row r="23" spans="2:3" x14ac:dyDescent="0.25">
      <c r="B23" s="636">
        <f>B18</f>
        <v>2023</v>
      </c>
      <c r="C23" s="636">
        <f t="shared" si="0"/>
        <v>889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26</v>
      </c>
      <c r="C5" s="55">
        <v>54</v>
      </c>
      <c r="D5" s="55">
        <v>27</v>
      </c>
      <c r="E5" s="269">
        <f>SUM(B5:D5)</f>
        <v>107</v>
      </c>
      <c r="F5" s="71">
        <v>2276</v>
      </c>
      <c r="G5" s="70">
        <v>0.3</v>
      </c>
      <c r="H5" s="55">
        <v>0.2</v>
      </c>
      <c r="I5" s="110">
        <v>0.2</v>
      </c>
      <c r="J5" s="71">
        <v>4.4000000000000004</v>
      </c>
    </row>
    <row r="6" spans="1:10" x14ac:dyDescent="0.25">
      <c r="A6" s="286">
        <v>2022</v>
      </c>
      <c r="B6" s="757">
        <v>31</v>
      </c>
      <c r="C6" s="758">
        <v>52</v>
      </c>
      <c r="D6" s="758">
        <v>23</v>
      </c>
      <c r="E6" s="270">
        <f>SUM(B6:D6)</f>
        <v>106</v>
      </c>
      <c r="F6" s="214">
        <v>1959</v>
      </c>
      <c r="G6" s="457">
        <v>0.4</v>
      </c>
      <c r="H6" s="458">
        <v>0.2</v>
      </c>
      <c r="I6" s="763">
        <v>0.2</v>
      </c>
      <c r="J6" s="214">
        <v>4</v>
      </c>
    </row>
    <row r="7" spans="1:10" x14ac:dyDescent="0.25">
      <c r="A7" s="218">
        <v>2023</v>
      </c>
      <c r="B7" s="167">
        <v>34</v>
      </c>
      <c r="C7" s="94">
        <v>55</v>
      </c>
      <c r="D7" s="94">
        <v>24</v>
      </c>
      <c r="E7" s="447">
        <f>SUM(B7:D7)</f>
        <v>113</v>
      </c>
      <c r="F7" s="168">
        <v>1758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1959</v>
      </c>
      <c r="C14" s="28"/>
      <c r="D14" s="28"/>
      <c r="F14" s="625" t="s">
        <v>1526</v>
      </c>
      <c r="G14" s="621">
        <f>IF(ISBLANK(B7),"",B7)</f>
        <v>34</v>
      </c>
      <c r="I14" s="625" t="s">
        <v>1529</v>
      </c>
      <c r="J14" s="621">
        <f>IF(ISBLANK(B7),"",B7)</f>
        <v>34</v>
      </c>
    </row>
    <row r="15" spans="1:10" x14ac:dyDescent="0.25">
      <c r="A15" s="624">
        <f t="shared" ref="A15" si="1">A7</f>
        <v>2023</v>
      </c>
      <c r="B15" s="623">
        <f t="shared" si="0"/>
        <v>1758</v>
      </c>
      <c r="C15" s="28"/>
      <c r="D15" s="28"/>
      <c r="F15" s="626" t="s">
        <v>1527</v>
      </c>
      <c r="G15" s="622">
        <f>IF(ISBLANK(C7),"",C7)</f>
        <v>55</v>
      </c>
      <c r="I15" s="626" t="s">
        <v>1538</v>
      </c>
      <c r="J15" s="622">
        <f>IF(ISBLANK(C7),"",C7)</f>
        <v>55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24</v>
      </c>
      <c r="I16" s="627" t="s">
        <v>1539</v>
      </c>
      <c r="J16" s="623">
        <f>IF(ISBLANK(D7),"",D7)</f>
        <v>24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59</v>
      </c>
      <c r="C6" s="759"/>
      <c r="D6" s="759"/>
      <c r="E6" s="457">
        <v>10.9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48</v>
      </c>
      <c r="C7" s="759"/>
      <c r="D7" s="759"/>
      <c r="E7" s="457">
        <v>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57</v>
      </c>
      <c r="C8" s="760"/>
      <c r="D8" s="760"/>
      <c r="E8" s="601">
        <v>11.1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59</v>
      </c>
      <c r="C16" s="755"/>
      <c r="I16" s="700">
        <f>A6</f>
        <v>2020</v>
      </c>
      <c r="J16" s="674">
        <f>IF(ISBLANK(E6),"",E6)</f>
        <v>10.9</v>
      </c>
      <c r="K16" s="756"/>
    </row>
    <row r="17" spans="1:10" x14ac:dyDescent="0.25">
      <c r="A17" s="701">
        <f>A7</f>
        <v>2021</v>
      </c>
      <c r="B17" s="853">
        <f>IF(ISBLANK(B7),"",B7)</f>
        <v>48</v>
      </c>
      <c r="C17" s="755"/>
      <c r="I17" s="701">
        <f>A7</f>
        <v>2021</v>
      </c>
      <c r="J17" s="853">
        <f>IF(ISBLANK(E7),"",E7)</f>
        <v>9</v>
      </c>
    </row>
    <row r="18" spans="1:10" x14ac:dyDescent="0.25">
      <c r="A18" s="702">
        <f>A8</f>
        <v>2022</v>
      </c>
      <c r="B18" s="676">
        <f>IF(ISBLANK(B8),"",B8)</f>
        <v>57</v>
      </c>
      <c r="C18" s="755"/>
      <c r="I18" s="702">
        <f>A8</f>
        <v>2022</v>
      </c>
      <c r="J18" s="676">
        <f>IF(ISBLANK(E8),"",E8)</f>
        <v>11.1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40</v>
      </c>
      <c r="D5" s="449">
        <f>IF(ISBLANK(B5),"",A5)</f>
        <v>2021</v>
      </c>
      <c r="E5" s="618">
        <f>IF(ISBLANK(B5),"",B5)</f>
        <v>40</v>
      </c>
      <c r="K5" s="217">
        <v>2020</v>
      </c>
      <c r="L5" s="655">
        <v>3.2</v>
      </c>
    </row>
    <row r="6" spans="1:12" x14ac:dyDescent="0.25">
      <c r="A6" s="229">
        <v>2022</v>
      </c>
      <c r="B6" s="602">
        <v>45</v>
      </c>
      <c r="D6" s="450">
        <f>IF(ISBLANK(B6),"",A6)</f>
        <v>2022</v>
      </c>
      <c r="E6" s="619">
        <f>IF(ISBLANK(B6),"",B6)</f>
        <v>45</v>
      </c>
      <c r="K6" s="286">
        <v>2021</v>
      </c>
      <c r="L6" s="657">
        <v>2.2999999999999998</v>
      </c>
    </row>
    <row r="7" spans="1:12" x14ac:dyDescent="0.25">
      <c r="A7" s="123">
        <v>2023</v>
      </c>
      <c r="B7" s="617">
        <v>49</v>
      </c>
      <c r="D7" s="379">
        <f>IF(ISBLANK(B7),"",A7)</f>
        <v>2023</v>
      </c>
      <c r="E7" s="620">
        <f>IF(ISBLANK(B7),"",B7)</f>
        <v>49</v>
      </c>
      <c r="K7" s="219">
        <v>2022</v>
      </c>
      <c r="L7" s="617">
        <v>2.8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84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13</v>
      </c>
      <c r="C5" s="602">
        <v>111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</v>
      </c>
      <c r="C6" s="602">
        <v>134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>
        <v>5887</v>
      </c>
      <c r="D5" s="643">
        <v>879</v>
      </c>
      <c r="E5" s="869">
        <v>14.8</v>
      </c>
      <c r="F5" s="1039">
        <v>14.9</v>
      </c>
      <c r="G5" s="1039">
        <v>14.8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6527</v>
      </c>
      <c r="D6" s="657">
        <v>635</v>
      </c>
      <c r="E6" s="657">
        <v>9.6999999999999993</v>
      </c>
      <c r="F6" s="657">
        <v>9.6</v>
      </c>
      <c r="G6" s="657">
        <v>9.6999999999999993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</v>
      </c>
      <c r="C7" s="617">
        <v>5494</v>
      </c>
      <c r="D7" s="617">
        <v>590</v>
      </c>
      <c r="E7" s="617">
        <v>10.7</v>
      </c>
      <c r="F7" s="617">
        <v>10.6</v>
      </c>
      <c r="G7" s="617">
        <v>10.7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</v>
      </c>
      <c r="C4" s="655">
        <v>552</v>
      </c>
      <c r="D4" s="655">
        <v>7</v>
      </c>
      <c r="E4" s="655">
        <v>261</v>
      </c>
      <c r="F4" s="655">
        <v>0.5</v>
      </c>
      <c r="G4" s="655">
        <v>20</v>
      </c>
      <c r="H4" s="655">
        <v>2</v>
      </c>
      <c r="I4" s="655">
        <v>36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11.9</v>
      </c>
      <c r="C5" s="602">
        <v>583</v>
      </c>
      <c r="D5" s="602">
        <v>7.7</v>
      </c>
      <c r="E5" s="602">
        <v>259</v>
      </c>
      <c r="F5" s="602">
        <v>0.5</v>
      </c>
      <c r="G5" s="602">
        <v>23</v>
      </c>
      <c r="H5" s="602">
        <v>3</v>
      </c>
      <c r="I5" s="602">
        <v>41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606</v>
      </c>
      <c r="D6" s="617"/>
      <c r="E6" s="617">
        <v>261</v>
      </c>
      <c r="F6" s="617"/>
      <c r="G6" s="617">
        <v>22</v>
      </c>
      <c r="H6" s="617">
        <v>0</v>
      </c>
      <c r="I6" s="617">
        <v>43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319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433</v>
      </c>
      <c r="C4" s="1006">
        <v>210</v>
      </c>
      <c r="D4" s="1006">
        <v>223</v>
      </c>
      <c r="E4" s="1005">
        <v>927</v>
      </c>
      <c r="F4" s="1006">
        <v>495</v>
      </c>
      <c r="G4" s="1006">
        <v>432</v>
      </c>
      <c r="H4" s="1007">
        <v>8.1</v>
      </c>
      <c r="I4" s="1007">
        <v>17.399999999999999</v>
      </c>
      <c r="J4" s="1007">
        <v>-9.3000000000000007</v>
      </c>
      <c r="K4" s="70">
        <v>533</v>
      </c>
      <c r="L4" s="55">
        <v>228</v>
      </c>
      <c r="M4" s="110">
        <v>305</v>
      </c>
      <c r="N4" s="55">
        <v>626</v>
      </c>
      <c r="O4" s="55">
        <v>258</v>
      </c>
      <c r="P4" s="110">
        <v>368</v>
      </c>
    </row>
    <row r="5" spans="1:17" x14ac:dyDescent="0.25">
      <c r="A5" s="286">
        <v>2021</v>
      </c>
      <c r="B5" s="1008">
        <v>409</v>
      </c>
      <c r="C5" s="1009">
        <v>212</v>
      </c>
      <c r="D5" s="1009">
        <v>197</v>
      </c>
      <c r="E5" s="1008">
        <v>1116</v>
      </c>
      <c r="F5" s="1009">
        <v>589</v>
      </c>
      <c r="G5" s="1009">
        <v>527</v>
      </c>
      <c r="H5" s="1010">
        <v>7.8</v>
      </c>
      <c r="I5" s="1010">
        <v>21.2</v>
      </c>
      <c r="J5" s="1010">
        <v>-13.4</v>
      </c>
      <c r="K5" s="212">
        <v>660</v>
      </c>
      <c r="L5" s="58">
        <v>315</v>
      </c>
      <c r="M5" s="160">
        <v>345</v>
      </c>
      <c r="N5" s="58">
        <v>723</v>
      </c>
      <c r="O5" s="58">
        <v>341</v>
      </c>
      <c r="P5" s="160">
        <v>382</v>
      </c>
    </row>
    <row r="6" spans="1:17" x14ac:dyDescent="0.25">
      <c r="A6" s="219">
        <v>2022</v>
      </c>
      <c r="B6" s="1011">
        <v>362</v>
      </c>
      <c r="C6" s="1012">
        <v>186</v>
      </c>
      <c r="D6" s="1012">
        <v>176</v>
      </c>
      <c r="E6" s="1011">
        <v>961</v>
      </c>
      <c r="F6" s="1012">
        <v>497</v>
      </c>
      <c r="G6" s="1012">
        <v>464</v>
      </c>
      <c r="H6" s="1013">
        <v>7.3</v>
      </c>
      <c r="I6" s="1013">
        <v>19.3</v>
      </c>
      <c r="J6" s="1013">
        <v>-12</v>
      </c>
      <c r="K6" s="1014">
        <v>747</v>
      </c>
      <c r="L6" s="1015">
        <v>338</v>
      </c>
      <c r="M6" s="1016">
        <v>409</v>
      </c>
      <c r="N6" s="1015">
        <v>846</v>
      </c>
      <c r="O6" s="1015">
        <v>378</v>
      </c>
      <c r="P6" s="1016">
        <v>468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223</v>
      </c>
      <c r="C13" s="319">
        <f>IF(ISBLANK(C4),"",C4)</f>
        <v>210</v>
      </c>
      <c r="D13" s="364"/>
      <c r="E13" s="322">
        <f>A4</f>
        <v>2020</v>
      </c>
      <c r="F13" s="319">
        <f>IF(ISBLANK(G4),"",G4)</f>
        <v>432</v>
      </c>
      <c r="G13" s="319">
        <f>IF(ISBLANK(F4),"",F4)</f>
        <v>495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197</v>
      </c>
      <c r="C14" s="320">
        <f t="shared" ref="C14:C15" si="2">IF(ISBLANK(C5),"",C5)</f>
        <v>212</v>
      </c>
      <c r="D14" s="364"/>
      <c r="E14" s="323">
        <f t="shared" ref="E14:E15" si="3">A5</f>
        <v>2021</v>
      </c>
      <c r="F14" s="320">
        <f t="shared" ref="F14:F15" si="4">IF(ISBLANK(G5),"",G5)</f>
        <v>527</v>
      </c>
      <c r="G14" s="320">
        <f t="shared" ref="G14:G15" si="5">IF(ISBLANK(F5),"",F5)</f>
        <v>589</v>
      </c>
      <c r="H14" s="389"/>
      <c r="I14" s="389"/>
      <c r="J14" s="48"/>
      <c r="K14" s="325" t="s">
        <v>536</v>
      </c>
      <c r="L14" s="328">
        <f>IF(ISBLANK(K4),"",K4)</f>
        <v>533</v>
      </c>
      <c r="M14" s="328">
        <f>IF(ISBLANK(K5),"",K5)</f>
        <v>660</v>
      </c>
      <c r="N14" s="328">
        <f>IF(ISBLANK(K6),"",K6)</f>
        <v>747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176</v>
      </c>
      <c r="C15" s="321">
        <f t="shared" si="2"/>
        <v>186</v>
      </c>
      <c r="E15" s="324">
        <f t="shared" si="3"/>
        <v>2022</v>
      </c>
      <c r="F15" s="321">
        <f t="shared" si="4"/>
        <v>464</v>
      </c>
      <c r="G15" s="321">
        <f t="shared" si="5"/>
        <v>497</v>
      </c>
      <c r="H15" s="211"/>
      <c r="I15" s="211"/>
      <c r="J15" s="28"/>
      <c r="K15" s="326" t="s">
        <v>535</v>
      </c>
      <c r="L15" s="329">
        <f>IF(ISBLANK(N4),"",N4)</f>
        <v>626</v>
      </c>
      <c r="M15" s="329">
        <f>IF(ISBLANK(N5),"",N5)</f>
        <v>723</v>
      </c>
      <c r="N15" s="329">
        <f>IF(ISBLANK(N6),"",N6)</f>
        <v>846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533</v>
      </c>
      <c r="M19" s="328">
        <f>IF(ISBLANK(K5),"",K5)</f>
        <v>660</v>
      </c>
      <c r="N19" s="328">
        <f>IF(ISBLANK(K6),"",K6)</f>
        <v>747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626</v>
      </c>
      <c r="M20" s="329">
        <f>IF(ISBLANK(N5),"",N5)</f>
        <v>723</v>
      </c>
      <c r="N20" s="329">
        <f>IF(ISBLANK(N6),"",N6)</f>
        <v>846</v>
      </c>
      <c r="O20" s="364"/>
    </row>
    <row r="21" spans="1:15" x14ac:dyDescent="0.25">
      <c r="A21" s="322">
        <f>A4</f>
        <v>2020</v>
      </c>
      <c r="B21" s="319">
        <f>IF(ISBLANK(D4),"",D4)</f>
        <v>223</v>
      </c>
      <c r="C21" s="319">
        <f>IF(ISBLANK(C4),"",C4)</f>
        <v>210</v>
      </c>
      <c r="E21" s="322">
        <f>A4</f>
        <v>2020</v>
      </c>
      <c r="F21" s="319">
        <f>IF(ISBLANK(G4),"",G4)</f>
        <v>432</v>
      </c>
      <c r="G21" s="319">
        <f>IF(ISBLANK(F4),"",F4)</f>
        <v>495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197</v>
      </c>
      <c r="C22" s="320">
        <f t="shared" ref="C22:C23" si="8">IF(ISBLANK(C5),"",C5)</f>
        <v>212</v>
      </c>
      <c r="E22" s="323">
        <f t="shared" ref="E22:E23" si="9">A5</f>
        <v>2021</v>
      </c>
      <c r="F22" s="320">
        <f t="shared" ref="F22:F23" si="10">IF(ISBLANK(G5),"",G5)</f>
        <v>527</v>
      </c>
      <c r="G22" s="320">
        <f t="shared" ref="G22:G23" si="11">IF(ISBLANK(F5),"",F5)</f>
        <v>589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176</v>
      </c>
      <c r="C23" s="321">
        <f t="shared" si="8"/>
        <v>186</v>
      </c>
      <c r="E23" s="324">
        <f t="shared" si="9"/>
        <v>2022</v>
      </c>
      <c r="F23" s="321">
        <f t="shared" si="10"/>
        <v>464</v>
      </c>
      <c r="G23" s="321">
        <f t="shared" si="11"/>
        <v>497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27</v>
      </c>
      <c r="C5" s="611"/>
      <c r="D5" s="611"/>
      <c r="E5" s="599">
        <v>101</v>
      </c>
      <c r="F5" s="616"/>
      <c r="G5" s="945"/>
      <c r="H5" s="599">
        <v>360</v>
      </c>
      <c r="I5" s="616">
        <v>113</v>
      </c>
      <c r="J5" s="616">
        <v>247</v>
      </c>
      <c r="K5" s="616"/>
      <c r="L5" s="945"/>
    </row>
    <row r="6" spans="1:12" x14ac:dyDescent="0.25">
      <c r="A6" s="286">
        <v>2021</v>
      </c>
      <c r="B6" s="601">
        <v>51</v>
      </c>
      <c r="C6" s="612"/>
      <c r="D6" s="612"/>
      <c r="E6" s="1034">
        <v>47</v>
      </c>
      <c r="F6" s="1028"/>
      <c r="G6" s="980"/>
      <c r="H6" s="1034">
        <v>272</v>
      </c>
      <c r="I6" s="1028">
        <v>74</v>
      </c>
      <c r="J6" s="1028">
        <v>198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62</v>
      </c>
      <c r="F7" s="1028"/>
      <c r="G7" s="980"/>
      <c r="H7" s="1034">
        <v>319</v>
      </c>
      <c r="I7" s="1028">
        <v>72</v>
      </c>
      <c r="J7" s="1028">
        <v>247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72</v>
      </c>
    </row>
    <row r="15" spans="1:12" ht="30" x14ac:dyDescent="0.25">
      <c r="A15" s="833" t="s">
        <v>1543</v>
      </c>
      <c r="B15" s="623">
        <f>IF(ISBLANK(J7),"",J7)</f>
        <v>247</v>
      </c>
    </row>
    <row r="17" spans="1:2" x14ac:dyDescent="0.25">
      <c r="A17" s="625" t="s">
        <v>1540</v>
      </c>
      <c r="B17" s="621">
        <f>IF(ISBLANK(I7),"",I7)</f>
        <v>72</v>
      </c>
    </row>
    <row r="18" spans="1:2" x14ac:dyDescent="0.25">
      <c r="A18" s="627" t="s">
        <v>1541</v>
      </c>
      <c r="B18" s="623">
        <f>IF(ISBLANK(J7),"",J7)</f>
        <v>247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55.3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64</v>
      </c>
      <c r="C6" s="614">
        <v>3.6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</v>
      </c>
      <c r="C10" s="614">
        <v>33.9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55.3</v>
      </c>
      <c r="C14" s="73">
        <v>35.700000000000003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348.62900000000002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16513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142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12047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43372.36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339.72899999999998</v>
      </c>
      <c r="C5" s="611">
        <v>302.149</v>
      </c>
      <c r="D5" s="751">
        <v>17854</v>
      </c>
      <c r="E5" s="751">
        <v>34</v>
      </c>
      <c r="G5" s="358">
        <v>2014</v>
      </c>
      <c r="H5" s="70">
        <v>42451.94</v>
      </c>
      <c r="I5" s="55">
        <v>20489.09</v>
      </c>
      <c r="J5" s="55">
        <v>21962.85</v>
      </c>
      <c r="K5" s="71">
        <v>34</v>
      </c>
    </row>
    <row r="6" spans="1:12" x14ac:dyDescent="0.25">
      <c r="A6" s="286">
        <v>2021</v>
      </c>
      <c r="B6" s="601">
        <v>339.72899999999998</v>
      </c>
      <c r="C6" s="612">
        <v>302.149</v>
      </c>
      <c r="D6" s="959">
        <v>17405</v>
      </c>
      <c r="E6" s="959">
        <v>34</v>
      </c>
      <c r="G6" s="480">
        <v>2017</v>
      </c>
      <c r="H6" s="212">
        <v>42735.040000000001</v>
      </c>
      <c r="I6" s="58">
        <v>21030.15</v>
      </c>
      <c r="J6" s="58">
        <v>21704.89</v>
      </c>
      <c r="K6" s="214">
        <v>35</v>
      </c>
    </row>
    <row r="7" spans="1:12" x14ac:dyDescent="0.25">
      <c r="A7" s="218">
        <v>2022</v>
      </c>
      <c r="B7" s="601">
        <v>348.62900000000002</v>
      </c>
      <c r="C7" s="612">
        <v>306.92899999999997</v>
      </c>
      <c r="D7" s="959">
        <v>17130</v>
      </c>
      <c r="E7" s="959">
        <v>35</v>
      </c>
      <c r="G7" s="482">
        <v>2020</v>
      </c>
      <c r="H7" s="72">
        <v>43372.36</v>
      </c>
      <c r="I7" s="61">
        <v>21075.34</v>
      </c>
      <c r="J7" s="61">
        <v>22297.02</v>
      </c>
      <c r="K7" s="73">
        <v>35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306.92899999999997</v>
      </c>
      <c r="D14" s="631">
        <f>A5</f>
        <v>2020</v>
      </c>
      <c r="E14" s="625">
        <f>IF(ISBLANK(D5),"",D5)</f>
        <v>17854</v>
      </c>
      <c r="F14" s="211"/>
      <c r="G14" s="634" t="s">
        <v>925</v>
      </c>
      <c r="H14" s="621">
        <f>IF(ISBLANK(J7),"",J7)</f>
        <v>22297.02</v>
      </c>
      <c r="I14" s="211"/>
      <c r="J14" s="211"/>
    </row>
    <row r="15" spans="1:12" x14ac:dyDescent="0.25">
      <c r="A15" s="870" t="s">
        <v>16</v>
      </c>
      <c r="B15" s="630">
        <f>IF(ISBLANK(B7),"",B7)</f>
        <v>348.62900000000002</v>
      </c>
      <c r="D15" s="632">
        <f t="shared" ref="D15:D16" si="0">A6</f>
        <v>2021</v>
      </c>
      <c r="E15" s="626">
        <f>IF(ISBLANK(D6),"",D6)</f>
        <v>17405</v>
      </c>
      <c r="F15" s="211"/>
      <c r="G15" s="635" t="s">
        <v>926</v>
      </c>
      <c r="H15" s="623">
        <f>IF(ISBLANK(I7),"",I7)</f>
        <v>21075.34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17130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306.92899999999997</v>
      </c>
      <c r="F19" s="253"/>
      <c r="G19" s="634" t="s">
        <v>529</v>
      </c>
      <c r="H19" s="621">
        <f>IF(ISBLANK(J7),"",J7)</f>
        <v>22297.02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348.62900000000002</v>
      </c>
      <c r="F20" s="253"/>
      <c r="G20" s="635" t="s">
        <v>528</v>
      </c>
      <c r="H20" s="623">
        <f>IF(ISBLANK(I7),"",I7)</f>
        <v>21075.34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</v>
      </c>
      <c r="C5" s="1092">
        <v>16127</v>
      </c>
      <c r="D5" s="1093">
        <v>230</v>
      </c>
      <c r="E5" s="1092">
        <v>11954</v>
      </c>
      <c r="F5" s="1093">
        <v>140</v>
      </c>
    </row>
    <row r="6" spans="1:9" x14ac:dyDescent="0.25">
      <c r="A6" s="218">
        <v>2021</v>
      </c>
      <c r="B6" s="1092">
        <v>3.7</v>
      </c>
      <c r="C6" s="1092">
        <v>16370</v>
      </c>
      <c r="D6" s="1093">
        <v>235</v>
      </c>
      <c r="E6" s="1092">
        <v>11999</v>
      </c>
      <c r="F6" s="1093">
        <v>141</v>
      </c>
    </row>
    <row r="7" spans="1:9" x14ac:dyDescent="0.25">
      <c r="A7" s="219">
        <v>2022</v>
      </c>
      <c r="B7" s="73">
        <v>2.8</v>
      </c>
      <c r="C7" s="73">
        <v>16513</v>
      </c>
      <c r="D7" s="73">
        <v>235</v>
      </c>
      <c r="E7" s="73">
        <v>12047</v>
      </c>
      <c r="F7" s="73">
        <v>142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20619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11977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8642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55377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34171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21206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11538</v>
      </c>
      <c r="C5" s="458">
        <v>8275</v>
      </c>
      <c r="D5" s="458">
        <v>3263</v>
      </c>
      <c r="E5" s="457">
        <v>25158</v>
      </c>
      <c r="F5" s="458">
        <v>18151</v>
      </c>
      <c r="G5" s="458">
        <v>7007</v>
      </c>
      <c r="H5" s="457">
        <v>2.2000000000000002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12876</v>
      </c>
      <c r="C6" s="458">
        <v>8845</v>
      </c>
      <c r="D6" s="458">
        <v>4031</v>
      </c>
      <c r="E6" s="457">
        <v>33234</v>
      </c>
      <c r="F6" s="458">
        <v>19259</v>
      </c>
      <c r="G6" s="458">
        <v>13975</v>
      </c>
      <c r="H6" s="457">
        <v>2.2000000000000002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20619</v>
      </c>
      <c r="C7" s="612">
        <v>11977</v>
      </c>
      <c r="D7" s="612">
        <v>8642</v>
      </c>
      <c r="E7" s="601">
        <v>55377</v>
      </c>
      <c r="F7" s="612">
        <v>34171</v>
      </c>
      <c r="G7" s="612">
        <v>21206</v>
      </c>
      <c r="H7" s="947">
        <v>2.9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11538</v>
      </c>
      <c r="C14" s="674">
        <f t="shared" ref="C14:D14" si="0">IF(ISBLANK(C5),"",C5)</f>
        <v>8275</v>
      </c>
      <c r="D14" s="669">
        <f t="shared" si="0"/>
        <v>3263</v>
      </c>
      <c r="F14" s="884">
        <f>A5</f>
        <v>2020</v>
      </c>
      <c r="G14" s="674">
        <f>IF(ISBLANK(E5),"",E5)</f>
        <v>25158</v>
      </c>
      <c r="H14" s="674">
        <f t="shared" ref="H14:I16" si="1">IF(ISBLANK(F5),"",F5)</f>
        <v>18151</v>
      </c>
      <c r="I14" s="669">
        <f t="shared" si="1"/>
        <v>7007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12876</v>
      </c>
      <c r="C15" s="879">
        <f t="shared" si="3"/>
        <v>8845</v>
      </c>
      <c r="D15" s="886">
        <f t="shared" si="3"/>
        <v>4031</v>
      </c>
      <c r="F15" s="890">
        <f t="shared" ref="F15:F16" si="4">A6</f>
        <v>2021</v>
      </c>
      <c r="G15" s="853">
        <f t="shared" ref="G15:G16" si="5">IF(ISBLANK(E6),"",E6)</f>
        <v>33234</v>
      </c>
      <c r="H15" s="853">
        <f t="shared" si="1"/>
        <v>19259</v>
      </c>
      <c r="I15" s="670">
        <f t="shared" si="1"/>
        <v>13975</v>
      </c>
      <c r="J15" s="211"/>
      <c r="K15" s="890">
        <f t="shared" ref="K15:K16" si="6">A6</f>
        <v>2021</v>
      </c>
      <c r="L15" s="853">
        <f t="shared" ref="L15:M16" si="7">IF(ISBLANK(H6),"",H6)</f>
        <v>2.2000000000000002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20619</v>
      </c>
      <c r="C16" s="888">
        <f t="shared" si="3"/>
        <v>11977</v>
      </c>
      <c r="D16" s="889">
        <f t="shared" si="3"/>
        <v>8642</v>
      </c>
      <c r="F16" s="891">
        <f t="shared" si="4"/>
        <v>2022</v>
      </c>
      <c r="G16" s="676">
        <f t="shared" si="5"/>
        <v>55377</v>
      </c>
      <c r="H16" s="676">
        <f t="shared" si="1"/>
        <v>34171</v>
      </c>
      <c r="I16" s="671">
        <f t="shared" si="1"/>
        <v>21206</v>
      </c>
      <c r="J16" s="211"/>
      <c r="K16" s="891">
        <f t="shared" si="6"/>
        <v>2022</v>
      </c>
      <c r="L16" s="676">
        <f t="shared" si="7"/>
        <v>2.9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11538</v>
      </c>
      <c r="C22" s="674">
        <f t="shared" ref="C22:D22" si="8">IF(ISBLANK(C5),"",C5)</f>
        <v>8275</v>
      </c>
      <c r="D22" s="669">
        <f t="shared" si="8"/>
        <v>3263</v>
      </c>
      <c r="F22" s="884">
        <f>A5</f>
        <v>2020</v>
      </c>
      <c r="G22" s="674">
        <f>IF(ISBLANK(E5),"",E5)</f>
        <v>25158</v>
      </c>
      <c r="H22" s="674">
        <f t="shared" ref="H22:I24" si="9">IF(ISBLANK(F5),"",F5)</f>
        <v>18151</v>
      </c>
      <c r="I22" s="669">
        <f t="shared" si="9"/>
        <v>7007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12876</v>
      </c>
      <c r="C23" s="853">
        <f t="shared" si="11"/>
        <v>8845</v>
      </c>
      <c r="D23" s="670">
        <f t="shared" si="11"/>
        <v>4031</v>
      </c>
      <c r="F23" s="890">
        <f t="shared" ref="F23:F24" si="12">A6</f>
        <v>2021</v>
      </c>
      <c r="G23" s="853">
        <f t="shared" ref="G23:G24" si="13">IF(ISBLANK(E6),"",E6)</f>
        <v>33234</v>
      </c>
      <c r="H23" s="853">
        <f t="shared" si="9"/>
        <v>19259</v>
      </c>
      <c r="I23" s="670">
        <f t="shared" si="9"/>
        <v>13975</v>
      </c>
      <c r="J23" s="211"/>
      <c r="K23" s="890">
        <f t="shared" ref="K23:K24" si="14">A6</f>
        <v>2021</v>
      </c>
      <c r="L23" s="853">
        <f t="shared" ref="L23:M24" si="15">IF(ISBLANK(H6),"",H6)</f>
        <v>2.2000000000000002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20619</v>
      </c>
      <c r="C24" s="676">
        <f t="shared" si="11"/>
        <v>11977</v>
      </c>
      <c r="D24" s="671">
        <f t="shared" si="11"/>
        <v>8642</v>
      </c>
      <c r="F24" s="891">
        <f t="shared" si="12"/>
        <v>2022</v>
      </c>
      <c r="G24" s="676">
        <f t="shared" si="13"/>
        <v>55377</v>
      </c>
      <c r="H24" s="676">
        <f t="shared" si="9"/>
        <v>34171</v>
      </c>
      <c r="I24" s="671">
        <f t="shared" si="9"/>
        <v>21206</v>
      </c>
      <c r="J24" s="211"/>
      <c r="K24" s="891">
        <f t="shared" si="14"/>
        <v>2022</v>
      </c>
      <c r="L24" s="676">
        <f t="shared" si="15"/>
        <v>2.9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179</v>
      </c>
      <c r="C3" s="71">
        <v>87</v>
      </c>
      <c r="D3" s="71">
        <v>14.2</v>
      </c>
      <c r="F3" s="105" t="s">
        <v>537</v>
      </c>
      <c r="G3" s="97">
        <f>IF(ISBLANK(B3),"",B3)</f>
        <v>179</v>
      </c>
      <c r="H3" s="97">
        <f>IF(ISBLANK(B4),"",B4)</f>
        <v>222</v>
      </c>
      <c r="I3" s="97">
        <f>IF(ISBLANK(B5),"",B5)</f>
        <v>220</v>
      </c>
      <c r="J3" s="365"/>
    </row>
    <row r="4" spans="1:12" x14ac:dyDescent="0.25">
      <c r="A4" s="286">
        <v>2021</v>
      </c>
      <c r="B4" s="214">
        <v>222</v>
      </c>
      <c r="C4" s="214">
        <v>74</v>
      </c>
      <c r="D4" s="214">
        <v>15</v>
      </c>
      <c r="F4" s="130" t="s">
        <v>538</v>
      </c>
      <c r="G4" s="98">
        <f>IF(ISBLANK(C3),"",C3)</f>
        <v>87</v>
      </c>
      <c r="H4" s="98">
        <f>IF(ISBLANK(C4),"",C4)</f>
        <v>74</v>
      </c>
      <c r="I4" s="98">
        <f>IF(ISBLANK(C5),"",C5)</f>
        <v>94</v>
      </c>
      <c r="J4" s="365"/>
    </row>
    <row r="5" spans="1:12" x14ac:dyDescent="0.25">
      <c r="A5" s="218">
        <v>2022</v>
      </c>
      <c r="B5" s="168">
        <v>220</v>
      </c>
      <c r="C5" s="168">
        <v>94</v>
      </c>
      <c r="D5" s="168">
        <v>13.1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179</v>
      </c>
      <c r="H8" s="97">
        <f>IF(ISBLANK(B4),"",B4)</f>
        <v>222</v>
      </c>
      <c r="I8" s="97">
        <f>IF(ISBLANK(B5),"",B5)</f>
        <v>220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87</v>
      </c>
      <c r="H9" s="98">
        <f>IF(ISBLANK(C4),"",C4)</f>
        <v>74</v>
      </c>
      <c r="I9" s="98">
        <f>IF(ISBLANK(C5),"",C5)</f>
        <v>94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15</v>
      </c>
      <c r="I13" s="132">
        <f>IF(ISBLANK(D5),"",D5)</f>
        <v>13.1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1012</v>
      </c>
      <c r="C4" s="110">
        <v>1015</v>
      </c>
      <c r="E4" s="29" t="s">
        <v>540</v>
      </c>
      <c r="F4" s="163">
        <f>B4/($B$22+$C$22)*100</f>
        <v>2.0324550128534704</v>
      </c>
      <c r="G4" s="163">
        <f>C4/($B$22+$C$22)*100</f>
        <v>2.0384800771208229</v>
      </c>
      <c r="J4" s="29" t="s">
        <v>540</v>
      </c>
      <c r="K4" s="163">
        <f>G4</f>
        <v>2.0384800771208229</v>
      </c>
    </row>
    <row r="5" spans="1:11" x14ac:dyDescent="0.25">
      <c r="A5" s="202" t="s">
        <v>541</v>
      </c>
      <c r="B5" s="212">
        <v>1054</v>
      </c>
      <c r="C5" s="160">
        <v>1050</v>
      </c>
      <c r="E5" s="29" t="s">
        <v>541</v>
      </c>
      <c r="F5" s="163">
        <f t="shared" ref="F5:G21" si="0">B5/($B$22+$C$22)*100</f>
        <v>2.1168059125964009</v>
      </c>
      <c r="G5" s="163">
        <f t="shared" si="0"/>
        <v>2.1087724935732646</v>
      </c>
      <c r="J5" s="29" t="s">
        <v>541</v>
      </c>
      <c r="K5" s="163">
        <f t="shared" ref="K5:K21" si="1">G5</f>
        <v>2.1087724935732646</v>
      </c>
    </row>
    <row r="6" spans="1:11" x14ac:dyDescent="0.25">
      <c r="A6" s="202" t="s">
        <v>542</v>
      </c>
      <c r="B6" s="212">
        <v>1047</v>
      </c>
      <c r="C6" s="160">
        <v>1064</v>
      </c>
      <c r="E6" s="29" t="s">
        <v>542</v>
      </c>
      <c r="F6" s="163">
        <f t="shared" si="0"/>
        <v>2.1027474293059125</v>
      </c>
      <c r="G6" s="163">
        <f t="shared" si="0"/>
        <v>2.1368894601542414</v>
      </c>
      <c r="J6" s="29" t="s">
        <v>542</v>
      </c>
      <c r="K6" s="163">
        <f t="shared" si="1"/>
        <v>2.1368894601542414</v>
      </c>
    </row>
    <row r="7" spans="1:11" x14ac:dyDescent="0.25">
      <c r="A7" s="202" t="s">
        <v>543</v>
      </c>
      <c r="B7" s="212">
        <v>1088</v>
      </c>
      <c r="C7" s="160">
        <v>1197</v>
      </c>
      <c r="E7" s="29" t="s">
        <v>543</v>
      </c>
      <c r="F7" s="163">
        <f t="shared" si="0"/>
        <v>2.1850899742930592</v>
      </c>
      <c r="G7" s="163">
        <f t="shared" si="0"/>
        <v>2.4040006426735219</v>
      </c>
      <c r="J7" s="29" t="s">
        <v>543</v>
      </c>
      <c r="K7" s="163">
        <f t="shared" si="1"/>
        <v>2.4040006426735219</v>
      </c>
    </row>
    <row r="8" spans="1:11" x14ac:dyDescent="0.25">
      <c r="A8" s="202" t="s">
        <v>544</v>
      </c>
      <c r="B8" s="212">
        <v>1065</v>
      </c>
      <c r="C8" s="160">
        <v>1178</v>
      </c>
      <c r="E8" s="29" t="s">
        <v>544</v>
      </c>
      <c r="F8" s="163">
        <f t="shared" si="0"/>
        <v>2.1388978149100257</v>
      </c>
      <c r="G8" s="163">
        <f t="shared" si="0"/>
        <v>2.3658419023136248</v>
      </c>
      <c r="J8" s="29" t="s">
        <v>544</v>
      </c>
      <c r="K8" s="163">
        <f t="shared" si="1"/>
        <v>2.3658419023136248</v>
      </c>
    </row>
    <row r="9" spans="1:11" x14ac:dyDescent="0.25">
      <c r="A9" s="202" t="s">
        <v>545</v>
      </c>
      <c r="B9" s="212">
        <v>1201</v>
      </c>
      <c r="C9" s="160">
        <v>1324</v>
      </c>
      <c r="E9" s="29" t="s">
        <v>545</v>
      </c>
      <c r="F9" s="163">
        <f t="shared" si="0"/>
        <v>2.4120340616966582</v>
      </c>
      <c r="G9" s="163">
        <f t="shared" si="0"/>
        <v>2.6590616966580978</v>
      </c>
      <c r="J9" s="29" t="s">
        <v>545</v>
      </c>
      <c r="K9" s="163">
        <f t="shared" si="1"/>
        <v>2.6590616966580978</v>
      </c>
    </row>
    <row r="10" spans="1:11" x14ac:dyDescent="0.25">
      <c r="A10" s="202" t="s">
        <v>546</v>
      </c>
      <c r="B10" s="212">
        <v>1328</v>
      </c>
      <c r="C10" s="160">
        <v>1524</v>
      </c>
      <c r="E10" s="29" t="s">
        <v>546</v>
      </c>
      <c r="F10" s="163">
        <f t="shared" si="0"/>
        <v>2.6670951156812341</v>
      </c>
      <c r="G10" s="163">
        <f t="shared" si="0"/>
        <v>3.0607326478149099</v>
      </c>
      <c r="J10" s="29" t="s">
        <v>546</v>
      </c>
      <c r="K10" s="163">
        <f t="shared" si="1"/>
        <v>3.0607326478149099</v>
      </c>
    </row>
    <row r="11" spans="1:11" x14ac:dyDescent="0.25">
      <c r="A11" s="202" t="s">
        <v>547</v>
      </c>
      <c r="B11" s="212">
        <v>1480</v>
      </c>
      <c r="C11" s="160">
        <v>1699</v>
      </c>
      <c r="E11" s="29" t="s">
        <v>547</v>
      </c>
      <c r="F11" s="163">
        <f t="shared" si="0"/>
        <v>2.9723650385604112</v>
      </c>
      <c r="G11" s="163">
        <f t="shared" si="0"/>
        <v>3.4121947300771205</v>
      </c>
      <c r="J11" s="29" t="s">
        <v>547</v>
      </c>
      <c r="K11" s="163">
        <f t="shared" si="1"/>
        <v>3.4121947300771205</v>
      </c>
    </row>
    <row r="12" spans="1:11" x14ac:dyDescent="0.25">
      <c r="A12" s="202" t="s">
        <v>548</v>
      </c>
      <c r="B12" s="212">
        <v>1588</v>
      </c>
      <c r="C12" s="160">
        <v>1667</v>
      </c>
      <c r="E12" s="29" t="s">
        <v>548</v>
      </c>
      <c r="F12" s="163">
        <f t="shared" si="0"/>
        <v>3.1892673521850901</v>
      </c>
      <c r="G12" s="163">
        <f t="shared" si="0"/>
        <v>3.3479273778920309</v>
      </c>
      <c r="J12" s="29" t="s">
        <v>548</v>
      </c>
      <c r="K12" s="163">
        <f t="shared" si="1"/>
        <v>3.3479273778920309</v>
      </c>
    </row>
    <row r="13" spans="1:11" x14ac:dyDescent="0.25">
      <c r="A13" s="202" t="s">
        <v>549</v>
      </c>
      <c r="B13" s="212">
        <v>1774</v>
      </c>
      <c r="C13" s="160">
        <v>1784</v>
      </c>
      <c r="E13" s="29" t="s">
        <v>549</v>
      </c>
      <c r="F13" s="163">
        <f t="shared" si="0"/>
        <v>3.5628213367609254</v>
      </c>
      <c r="G13" s="163">
        <f t="shared" si="0"/>
        <v>3.5829048843187659</v>
      </c>
      <c r="J13" s="29" t="s">
        <v>549</v>
      </c>
      <c r="K13" s="163">
        <f t="shared" si="1"/>
        <v>3.5829048843187659</v>
      </c>
    </row>
    <row r="14" spans="1:11" x14ac:dyDescent="0.25">
      <c r="A14" s="202" t="s">
        <v>550</v>
      </c>
      <c r="B14" s="212">
        <v>1779</v>
      </c>
      <c r="C14" s="160">
        <v>1776</v>
      </c>
      <c r="E14" s="29" t="s">
        <v>550</v>
      </c>
      <c r="F14" s="163">
        <f t="shared" si="0"/>
        <v>3.5728631105398456</v>
      </c>
      <c r="G14" s="163">
        <f t="shared" si="0"/>
        <v>3.5668380462724936</v>
      </c>
      <c r="J14" s="29" t="s">
        <v>550</v>
      </c>
      <c r="K14" s="163">
        <f t="shared" si="1"/>
        <v>3.5668380462724936</v>
      </c>
    </row>
    <row r="15" spans="1:11" x14ac:dyDescent="0.25">
      <c r="A15" s="202" t="s">
        <v>551</v>
      </c>
      <c r="B15" s="212">
        <v>1813</v>
      </c>
      <c r="C15" s="160">
        <v>1894</v>
      </c>
      <c r="E15" s="29" t="s">
        <v>551</v>
      </c>
      <c r="F15" s="163">
        <f t="shared" si="0"/>
        <v>3.6411471722365039</v>
      </c>
      <c r="G15" s="163">
        <f t="shared" si="0"/>
        <v>3.8038239074550133</v>
      </c>
      <c r="J15" s="29" t="s">
        <v>551</v>
      </c>
      <c r="K15" s="163">
        <f t="shared" si="1"/>
        <v>3.8038239074550133</v>
      </c>
    </row>
    <row r="16" spans="1:11" x14ac:dyDescent="0.25">
      <c r="A16" s="202" t="s">
        <v>552</v>
      </c>
      <c r="B16" s="212">
        <v>1953</v>
      </c>
      <c r="C16" s="160">
        <v>1956</v>
      </c>
      <c r="E16" s="29" t="s">
        <v>552</v>
      </c>
      <c r="F16" s="163">
        <f t="shared" si="0"/>
        <v>3.9223168380462727</v>
      </c>
      <c r="G16" s="163">
        <f t="shared" si="0"/>
        <v>3.9283419023136248</v>
      </c>
      <c r="J16" s="29" t="s">
        <v>552</v>
      </c>
      <c r="K16" s="163">
        <f t="shared" si="1"/>
        <v>3.9283419023136248</v>
      </c>
    </row>
    <row r="17" spans="1:11" x14ac:dyDescent="0.25">
      <c r="A17" s="202" t="s">
        <v>553</v>
      </c>
      <c r="B17" s="212">
        <v>2097</v>
      </c>
      <c r="C17" s="160">
        <v>1965</v>
      </c>
      <c r="E17" s="29" t="s">
        <v>553</v>
      </c>
      <c r="F17" s="163">
        <f t="shared" si="0"/>
        <v>4.2115199228791775</v>
      </c>
      <c r="G17" s="163">
        <f t="shared" si="0"/>
        <v>3.9464170951156814</v>
      </c>
      <c r="J17" s="29" t="s">
        <v>553</v>
      </c>
      <c r="K17" s="163">
        <f t="shared" si="1"/>
        <v>3.9464170951156814</v>
      </c>
    </row>
    <row r="18" spans="1:11" x14ac:dyDescent="0.25">
      <c r="A18" s="202" t="s">
        <v>554</v>
      </c>
      <c r="B18" s="212">
        <v>1919</v>
      </c>
      <c r="C18" s="160">
        <v>1725</v>
      </c>
      <c r="E18" s="29" t="s">
        <v>554</v>
      </c>
      <c r="F18" s="163">
        <f t="shared" si="0"/>
        <v>3.8540327763496141</v>
      </c>
      <c r="G18" s="163">
        <f t="shared" si="0"/>
        <v>3.4644119537275064</v>
      </c>
      <c r="J18" s="29" t="s">
        <v>554</v>
      </c>
      <c r="K18" s="163">
        <f t="shared" si="1"/>
        <v>3.4644119537275064</v>
      </c>
    </row>
    <row r="19" spans="1:11" x14ac:dyDescent="0.25">
      <c r="A19" s="202" t="s">
        <v>555</v>
      </c>
      <c r="B19" s="212">
        <v>1170</v>
      </c>
      <c r="C19" s="160">
        <v>981</v>
      </c>
      <c r="E19" s="29" t="s">
        <v>555</v>
      </c>
      <c r="F19" s="163">
        <f t="shared" si="0"/>
        <v>2.3497750642673525</v>
      </c>
      <c r="G19" s="163">
        <f t="shared" si="0"/>
        <v>1.9701960154241644</v>
      </c>
      <c r="J19" s="29" t="s">
        <v>555</v>
      </c>
      <c r="K19" s="163">
        <f t="shared" si="1"/>
        <v>1.9701960154241644</v>
      </c>
    </row>
    <row r="20" spans="1:11" x14ac:dyDescent="0.25">
      <c r="A20" s="202" t="s">
        <v>556</v>
      </c>
      <c r="B20" s="212">
        <v>853</v>
      </c>
      <c r="C20" s="160">
        <v>733</v>
      </c>
      <c r="E20" s="29" t="s">
        <v>556</v>
      </c>
      <c r="F20" s="163">
        <f t="shared" si="0"/>
        <v>1.7131266066838045</v>
      </c>
      <c r="G20" s="163">
        <f t="shared" si="0"/>
        <v>1.4721240359897172</v>
      </c>
      <c r="J20" s="29" t="s">
        <v>556</v>
      </c>
      <c r="K20" s="163">
        <f t="shared" si="1"/>
        <v>1.4721240359897172</v>
      </c>
    </row>
    <row r="21" spans="1:11" x14ac:dyDescent="0.25">
      <c r="A21" s="203" t="s">
        <v>557</v>
      </c>
      <c r="B21" s="72">
        <v>638</v>
      </c>
      <c r="C21" s="111">
        <v>401</v>
      </c>
      <c r="E21" s="31" t="s">
        <v>557</v>
      </c>
      <c r="F21" s="163">
        <f t="shared" si="0"/>
        <v>1.2813303341902313</v>
      </c>
      <c r="G21" s="163">
        <f t="shared" si="0"/>
        <v>0.80535025706940877</v>
      </c>
      <c r="J21" s="31" t="s">
        <v>557</v>
      </c>
      <c r="K21" s="210">
        <f t="shared" si="1"/>
        <v>0.80535025706940877</v>
      </c>
    </row>
    <row r="22" spans="1:11" x14ac:dyDescent="0.25">
      <c r="A22" s="309" t="s">
        <v>16</v>
      </c>
      <c r="B22" s="121">
        <f>SUM(B4:B21)</f>
        <v>24859</v>
      </c>
      <c r="C22" s="124">
        <f>SUM(C4:C21)</f>
        <v>24933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2216</v>
      </c>
      <c r="C3" s="110">
        <v>1967</v>
      </c>
      <c r="E3" s="297" t="s">
        <v>709</v>
      </c>
      <c r="F3" s="71">
        <v>53.64</v>
      </c>
      <c r="G3" s="71">
        <v>58.89</v>
      </c>
      <c r="K3" s="122" t="s">
        <v>16</v>
      </c>
      <c r="L3" s="71">
        <v>2.85</v>
      </c>
      <c r="M3" s="71">
        <v>2.5499999999999998</v>
      </c>
    </row>
    <row r="4" spans="1:16" x14ac:dyDescent="0.25">
      <c r="A4" s="202" t="s">
        <v>704</v>
      </c>
      <c r="B4" s="212">
        <v>3344</v>
      </c>
      <c r="C4" s="160">
        <v>2373</v>
      </c>
      <c r="E4" s="298" t="s">
        <v>710</v>
      </c>
      <c r="F4" s="214">
        <v>42.04</v>
      </c>
      <c r="G4" s="214">
        <v>35.85</v>
      </c>
      <c r="K4" s="215" t="s">
        <v>212</v>
      </c>
      <c r="L4" s="214">
        <v>2.98</v>
      </c>
      <c r="M4" s="214">
        <v>2.61</v>
      </c>
      <c r="N4" s="211"/>
    </row>
    <row r="5" spans="1:16" x14ac:dyDescent="0.25">
      <c r="A5" s="202" t="s">
        <v>705</v>
      </c>
      <c r="B5" s="212">
        <v>2802</v>
      </c>
      <c r="C5" s="160">
        <v>1037</v>
      </c>
      <c r="E5" s="298" t="s">
        <v>711</v>
      </c>
      <c r="F5" s="214">
        <v>3.75</v>
      </c>
      <c r="G5" s="214">
        <v>4.34</v>
      </c>
      <c r="K5" s="123" t="s">
        <v>213</v>
      </c>
      <c r="L5" s="73">
        <v>2.62</v>
      </c>
      <c r="M5" s="73">
        <v>2.4300000000000002</v>
      </c>
      <c r="N5" s="211"/>
    </row>
    <row r="6" spans="1:16" x14ac:dyDescent="0.25">
      <c r="A6" s="202" t="s">
        <v>706</v>
      </c>
      <c r="B6" s="212">
        <v>2833</v>
      </c>
      <c r="C6" s="160">
        <v>986</v>
      </c>
      <c r="E6" s="298" t="s">
        <v>712</v>
      </c>
      <c r="F6" s="214">
        <v>0.42</v>
      </c>
      <c r="G6" s="214">
        <v>0.67</v>
      </c>
      <c r="K6" s="226"/>
      <c r="L6" s="164"/>
      <c r="M6" s="211"/>
    </row>
    <row r="7" spans="1:16" x14ac:dyDescent="0.25">
      <c r="A7" s="202" t="s">
        <v>707</v>
      </c>
      <c r="B7" s="212">
        <v>1036</v>
      </c>
      <c r="C7" s="160">
        <v>497</v>
      </c>
      <c r="E7" s="299" t="s">
        <v>713</v>
      </c>
      <c r="F7" s="73">
        <v>0.15</v>
      </c>
      <c r="G7" s="73">
        <v>0.25</v>
      </c>
      <c r="K7" s="227"/>
      <c r="L7" s="211"/>
      <c r="M7" s="211"/>
    </row>
    <row r="8" spans="1:16" x14ac:dyDescent="0.25">
      <c r="A8" s="203" t="s">
        <v>708</v>
      </c>
      <c r="B8" s="72">
        <v>772</v>
      </c>
      <c r="C8" s="111">
        <v>446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26.923076923076923</v>
      </c>
      <c r="C13" s="301">
        <f>B3/SUM(B3:B8)*100</f>
        <v>17.042221025917094</v>
      </c>
      <c r="E13" s="217" t="s">
        <v>836</v>
      </c>
      <c r="F13" s="289">
        <f>IF(ISBLANK(F3),"",F3)</f>
        <v>53.64</v>
      </c>
      <c r="G13" s="289">
        <f>IF(ISBLANK(G3),"",G3)</f>
        <v>58.89</v>
      </c>
    </row>
    <row r="14" spans="1:16" x14ac:dyDescent="0.25">
      <c r="A14" s="220" t="s">
        <v>825</v>
      </c>
      <c r="B14" s="305">
        <f>C4/SUM(C3:C8)*100</f>
        <v>32.480153298658635</v>
      </c>
      <c r="C14" s="302">
        <f>B4/SUM(B3:B8)*100</f>
        <v>25.717142197954317</v>
      </c>
      <c r="E14" s="286" t="s">
        <v>837</v>
      </c>
      <c r="F14" s="290">
        <f t="shared" ref="F14:G17" si="0">IF(ISBLANK(F4),"",F4)</f>
        <v>42.04</v>
      </c>
      <c r="G14" s="290">
        <f t="shared" si="0"/>
        <v>35.85</v>
      </c>
    </row>
    <row r="15" spans="1:16" x14ac:dyDescent="0.25">
      <c r="A15" s="220" t="s">
        <v>826</v>
      </c>
      <c r="B15" s="305">
        <f>C5/SUM(C3:C8)*100</f>
        <v>14.19381330413359</v>
      </c>
      <c r="C15" s="302">
        <f>B5/SUM(B3:B8)*100</f>
        <v>21.548873336922249</v>
      </c>
      <c r="E15" s="286" t="s">
        <v>838</v>
      </c>
      <c r="F15" s="290">
        <f t="shared" si="0"/>
        <v>3.75</v>
      </c>
      <c r="G15" s="290">
        <f t="shared" si="0"/>
        <v>4.34</v>
      </c>
    </row>
    <row r="16" spans="1:16" x14ac:dyDescent="0.25">
      <c r="A16" s="220" t="s">
        <v>827</v>
      </c>
      <c r="B16" s="305">
        <f>C6/SUM(C3:C8)*100</f>
        <v>13.495756912127019</v>
      </c>
      <c r="C16" s="302">
        <f>B6/SUM(B3:B8)*100</f>
        <v>21.787279858494195</v>
      </c>
      <c r="E16" s="286" t="s">
        <v>839</v>
      </c>
      <c r="F16" s="290">
        <f t="shared" si="0"/>
        <v>0.42</v>
      </c>
      <c r="G16" s="290">
        <f t="shared" si="0"/>
        <v>0.67</v>
      </c>
    </row>
    <row r="17" spans="1:18" x14ac:dyDescent="0.25">
      <c r="A17" s="220" t="s">
        <v>828</v>
      </c>
      <c r="B17" s="305">
        <f>C7/SUM(C3:C8)*100</f>
        <v>6.8026279770052014</v>
      </c>
      <c r="C17" s="302">
        <f>B7/SUM(B3:B8)*100</f>
        <v>7.9673921402753214</v>
      </c>
      <c r="E17" s="219" t="s">
        <v>840</v>
      </c>
      <c r="F17" s="291">
        <f t="shared" si="0"/>
        <v>0.15</v>
      </c>
      <c r="G17" s="291">
        <f t="shared" si="0"/>
        <v>0.25</v>
      </c>
    </row>
    <row r="18" spans="1:18" x14ac:dyDescent="0.25">
      <c r="A18" s="221" t="s">
        <v>829</v>
      </c>
      <c r="B18" s="306">
        <f>C8/SUM(C3:C8)*100</f>
        <v>6.1045715849986308</v>
      </c>
      <c r="C18" s="303">
        <f>B8/SUM(B3:B8)*100</f>
        <v>5.9370914404368227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26.923076923076923</v>
      </c>
      <c r="C22" s="301">
        <f>C13</f>
        <v>17.042221025917094</v>
      </c>
    </row>
    <row r="23" spans="1:18" x14ac:dyDescent="0.25">
      <c r="A23" s="220" t="s">
        <v>831</v>
      </c>
      <c r="B23" s="305">
        <f t="shared" ref="B23:C27" si="1">B14</f>
        <v>32.480153298658635</v>
      </c>
      <c r="C23" s="302">
        <f t="shared" si="1"/>
        <v>25.717142197954317</v>
      </c>
    </row>
    <row r="24" spans="1:18" x14ac:dyDescent="0.25">
      <c r="A24" s="307" t="s">
        <v>832</v>
      </c>
      <c r="B24" s="305">
        <f t="shared" si="1"/>
        <v>14.19381330413359</v>
      </c>
      <c r="C24" s="302">
        <f t="shared" si="1"/>
        <v>21.548873336922249</v>
      </c>
    </row>
    <row r="25" spans="1:18" x14ac:dyDescent="0.25">
      <c r="A25" s="220" t="s">
        <v>833</v>
      </c>
      <c r="B25" s="305">
        <f t="shared" si="1"/>
        <v>13.495756912127019</v>
      </c>
      <c r="C25" s="302">
        <f t="shared" si="1"/>
        <v>21.787279858494195</v>
      </c>
    </row>
    <row r="26" spans="1:18" x14ac:dyDescent="0.25">
      <c r="A26" s="220" t="s">
        <v>834</v>
      </c>
      <c r="B26" s="305">
        <f t="shared" si="1"/>
        <v>6.8026279770052014</v>
      </c>
      <c r="C26" s="302">
        <f t="shared" si="1"/>
        <v>7.9673921402753214</v>
      </c>
    </row>
    <row r="27" spans="1:18" x14ac:dyDescent="0.25">
      <c r="A27" s="308" t="s">
        <v>835</v>
      </c>
      <c r="B27" s="306">
        <f t="shared" si="1"/>
        <v>6.1045715849986308</v>
      </c>
      <c r="C27" s="303">
        <f t="shared" si="1"/>
        <v>5.9370914404368227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3275</v>
      </c>
      <c r="C34" s="110">
        <v>1874</v>
      </c>
      <c r="E34" s="297" t="s">
        <v>709</v>
      </c>
      <c r="F34" s="71">
        <v>58.89</v>
      </c>
      <c r="G34" s="211"/>
      <c r="K34" s="122" t="s">
        <v>16</v>
      </c>
      <c r="L34" s="71">
        <v>2.5499999999999998</v>
      </c>
      <c r="M34" s="211"/>
    </row>
    <row r="35" spans="1:16" x14ac:dyDescent="0.25">
      <c r="A35" s="202" t="s">
        <v>704</v>
      </c>
      <c r="B35" s="212">
        <v>3870</v>
      </c>
      <c r="C35" s="160">
        <v>1958</v>
      </c>
      <c r="E35" s="298" t="s">
        <v>710</v>
      </c>
      <c r="F35" s="214">
        <v>35.85</v>
      </c>
      <c r="G35" s="211"/>
      <c r="K35" s="215" t="s">
        <v>212</v>
      </c>
      <c r="L35" s="214">
        <v>2.61</v>
      </c>
      <c r="M35" s="211"/>
      <c r="N35" s="29" t="s">
        <v>876</v>
      </c>
    </row>
    <row r="36" spans="1:16" x14ac:dyDescent="0.25">
      <c r="A36" s="202" t="s">
        <v>705</v>
      </c>
      <c r="B36" s="212">
        <v>2876</v>
      </c>
      <c r="C36" s="160">
        <v>939</v>
      </c>
      <c r="E36" s="298" t="s">
        <v>711</v>
      </c>
      <c r="F36" s="214">
        <v>4.34</v>
      </c>
      <c r="G36" s="211"/>
      <c r="K36" s="123" t="s">
        <v>213</v>
      </c>
      <c r="L36" s="73">
        <v>2.4300000000000002</v>
      </c>
      <c r="M36" s="211"/>
      <c r="N36" s="288">
        <v>2022</v>
      </c>
    </row>
    <row r="37" spans="1:16" x14ac:dyDescent="0.25">
      <c r="A37" s="202" t="s">
        <v>706</v>
      </c>
      <c r="B37" s="212">
        <v>2244</v>
      </c>
      <c r="C37" s="160">
        <v>706</v>
      </c>
      <c r="E37" s="298" t="s">
        <v>712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732</v>
      </c>
      <c r="C38" s="160">
        <v>283</v>
      </c>
      <c r="E38" s="299" t="s">
        <v>713</v>
      </c>
      <c r="F38" s="73">
        <v>0.25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409</v>
      </c>
      <c r="C39" s="111">
        <v>277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31.041908232565845</v>
      </c>
      <c r="C44" s="301">
        <f>B34/SUM(B34:B39)*100</f>
        <v>24.429359988065045</v>
      </c>
      <c r="E44" s="217" t="s">
        <v>836</v>
      </c>
      <c r="F44" s="289">
        <f>IF(ISBLANK(F34),"",F34)</f>
        <v>58.89</v>
      </c>
    </row>
    <row r="45" spans="1:16" x14ac:dyDescent="0.25">
      <c r="A45" s="220" t="s">
        <v>825</v>
      </c>
      <c r="B45" s="305">
        <f>C35/SUM(C34:C39)*100</f>
        <v>32.43332781182707</v>
      </c>
      <c r="C45" s="302">
        <f>B35/SUM(B34:B39)*100</f>
        <v>28.867671192003581</v>
      </c>
      <c r="E45" s="286" t="s">
        <v>837</v>
      </c>
      <c r="F45" s="290">
        <f t="shared" ref="F45:F48" si="2">IF(ISBLANK(F35),"",F35)</f>
        <v>35.85</v>
      </c>
    </row>
    <row r="46" spans="1:16" x14ac:dyDescent="0.25">
      <c r="A46" s="220" t="s">
        <v>826</v>
      </c>
      <c r="B46" s="305">
        <f>C36/SUM(C34:C39)*100</f>
        <v>15.554083153884379</v>
      </c>
      <c r="C46" s="302">
        <f>B36/SUM(B34:B39)*100</f>
        <v>21.453080710129793</v>
      </c>
      <c r="E46" s="286" t="s">
        <v>838</v>
      </c>
      <c r="F46" s="290">
        <f t="shared" si="2"/>
        <v>4.34</v>
      </c>
    </row>
    <row r="47" spans="1:16" x14ac:dyDescent="0.25">
      <c r="A47" s="220" t="s">
        <v>827</v>
      </c>
      <c r="B47" s="305">
        <f>C37/SUM(C34:C39)*100</f>
        <v>11.69455027331456</v>
      </c>
      <c r="C47" s="302">
        <f>B37/SUM(B34:B39)*100</f>
        <v>16.738773683425332</v>
      </c>
      <c r="E47" s="286" t="s">
        <v>839</v>
      </c>
      <c r="F47" s="290">
        <f t="shared" si="2"/>
        <v>0.67</v>
      </c>
    </row>
    <row r="48" spans="1:16" x14ac:dyDescent="0.25">
      <c r="A48" s="220" t="s">
        <v>828</v>
      </c>
      <c r="B48" s="305">
        <f>C38/SUM(C34:C39)*100</f>
        <v>4.6877588206062617</v>
      </c>
      <c r="C48" s="302">
        <f>B38/SUM(B34:B39)*100</f>
        <v>5.4602416828285847</v>
      </c>
      <c r="E48" s="219" t="s">
        <v>840</v>
      </c>
      <c r="F48" s="291">
        <f t="shared" si="2"/>
        <v>0.25</v>
      </c>
    </row>
    <row r="49" spans="1:3" x14ac:dyDescent="0.25">
      <c r="A49" s="221" t="s">
        <v>829</v>
      </c>
      <c r="B49" s="306">
        <f>C39/SUM(C34:C39)*100</f>
        <v>4.5883717078018877</v>
      </c>
      <c r="C49" s="303">
        <f>B39/SUM(B34:B39)*100</f>
        <v>3.0508727435476652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31.041908232565845</v>
      </c>
      <c r="C53" s="301">
        <f>C44</f>
        <v>24.429359988065045</v>
      </c>
    </row>
    <row r="54" spans="1:3" x14ac:dyDescent="0.25">
      <c r="A54" s="220" t="s">
        <v>831</v>
      </c>
      <c r="B54" s="305">
        <f t="shared" ref="B54:C54" si="3">B45</f>
        <v>32.43332781182707</v>
      </c>
      <c r="C54" s="302">
        <f t="shared" si="3"/>
        <v>28.867671192003581</v>
      </c>
    </row>
    <row r="55" spans="1:3" x14ac:dyDescent="0.25">
      <c r="A55" s="307" t="s">
        <v>832</v>
      </c>
      <c r="B55" s="305">
        <f t="shared" ref="B55:C55" si="4">B46</f>
        <v>15.554083153884379</v>
      </c>
      <c r="C55" s="302">
        <f t="shared" si="4"/>
        <v>21.453080710129793</v>
      </c>
    </row>
    <row r="56" spans="1:3" x14ac:dyDescent="0.25">
      <c r="A56" s="220" t="s">
        <v>833</v>
      </c>
      <c r="B56" s="305">
        <f t="shared" ref="B56:C56" si="5">B47</f>
        <v>11.69455027331456</v>
      </c>
      <c r="C56" s="302">
        <f t="shared" si="5"/>
        <v>16.738773683425332</v>
      </c>
    </row>
    <row r="57" spans="1:3" x14ac:dyDescent="0.25">
      <c r="A57" s="220" t="s">
        <v>834</v>
      </c>
      <c r="B57" s="305">
        <f t="shared" ref="B57:C57" si="6">B48</f>
        <v>4.6877588206062617</v>
      </c>
      <c r="C57" s="302">
        <f t="shared" si="6"/>
        <v>5.4602416828285847</v>
      </c>
    </row>
    <row r="58" spans="1:3" x14ac:dyDescent="0.25">
      <c r="A58" s="308" t="s">
        <v>835</v>
      </c>
      <c r="B58" s="306">
        <f t="shared" ref="B58:C58" si="7">B49</f>
        <v>4.5883717078018877</v>
      </c>
      <c r="C58" s="303">
        <f t="shared" si="7"/>
        <v>3.0508727435476652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2024-04-26T07:39:40Z</dcterms:modified>
</cp:coreProperties>
</file>