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4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6.xml" ContentType="application/vnd.openxmlformats-officedocument.drawingml.chartshapes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7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drawings/drawing8.xml" ContentType="application/vnd.openxmlformats-officedocument.drawingml.chartshapes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<sst xmlns="http://schemas.openxmlformats.org/spreadsheetml/2006/main" count="6316" uniqueCount="2914">
  <si>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</si>
  <si>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</si>
  <si>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</si>
  <si>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</si>
  <si>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</si>
  <si>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</si>
  <si>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</si>
  <si>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</si>
  <si>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</si>
  <si>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</si>
  <si>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</si>
  <si>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</si>
  <si>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</si>
  <si>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</si>
  <si>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</si>
  <si>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</si>
  <si>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</si>
  <si>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</si>
  <si>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</si>
  <si>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</si>
  <si>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</si>
  <si>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</si>
  <si>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</si>
  <si>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</si>
  <si>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</si>
  <si>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</si>
  <si>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</si>
  <si>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</si>
  <si>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</si>
  <si>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</si>
  <si>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</si>
  <si>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</si>
  <si>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</si>
  <si>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</si>
  <si>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</si>
  <si>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</si>
  <si>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</si>
  <si>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</si>
  <si>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</si>
  <si>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</si>
  <si>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</si>
  <si>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</si>
  <si>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</si>
  <si>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</si>
  <si>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</si>
  <si>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</si>
  <si>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</si>
  <si>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</si>
  <si>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</si>
  <si>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</si>
  <si>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</si>
  <si>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</si>
  <si>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</si>
  <si>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</si>
  <si>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</si>
  <si>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</si>
  <si>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</si>
  <si>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</si>
  <si>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</si>
  <si>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</si>
  <si>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</si>
  <si>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</si>
  <si>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</si>
  <si>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</si>
  <si>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</si>
  <si>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</si>
  <si>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</si>
  <si>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</si>
  <si>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</si>
  <si>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</si>
  <si>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</si>
  <si>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</si>
  <si>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</si>
  <si>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</si>
  <si>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</si>
  <si>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</si>
  <si>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</si>
  <si>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</si>
  <si>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</si>
  <si>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</si>
  <si>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</si>
  <si>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</si>
  <si>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</si>
  <si>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</si>
  <si>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</si>
  <si>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</si>
  <si>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</si>
  <si>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</si>
  <si>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</si>
  <si>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</si>
  <si>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</si>
  <si>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</si>
  <si>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</si>
  <si>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</si>
  <si>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</si>
  <si>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</si>
  <si>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</si>
  <si>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</si>
  <si>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</si>
  <si>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</si>
  <si>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</si>
  <si>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</si>
  <si>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</si>
  <si>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</si>
  <si>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</si>
  <si>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</si>
  <si>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</si>
  <si>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</si>
  <si>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</si>
  <si>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</si>
  <si>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</si>
  <si>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</si>
  <si>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</si>
  <si>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</si>
  <si>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</si>
  <si>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</si>
  <si>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</si>
  <si>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</si>
  <si>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</si>
  <si>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</si>
  <si>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</si>
  <si>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</si>
  <si>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</si>
  <si>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</si>
  <si>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</si>
  <si>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</si>
  <si>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</si>
  <si>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</si>
  <si>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</si>
  <si>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</si>
  <si>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</si>
  <si>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</si>
  <si>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</si>
  <si>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</si>
  <si>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</si>
  <si>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</si>
  <si>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</si>
  <si>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</si>
  <si>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</si>
  <si>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</si>
  <si>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</si>
  <si>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</si>
  <si>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</si>
  <si>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</si>
  <si>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</si>
  <si>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</si>
  <si>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</si>
  <si>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</si>
  <si>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</si>
  <si>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</si>
  <si>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</si>
  <si>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</si>
  <si>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</si>
  <si>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</si>
  <si>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</si>
  <si>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</si>
  <si>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</si>
  <si>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</si>
  <si>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</si>
  <si>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</si>
  <si>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</si>
  <si>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</si>
  <si>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</si>
  <si>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</si>
  <si>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</si>
  <si>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</si>
  <si>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</si>
  <si>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</si>
  <si>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</si>
  <si>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</si>
  <si>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</si>
  <si>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</si>
  <si>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</si>
  <si>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</si>
  <si>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</si>
  <si>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</si>
  <si>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</si>
  <si>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</si>
  <si>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</si>
  <si>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</si>
  <si>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</si>
  <si>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</si>
  <si>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</si>
  <si>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</si>
  <si>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</si>
  <si>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</si>
  <si>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</si>
  <si>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</si>
  <si>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</si>
  <si>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</si>
  <si>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</si>
  <si>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</si>
  <si>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</si>
  <si>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</si>
  <si>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</si>
  <si>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</si>
  <si>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</si>
  <si>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</si>
  <si>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</si>
  <si>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</si>
  <si>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</si>
  <si>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</si>
  <si>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</si>
  <si>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</si>
  <si>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</si>
  <si>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</si>
  <si>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</si>
  <si>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</si>
  <si>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</si>
  <si>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</si>
  <si>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</si>
  <si>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</si>
  <si>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</si>
  <si>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</si>
  <si>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</si>
  <si>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</si>
  <si>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</si>
  <si>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</si>
  <si>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</si>
  <si>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</si>
  <si>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</si>
  <si>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</si>
  <si>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</si>
  <si>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</si>
  <si>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</si>
  <si>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</si>
  <si>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</si>
  <si>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</si>
  <si>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</si>
  <si>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</si>
  <si>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</si>
  <si>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</si>
  <si>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</si>
  <si>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</si>
  <si>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</si>
  <si>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</si>
  <si>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</si>
  <si>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</si>
  <si>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</si>
  <si>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</si>
  <si>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</si>
  <si>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</si>
  <si>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</si>
  <si>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</si>
  <si>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</si>
  <si>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</si>
  <si>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</si>
  <si>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</si>
  <si>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</si>
  <si>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</si>
  <si>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</si>
  <si>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</si>
  <si>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</si>
  <si>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</si>
  <si>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</si>
  <si>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</si>
  <si>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</si>
  <si>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</si>
  <si>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</si>
  <si>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</si>
  <si>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</si>
  <si>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</si>
  <si>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</si>
  <si>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</si>
  <si>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</si>
  <si>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</si>
  <si>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</si>
  <si>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</si>
  <si>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</si>
  <si>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</si>
  <si>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</si>
  <si>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</si>
  <si>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</si>
  <si>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</si>
  <si>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</si>
  <si>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</si>
  <si>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</si>
  <si>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</si>
  <si>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</si>
  <si>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</si>
  <si>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</si>
  <si>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</si>
  <si>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</si>
  <si>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</si>
  <si>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</si>
  <si>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</si>
  <si>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</si>
  <si>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</si>
  <si>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</si>
  <si>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</si>
  <si>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</si>
  <si>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</si>
  <si>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</si>
  <si>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</si>
  <si>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</si>
  <si>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</si>
  <si>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</si>
  <si>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</si>
  <si>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</si>
  <si>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</si>
  <si>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</si>
  <si>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</si>
  <si>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</si>
  <si>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</si>
  <si>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</si>
  <si>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</si>
  <si>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</si>
  <si>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</si>
  <si>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</si>
  <si>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</si>
  <si>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</si>
  <si>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</si>
  <si>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</si>
  <si>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</si>
  <si>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</si>
  <si>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</si>
  <si>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</si>
  <si>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</si>
  <si>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</si>
  <si>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</si>
  <si>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</si>
  <si>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</si>
  <si>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</si>
  <si>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</si>
  <si>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</si>
  <si>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</si>
  <si>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</si>
  <si>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</si>
  <si>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</si>
  <si>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</si>
  <si>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</si>
  <si>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</si>
  <si>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</si>
  <si>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</si>
  <si>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</si>
  <si>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</si>
  <si>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</si>
  <si>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</si>
  <si>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</si>
  <si>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</si>
  <si>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</si>
  <si>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</si>
  <si>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</si>
  <si>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</si>
  <si>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</si>
  <si>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</si>
  <si>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</si>
  <si>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</si>
  <si>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</si>
  <si>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</si>
  <si>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</si>
  <si>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</si>
  <si>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</si>
  <si>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</si>
  <si>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</si>
  <si>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</si>
  <si>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</si>
  <si>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</si>
  <si>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</si>
  <si>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</si>
  <si>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</si>
  <si>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</si>
  <si>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</si>
  <si>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</si>
  <si>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</si>
  <si>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</si>
  <si>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</si>
  <si>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</si>
  <si>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</si>
  <si>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</si>
  <si>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</si>
  <si>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</si>
  <si>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</si>
  <si>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</si>
  <si>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</si>
  <si>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</si>
  <si>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</si>
  <si>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</si>
  <si>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</si>
  <si>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</si>
  <si>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</si>
  <si>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</si>
  <si>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</si>
  <si>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</si>
  <si>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</si>
  <si>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</si>
  <si>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</si>
  <si>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</si>
  <si>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</si>
  <si>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</si>
  <si>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</si>
  <si>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</si>
  <si>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</si>
  <si>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</si>
  <si>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</si>
  <si>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</si>
  <si>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</si>
  <si>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</si>
  <si>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</si>
  <si>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</si>
  <si>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</si>
  <si>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</si>
  <si>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</si>
  <si>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</si>
  <si>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</si>
  <si>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</si>
  <si>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</si>
  <si>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</si>
  <si>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</si>
  <si>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</si>
  <si>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</si>
  <si>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</si>
  <si>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</si>
  <si>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</si>
  <si>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</si>
  <si>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</si>
  <si>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</si>
  <si>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</si>
  <si>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</si>
  <si>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</si>
  <si>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</si>
  <si>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</si>
  <si>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</si>
  <si>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</si>
  <si>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</si>
  <si>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</si>
  <si>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</si>
  <si>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</si>
  <si>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</si>
  <si>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</si>
  <si>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</si>
  <si>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</si>
  <si>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</si>
  <si>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</si>
  <si>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</si>
  <si>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</si>
  <si>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</si>
  <si>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</si>
  <si>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</si>
  <si>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</si>
  <si>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</si>
  <si>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</si>
  <si>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</si>
  <si>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</si>
  <si>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</si>
  <si>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</si>
  <si>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</si>
  <si>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</si>
  <si>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</si>
  <si>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</si>
  <si>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</si>
  <si>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</si>
  <si>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</si>
  <si>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</si>
  <si>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</si>
  <si>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</si>
  <si>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</si>
  <si>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</si>
  <si>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</si>
  <si>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</si>
  <si>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</si>
  <si>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</si>
  <si>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</si>
  <si>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</si>
  <si>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</si>
  <si>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</si>
  <si>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</si>
  <si>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</si>
  <si>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</si>
  <si>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</si>
  <si>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</si>
  <si>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</si>
  <si>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</si>
  <si>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</si>
  <si>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</si>
  <si>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</si>
  <si>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</si>
  <si>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</si>
  <si>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</si>
  <si>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</si>
  <si>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</si>
  <si>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</si>
  <si>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</si>
  <si>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</si>
  <si>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</si>
  <si>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</si>
  <si>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</si>
  <si>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</si>
  <si>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</si>
  <si>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</si>
  <si>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</si>
  <si>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</si>
  <si>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</si>
  <si>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</si>
  <si>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</si>
  <si>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</si>
  <si>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</si>
  <si>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</si>
  <si>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</si>
  <si>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</si>
  <si>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</si>
  <si>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</si>
  <si>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</si>
  <si>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</si>
  <si>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</si>
  <si>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</si>
  <si>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</si>
  <si>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</si>
  <si>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</si>
  <si>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</si>
  <si>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</si>
  <si>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</si>
  <si>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</si>
  <si>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</si>
  <si>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</si>
  <si>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</si>
  <si>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</si>
  <si>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</si>
  <si>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</si>
  <si>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</si>
  <si>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</si>
  <si>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</si>
  <si>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</si>
  <si>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</si>
  <si>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</si>
  <si>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</si>
  <si>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</si>
  <si>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</si>
  <si>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</si>
  <si>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</si>
  <si>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</si>
  <si>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</si>
  <si>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</si>
  <si>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</si>
  <si>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</si>
  <si>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</si>
  <si>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</si>
  <si>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</si>
  <si>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</si>
  <si>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</si>
  <si>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</si>
  <si>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</si>
  <si>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</si>
  <si>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</si>
  <si>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</si>
  <si>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</si>
  <si>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</si>
  <si>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</si>
  <si>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</si>
  <si>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</si>
  <si>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</si>
  <si>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</si>
  <si>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</si>
  <si>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</si>
  <si>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</si>
  <si>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</si>
  <si>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</si>
  <si>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</si>
  <si>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</si>
  <si>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</si>
  <si>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</si>
  <si>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</si>
  <si>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</si>
  <si>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</si>
  <si>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</si>
  <si>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</si>
  <si>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</si>
  <si>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</si>
  <si>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</si>
  <si>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</si>
  <si>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</si>
  <si>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</si>
  <si>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</si>
  <si>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</si>
  <si>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</si>
  <si>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</si>
  <si>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</si>
  <si>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</si>
  <si>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</si>
  <si>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</si>
  <si>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</si>
  <si>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</si>
  <si>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</si>
  <si>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</si>
  <si>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</si>
  <si>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</si>
  <si>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</si>
  <si>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</si>
  <si>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</si>
  <si>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</si>
  <si>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</si>
  <si>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</si>
  <si>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</si>
  <si>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</si>
  <si>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</si>
  <si>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</si>
  <si>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</si>
  <si>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</si>
  <si>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</si>
  <si>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</si>
  <si>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</si>
  <si>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</si>
  <si>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</si>
  <si>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</si>
  <si>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</si>
  <si>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</si>
  <si>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</si>
  <si>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</si>
  <si>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</si>
  <si>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</si>
  <si>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</si>
  <si>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</si>
  <si>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</si>
  <si>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</si>
  <si>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</si>
  <si>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</si>
  <si>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</si>
  <si>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</si>
  <si>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</si>
  <si>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</si>
  <si>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</si>
  <si>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</si>
  <si>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</si>
  <si>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</si>
  <si>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</si>
  <si>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</si>
  <si>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</si>
  <si>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</si>
  <si>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</si>
  <si>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</si>
  <si>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</si>
  <si>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</si>
  <si>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</si>
  <si>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</si>
  <si>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</si>
  <si>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</si>
  <si>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</si>
  <si>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</si>
  <si>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</si>
  <si>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</si>
  <si>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</si>
  <si>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</si>
  <si>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</si>
  <si>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</si>
  <si>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</si>
  <si>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</si>
  <si>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</si>
  <si>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</si>
  <si>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</si>
  <si>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</si>
  <si>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</si>
  <si>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</si>
  <si>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</si>
  <si>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</si>
  <si>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</si>
  <si>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</si>
  <si>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</si>
  <si>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</si>
  <si>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</si>
  <si>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</si>
  <si>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</si>
  <si>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</si>
  <si>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</si>
  <si>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</si>
  <si>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</si>
  <si>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</si>
  <si>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</si>
  <si>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</si>
  <si>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</si>
  <si>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</si>
  <si>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</si>
  <si>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</si>
  <si>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</si>
  <si>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</si>
  <si>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</si>
  <si>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</si>
  <si>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</si>
  <si>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</si>
  <si>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</si>
  <si>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</si>
  <si>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</si>
  <si>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</si>
  <si>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</si>
  <si>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</si>
  <si>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</si>
  <si>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</si>
  <si>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</si>
  <si>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</si>
  <si>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</si>
  <si>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</si>
  <si>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</si>
  <si>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</si>
  <si>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</si>
  <si>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</si>
  <si>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</si>
  <si>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</si>
  <si>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</si>
  <si>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</si>
  <si>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</si>
  <si>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</si>
  <si>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</si>
  <si>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</si>
  <si>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</si>
  <si>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</si>
  <si>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</si>
  <si>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</si>
  <si>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</si>
  <si>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</si>
  <si>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</si>
  <si>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</si>
  <si>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</si>
  <si>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</si>
  <si>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</si>
  <si>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</si>
  <si>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</si>
  <si>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</si>
  <si>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</si>
  <si>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</si>
  <si>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</si>
  <si>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</si>
  <si>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</si>
  <si>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</si>
  <si>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</si>
  <si>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</si>
  <si>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</si>
  <si>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</si>
  <si>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</si>
  <si>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</si>
  <si>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</si>
  <si>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</si>
  <si>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</si>
  <si>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</si>
  <si>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</si>
  <si>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</si>
  <si>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</si>
  <si>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</si>
  <si>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</si>
  <si>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</si>
  <si>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</si>
  <si>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</si>
  <si>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</si>
  <si>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</si>
  <si>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</si>
  <si>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</si>
  <si>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</si>
  <si>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</si>
  <si>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</si>
  <si>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</si>
  <si>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</si>
  <si>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</si>
  <si>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</si>
  <si>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</si>
  <si>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</si>
  <si>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</si>
  <si>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</si>
  <si>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</si>
  <si>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</si>
  <si>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</si>
  <si>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</si>
  <si>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</si>
  <si>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</si>
  <si>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</si>
  <si>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</si>
  <si>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</si>
  <si>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</si>
  <si>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</si>
  <si>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</si>
  <si>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</si>
  <si>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</si>
  <si>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</si>
  <si>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</si>
  <si>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</si>
  <si>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</si>
  <si>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</si>
  <si>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</si>
  <si>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</si>
  <si>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</si>
  <si>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</si>
  <si>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</si>
  <si>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</si>
  <si>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</si>
  <si>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</si>
  <si>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</si>
  <si>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</si>
  <si>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</si>
  <si>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</si>
  <si>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</si>
  <si>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</si>
  <si>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</si>
  <si>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</si>
  <si>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</si>
  <si>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</si>
  <si>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</si>
  <si>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</si>
  <si>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</si>
  <si>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</si>
  <si>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</si>
  <si>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</si>
  <si>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</si>
  <si>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</si>
  <si>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</si>
  <si>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</si>
  <si>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</si>
  <si>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</si>
  <si>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</si>
  <si>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</si>
  <si>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</si>
  <si>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</si>
  <si>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</si>
  <si>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</si>
  <si>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</si>
  <si>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</si>
  <si>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</si>
  <si>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</si>
  <si>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</si>
  <si>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</si>
  <si>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</si>
  <si>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</si>
  <si>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</si>
  <si>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</si>
  <si>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</si>
  <si>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</si>
  <si>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</si>
  <si>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</si>
  <si>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</si>
  <si>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</si>
  <si>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</si>
  <si>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</si>
  <si>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</si>
  <si>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</si>
  <si>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</si>
  <si>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</si>
  <si>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</si>
  <si>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</si>
  <si>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</si>
  <si>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</si>
  <si>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</si>
  <si>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</si>
  <si>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</si>
  <si>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</si>
  <si>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</si>
  <si>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</si>
  <si>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</si>
  <si>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</si>
  <si>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</si>
  <si>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</si>
  <si>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</si>
  <si>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</si>
  <si>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</si>
  <si>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</si>
  <si>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</si>
  <si>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</si>
  <si>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</si>
  <si>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</si>
  <si>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</si>
  <si>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</si>
  <si>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</si>
  <si>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</si>
  <si>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</si>
  <si>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</si>
  <si>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</si>
  <si>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</si>
  <si>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</si>
  <si>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</si>
  <si>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</si>
  <si>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</si>
  <si>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</si>
  <si>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</si>
  <si>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</si>
  <si>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</si>
  <si>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</si>
  <si>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</si>
  <si>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</si>
  <si>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</si>
  <si>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</si>
  <si>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</si>
  <si>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</si>
  <si>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</si>
  <si>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</si>
  <si>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</si>
  <si>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</si>
  <si>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</si>
  <si>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</si>
  <si>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</si>
  <si>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</si>
  <si>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</si>
  <si>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</si>
  <si>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</si>
  <si>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</si>
  <si>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</si>
  <si>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</si>
  <si>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</si>
  <si>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</si>
  <si>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</si>
  <si>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</si>
  <si>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</si>
  <si>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</si>
  <si>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</si>
  <si>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</si>
  <si>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</si>
  <si>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</si>
  <si>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</si>
  <si>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</si>
  <si>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</si>
  <si>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</si>
  <si>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</si>
  <si>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</si>
  <si>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</si>
  <si>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</si>
  <si>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</si>
  <si>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</si>
  <si>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</si>
  <si>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</si>
  <si>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</si>
  <si>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</si>
  <si>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</si>
  <si>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</si>
  <si>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</si>
  <si>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</si>
  <si>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</si>
  <si>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</si>
  <si>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</si>
  <si>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</si>
  <si>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</si>
  <si>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</si>
  <si>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</si>
  <si>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</si>
  <si>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</si>
  <si>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</si>
  <si>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</si>
  <si>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</si>
  <si>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</si>
  <si>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</si>
  <si>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</si>
  <si>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</si>
  <si>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</si>
  <si>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</si>
  <si>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</si>
  <si>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</si>
  <si>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</si>
  <si>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</si>
  <si>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</si>
  <si>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</si>
  <si>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</si>
  <si>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</si>
  <si>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</si>
  <si>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</si>
  <si>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</si>
  <si>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</si>
  <si>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</si>
  <si>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</si>
  <si>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</si>
  <si>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</si>
  <si>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</si>
  <si>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</si>
  <si>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</si>
  <si>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</si>
  <si>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</si>
  <si>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</si>
  <si>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</si>
  <si>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</si>
  <si>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</si>
  <si>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</si>
  <si>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</si>
  <si>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</si>
  <si>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</si>
  <si>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</si>
  <si>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</si>
  <si>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</si>
  <si>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</si>
  <si>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</si>
  <si>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</si>
  <si>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</si>
  <si>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</si>
  <si>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</si>
  <si>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</si>
  <si>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</si>
  <si>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</si>
  <si>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</si>
  <si>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</si>
  <si>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</si>
  <si>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</si>
  <si>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</si>
  <si>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</si>
  <si>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</si>
  <si>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</si>
  <si>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</si>
  <si>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</si>
  <si>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</si>
  <si>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</si>
  <si>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</si>
  <si>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</si>
  <si>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</si>
  <si>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</si>
  <si>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</si>
  <si>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</si>
  <si>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</si>
  <si>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</si>
  <si>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</si>
  <si>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</si>
  <si>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</si>
  <si>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</si>
  <si>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</si>
  <si>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</si>
  <si>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</si>
  <si>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</si>
  <si>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</si>
  <si>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</si>
  <si>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</si>
  <si>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</si>
  <si>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</si>
  <si>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</si>
  <si>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</si>
  <si>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</si>
  <si>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</si>
  <si>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</si>
  <si>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</si>
  <si>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</si>
  <si>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</si>
  <si>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</si>
  <si>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</si>
  <si>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</si>
  <si>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</si>
  <si>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</si>
  <si>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</si>
  <si>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</si>
  <si>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</si>
  <si>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</si>
  <si>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</si>
  <si>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</si>
  <si>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</si>
  <si>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</si>
  <si>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</si>
  <si>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</si>
  <si>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</si>
  <si>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</si>
  <si>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</si>
  <si>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</si>
  <si>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</si>
  <si>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</si>
  <si>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</si>
  <si>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</si>
  <si>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</si>
  <si>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</si>
  <si>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</si>
  <si>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</si>
  <si>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</si>
  <si>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</si>
  <si>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</si>
  <si>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</si>
  <si>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</si>
  <si>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</si>
  <si>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</si>
  <si>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</si>
  <si>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</si>
  <si>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</si>
  <si>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</si>
  <si>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</si>
  <si>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</si>
  <si>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</si>
  <si>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</si>
  <si>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</si>
  <si>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</si>
  <si>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</si>
  <si>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</si>
  <si>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</si>
  <si>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</si>
  <si>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</si>
  <si>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</si>
  <si>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</si>
  <si>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</si>
  <si>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</si>
  <si>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</si>
  <si>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</si>
  <si>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</si>
  <si>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</si>
  <si>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</si>
  <si>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</si>
  <si>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</si>
  <si>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</si>
  <si>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</si>
  <si>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</si>
  <si>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</si>
  <si>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</si>
  <si>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</si>
  <si>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</si>
  <si>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</si>
  <si>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</si>
  <si>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</si>
  <si>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</si>
  <si>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</si>
  <si>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</si>
  <si>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</si>
  <si>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</si>
  <si>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</si>
  <si>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</si>
  <si>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</si>
  <si>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</si>
  <si>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</si>
  <si>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</si>
  <si>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</si>
  <si>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</si>
  <si>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</si>
  <si>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</si>
  <si>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</si>
  <si>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</si>
  <si>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</si>
  <si>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</si>
  <si>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</si>
  <si>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</si>
  <si>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</si>
  <si>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</si>
  <si>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</si>
  <si>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</si>
  <si>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</si>
  <si>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</si>
  <si>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</si>
  <si>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</si>
  <si>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</si>
  <si>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</si>
  <si>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</si>
  <si>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</si>
  <si>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</si>
  <si>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</si>
  <si>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</si>
  <si>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</si>
  <si>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</si>
  <si>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</si>
  <si>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</si>
  <si>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</si>
  <si>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</si>
  <si>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</si>
  <si>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</si>
  <si>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</si>
  <si>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</si>
  <si>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</si>
  <si>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</si>
  <si>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</si>
  <si>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</si>
  <si>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</si>
  <si>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</si>
  <si>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</si>
  <si>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</si>
  <si>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</si>
  <si>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</si>
  <si>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</si>
  <si>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</si>
  <si>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</si>
  <si>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</si>
  <si>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</si>
  <si>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</si>
  <si>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</si>
  <si>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</si>
  <si>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</si>
  <si>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</si>
  <si>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</si>
  <si>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</si>
  <si>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</si>
  <si>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</si>
  <si>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</si>
  <si>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</si>
  <si>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</si>
  <si>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</si>
  <si>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</si>
  <si>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</si>
  <si>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</si>
  <si>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</si>
  <si>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</si>
  <si>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</si>
  <si>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</si>
  <si>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</si>
  <si>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</si>
  <si>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</si>
  <si>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</si>
  <si>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</si>
  <si>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</si>
  <si>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</si>
  <si>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</si>
  <si>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</si>
  <si>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</si>
  <si>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</si>
  <si>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</si>
  <si>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</si>
  <si>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</si>
  <si>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</si>
  <si>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</si>
  <si>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</si>
  <si>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</si>
  <si>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</si>
  <si>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</si>
  <si>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</si>
  <si>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</si>
  <si>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</si>
  <si>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</si>
  <si>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</si>
  <si>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</si>
  <si>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</si>
  <si>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</si>
  <si>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</si>
  <si>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</si>
  <si>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</si>
  <si>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</si>
  <si>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</si>
  <si>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</si>
  <si>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</si>
  <si>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</si>
  <si>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</si>
  <si>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</si>
  <si>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</si>
  <si>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</si>
  <si>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</si>
  <si>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</si>
  <si>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</si>
  <si>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</si>
  <si>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</si>
  <si>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</si>
  <si>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</si>
  <si>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</si>
  <si>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</si>
  <si>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</si>
  <si>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</si>
  <si>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</si>
  <si>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</si>
  <si>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</si>
  <si>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</si>
  <si>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</si>
  <si>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</si>
  <si>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</si>
  <si>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</si>
  <si>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</si>
  <si>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</si>
  <si>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</si>
  <si>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</si>
  <si>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</si>
  <si>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</si>
  <si>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</si>
  <si>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</si>
  <si>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</si>
  <si>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</si>
  <si>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</si>
  <si>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</si>
  <si>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</si>
  <si>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</si>
  <si>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</si>
  <si>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</si>
  <si>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</si>
  <si>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</si>
  <si>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</si>
  <si>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</si>
  <si>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</si>
  <si>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</si>
  <si>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</si>
  <si>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</si>
  <si>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</si>
  <si>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</si>
  <si>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</si>
  <si>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</si>
  <si>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</si>
  <si>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</si>
  <si>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</si>
  <si>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</si>
  <si>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</si>
  <si>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</si>
  <si>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</si>
  <si>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</si>
  <si>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</si>
  <si>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</si>
  <si>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</si>
  <si>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</si>
  <si>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</si>
  <si>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</si>
  <si>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</si>
  <si>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</si>
  <si>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</si>
  <si>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</si>
  <si>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</si>
  <si>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</si>
  <si>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</si>
  <si>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</si>
  <si>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</si>
  <si>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</si>
  <si>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</si>
  <si>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</si>
  <si>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</si>
  <si>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</si>
  <si>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</si>
  <si>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</si>
  <si>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</si>
  <si>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</si>
  <si>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</si>
  <si>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</si>
  <si>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</si>
  <si>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</si>
  <si>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</si>
  <si>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</si>
  <si>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</si>
  <si>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</si>
  <si>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</si>
  <si>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</si>
  <si>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</si>
  <si>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</si>
  <si>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</si>
  <si>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</si>
  <si>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</si>
  <si>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</si>
  <si>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</si>
  <si>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</si>
  <si>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</si>
  <si>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</si>
  <si>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</si>
  <si>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</si>
  <si>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</si>
  <si>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</si>
  <si>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</si>
  <si>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</si>
  <si>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</si>
  <si>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</si>
  <si>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</si>
  <si>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</si>
  <si>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</si>
  <si>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</si>
  <si>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</si>
  <si>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</si>
  <si>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</si>
  <si>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</si>
  <si>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</si>
  <si>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</si>
  <si>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</si>
  <si>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</si>
  <si>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</si>
  <si>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</si>
  <si>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</si>
  <si>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</si>
  <si>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</si>
  <si>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</si>
  <si>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</si>
  <si>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</si>
  <si>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</si>
  <si>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</si>
  <si>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</si>
  <si>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</si>
  <si>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</si>
  <si>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</si>
  <si>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</si>
  <si>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</si>
  <si>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</si>
  <si>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</si>
  <si>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</si>
  <si>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</si>
  <si>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</si>
  <si>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</si>
  <si>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</si>
  <si>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</si>
  <si>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</si>
  <si>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</si>
  <si>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</si>
  <si>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</si>
  <si>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</si>
  <si>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</si>
  <si>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</si>
  <si>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</si>
  <si>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</si>
  <si>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</si>
  <si>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</si>
  <si>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</si>
  <si>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</si>
  <si>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</si>
  <si>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</si>
  <si>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</si>
  <si>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</si>
  <si>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</si>
  <si>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</si>
  <si>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</si>
  <si>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</si>
  <si>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</si>
  <si>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</si>
  <si>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</si>
  <si>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</si>
  <si>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</si>
  <si>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</si>
  <si>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</si>
  <si>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</si>
  <si>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</si>
  <si>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</si>
  <si>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</si>
  <si>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</si>
  <si>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</si>
  <si>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</si>
  <si>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</si>
  <si>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</si>
  <si>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</si>
  <si>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</si>
  <si>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</si>
  <si>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</si>
  <si>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</si>
  <si>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</si>
  <si>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</si>
  <si>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</si>
  <si>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</si>
  <si>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</si>
  <si>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</si>
  <si>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</si>
  <si>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</si>
  <si>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</si>
  <si>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</si>
  <si>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</si>
  <si>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</si>
  <si>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</si>
  <si>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</si>
  <si>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</si>
  <si>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</si>
  <si>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</si>
  <si>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</si>
  <si>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</si>
  <si>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</si>
  <si>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</si>
  <si>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</si>
  <si>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</si>
  <si>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</si>
  <si>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</si>
  <si>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</si>
  <si>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</si>
  <si>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</si>
  <si>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</si>
  <si>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</si>
  <si>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</si>
  <si>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</si>
  <si>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</si>
  <si>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</si>
  <si>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</si>
  <si>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</si>
  <si>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</si>
  <si>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</si>
  <si>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</si>
  <si>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</si>
  <si>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</si>
  <si>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</si>
  <si>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</si>
  <si>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</si>
  <si>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</si>
  <si>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</si>
  <si>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</si>
  <si>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</si>
  <si>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</si>
  <si>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</si>
  <si>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</si>
  <si>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</si>
  <si>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</si>
  <si>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</si>
  <si>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</si>
  <si>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</si>
  <si>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</si>
  <si>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</si>
  <si>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</si>
  <si>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</si>
  <si>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</si>
  <si>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</si>
  <si>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</si>
  <si>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</si>
  <si>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</si>
  <si>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</si>
  <si>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</si>
  <si>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</si>
  <si>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</si>
  <si>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</si>
  <si>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</si>
  <si>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</si>
  <si>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</si>
  <si>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</si>
  <si>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</si>
  <si>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</si>
  <si>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</si>
  <si>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</si>
  <si>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</si>
  <si>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</si>
  <si>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</si>
  <si>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</si>
  <si>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</si>
  <si>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</si>
  <si>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</si>
  <si>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</si>
  <si>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</si>
  <si>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</si>
  <si>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</si>
  <si>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</si>
  <si>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</si>
  <si>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</si>
  <si>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</si>
  <si>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</si>
  <si>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</si>
  <si>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</si>
  <si>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</si>
  <si>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</si>
  <si>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</si>
  <si>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</si>
  <si>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</si>
  <si>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</si>
  <si>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</si>
  <si>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</si>
  <si>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</si>
  <si>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</si>
  <si>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</si>
  <si>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</si>
  <si>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</si>
  <si>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</si>
  <si>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</si>
  <si>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</si>
  <si>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</si>
  <si>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</si>
  <si>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</si>
  <si>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</si>
  <si>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</si>
  <si>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</si>
  <si>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</si>
  <si>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</si>
  <si>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</si>
  <si>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</si>
  <si>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</si>
  <si>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</si>
  <si>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</si>
  <si>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</si>
  <si>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</si>
  <si>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</si>
  <si>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</si>
  <si>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</si>
  <si>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</si>
  <si>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</si>
  <si>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</si>
  <si>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</si>
  <si>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</si>
  <si>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</si>
  <si>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</si>
  <si>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</si>
  <si>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</si>
  <si>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</si>
  <si>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</si>
  <si>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</si>
  <si>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</si>
  <si>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</si>
  <si>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</si>
  <si>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</si>
  <si>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</si>
  <si>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</si>
  <si>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</si>
  <si>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</si>
  <si>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</si>
  <si>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</si>
  <si>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</si>
  <si>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</si>
  <si>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</si>
  <si>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</si>
  <si>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</si>
  <si>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</si>
  <si>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</si>
  <si>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</si>
  <si>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</si>
  <si>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</si>
  <si>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</si>
  <si>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</si>
  <si>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</si>
  <si>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</si>
  <si>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</si>
  <si>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</si>
  <si>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</si>
  <si>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</si>
  <si>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</si>
  <si>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</si>
  <si>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</si>
  <si>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</si>
  <si>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</si>
  <si>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</si>
  <si>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</si>
  <si>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</si>
  <si>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</si>
  <si>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</si>
  <si>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</si>
  <si>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</si>
  <si>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</si>
  <si>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</si>
  <si>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</si>
  <si>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</si>
  <si>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</si>
  <si>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</si>
  <si>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</si>
  <si>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</si>
  <si>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</si>
  <si>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</si>
  <si>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</si>
  <si>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</si>
  <si>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</si>
  <si>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</si>
  <si>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</si>
  <si>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</si>
  <si>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</si>
  <si>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</si>
  <si>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</si>
  <si>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</si>
  <si>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</si>
  <si>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</si>
  <si>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</si>
  <si>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</si>
  <si>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</si>
  <si>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</si>
  <si>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</si>
  <si>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</si>
  <si>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</si>
  <si>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</si>
  <si>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</si>
  <si>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</si>
  <si>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</si>
  <si>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</si>
  <si>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</si>
  <si>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</si>
  <si>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</si>
  <si>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</si>
  <si>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</si>
  <si>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</si>
  <si>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</si>
  <si>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</si>
  <si>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</si>
  <si>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</si>
  <si>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</si>
  <si>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</si>
  <si>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</si>
  <si>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</si>
  <si>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</si>
  <si>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</si>
  <si>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</si>
  <si>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</si>
  <si>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</si>
  <si>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</si>
  <si>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</si>
  <si>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</si>
  <si>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</si>
  <si>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</si>
  <si>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</si>
  <si>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</si>
  <si>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</si>
  <si>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</si>
  <si>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</si>
  <si>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</si>
  <si>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</si>
  <si>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</si>
  <si>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</si>
  <si>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</si>
  <si>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</si>
  <si>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</si>
  <si>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</si>
  <si>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</si>
  <si>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</si>
  <si>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</si>
  <si>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</si>
  <si>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</si>
  <si>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</si>
  <si>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</si>
  <si>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</si>
  <si>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</si>
  <si>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</si>
  <si>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</si>
  <si>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</si>
  <si>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</si>
  <si>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</si>
  <si>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</si>
  <si>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</si>
  <si>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</si>
  <si>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</si>
  <si>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</si>
  <si>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</si>
  <si>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</si>
  <si>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</si>
  <si>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</si>
  <si>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</si>
  <si>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</si>
  <si>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</si>
  <si>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</si>
  <si>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</si>
  <si>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</si>
  <si>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</si>
  <si>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</si>
  <si>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</si>
  <si>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</si>
  <si>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</si>
  <si>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</si>
  <si>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</si>
  <si>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</si>
  <si>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</si>
  <si>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</si>
  <si>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</si>
  <si>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</si>
  <si>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</si>
  <si>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</si>
  <si>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</si>
  <si>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</si>
  <si>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</si>
  <si>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</si>
  <si>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</si>
  <si>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</si>
  <si>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</si>
  <si>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</si>
  <si>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</si>
  <si>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</si>
  <si>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</si>
  <si>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</si>
  <si>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</si>
  <si>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</si>
  <si>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</si>
  <si>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</si>
  <si>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</si>
  <si>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</si>
  <si>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</si>
  <si>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</si>
  <si>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</si>
  <si>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</si>
  <si>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</si>
  <si>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</si>
  <si>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</si>
  <si>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</si>
  <si>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</si>
  <si>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</si>
  <si>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</si>
  <si>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</si>
  <si>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</si>
  <si>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</si>
  <si>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</si>
  <si>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</si>
  <si>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</si>
  <si>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</si>
  <si>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</si>
  <si>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</si>
  <si>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</si>
  <si>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</si>
  <si>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</si>
  <si>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</si>
  <si>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</si>
  <si>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</si>
  <si>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</si>
  <si>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</si>
  <si>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</si>
  <si>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</si>
  <si>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</si>
  <si>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</si>
  <si>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</si>
  <si>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</si>
  <si>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</si>
  <si>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</si>
  <si>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</si>
  <si>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</si>
  <si>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</si>
  <si>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</si>
  <si>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</si>
  <si>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</si>
  <si>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</si>
  <si>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</si>
  <si>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</si>
  <si>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</si>
  <si>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</si>
  <si>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</si>
  <si>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</si>
  <si>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</si>
  <si>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</si>
  <si>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</si>
  <si>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</si>
  <si>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</si>
  <si>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</si>
  <si>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</si>
  <si>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</si>
  <si>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</si>
  <si>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</si>
  <si>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</si>
  <si>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</si>
  <si>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</si>
  <si>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</si>
  <si>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</si>
  <si>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</si>
  <si>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</si>
  <si>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</si>
  <si>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</si>
  <si>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</si>
  <si>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</si>
  <si>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</si>
  <si>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</si>
  <si>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</si>
  <si>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</si>
  <si>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</si>
  <si>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</si>
  <si>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</si>
  <si>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</si>
  <si>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</si>
  <si>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</si>
  <si>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</si>
  <si>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</si>
  <si>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</si>
  <si>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</si>
  <si>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</si>
  <si>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</si>
  <si>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</si>
  <si>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</si>
  <si>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</si>
  <si>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</si>
  <si>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</si>
  <si>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</si>
  <si>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</si>
  <si>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</si>
  <si>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</si>
  <si>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</si>
  <si>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</si>
  <si>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</si>
  <si>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</si>
  <si>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</si>
  <si>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</si>
  <si>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</si>
  <si>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</si>
  <si>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</si>
  <si>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</si>
  <si>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</si>
  <si>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</si>
  <si>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</si>
  <si>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</si>
  <si>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</si>
  <si>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</si>
  <si>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</si>
  <si>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</si>
  <si>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</si>
  <si>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</si>
  <si>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</si>
  <si>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</si>
  <si>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</si>
  <si>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</si>
  <si>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</si>
  <si>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</si>
  <si>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</si>
  <si>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</si>
  <si>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</si>
  <si>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</si>
  <si>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</si>
  <si>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</si>
  <si>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</si>
  <si>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</si>
  <si>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</si>
  <si>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</si>
  <si>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</si>
  <si>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</si>
  <si>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</si>
  <si>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</si>
  <si>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</si>
  <si>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</si>
  <si>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</si>
  <si>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</si>
  <si>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</si>
  <si>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</si>
  <si>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</si>
  <si>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</si>
  <si>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</si>
  <si>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</si>
  <si>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</si>
  <si>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</si>
  <si>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</si>
  <si>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</si>
  <si>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</si>
  <si>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</si>
  <si>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</si>
  <si>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</si>
  <si>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</si>
  <si>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</si>
  <si>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</si>
  <si>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</si>
  <si>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</si>
  <si>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</si>
  <si>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</si>
  <si>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</si>
  <si>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</si>
  <si>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</si>
  <si>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</si>
  <si>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</si>
  <si>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</si>
  <si>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</si>
  <si>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</si>
  <si>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</si>
  <si>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</si>
  <si>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</si>
  <si>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</si>
  <si>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</si>
  <si>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</si>
  <si>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</si>
  <si>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</si>
  <si>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</si>
  <si>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</si>
  <si>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</si>
  <si>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</si>
  <si>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</si>
  <si>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</si>
  <si>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</si>
  <si>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</si>
  <si>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</si>
  <si>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</si>
  <si>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</si>
  <si>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</si>
  <si>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</si>
  <si>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</si>
  <si>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</si>
  <si>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</si>
  <si>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</si>
  <si>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</si>
  <si>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</si>
  <si>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</si>
  <si>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</si>
  <si>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</si>
  <si>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</si>
  <si>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</si>
  <si>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</si>
  <si>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</si>
  <si>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</si>
  <si>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</si>
  <si>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</si>
  <si>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</si>
  <si>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</si>
  <si>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</si>
  <si>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</si>
  <si>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</si>
  <si>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</si>
  <si>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</si>
  <si>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</si>
  <si>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</si>
  <si>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</si>
  <si>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</si>
  <si>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</si>
  <si>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</si>
  <si>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</si>
  <si>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</si>
  <si>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</si>
  <si>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</si>
  <si>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</si>
  <si>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</si>
  <si>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</si>
  <si>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</si>
  <si>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</si>
  <si>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</si>
  <si>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</si>
  <si>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</si>
  <si>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</si>
  <si>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</si>
  <si>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</si>
  <si>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</si>
  <si>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</si>
  <si>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</si>
  <si>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</si>
  <si>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</si>
  <si>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</si>
  <si>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</si>
  <si>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</si>
  <si>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</si>
  <si>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</si>
  <si>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</si>
  <si>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</si>
  <si>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</si>
  <si>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</si>
  <si>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</si>
  <si>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</si>
  <si>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</si>
  <si>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</si>
  <si>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</si>
  <si>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</si>
  <si>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</si>
  <si>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</si>
  <si>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</si>
  <si>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</si>
  <si>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</si>
  <si>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</si>
  <si>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</si>
  <si>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</si>
  <si>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</si>
  <si>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</si>
  <si>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</si>
  <si>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</si>
  <si>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</si>
  <si>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</si>
  <si>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</si>
  <si>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</si>
  <si>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</si>
  <si>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</si>
  <si>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</si>
  <si>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</si>
  <si>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</si>
  <si>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</si>
  <si>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</si>
  <si>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</si>
  <si>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</si>
  <si>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</si>
  <si>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</si>
  <si>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</si>
  <si>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</si>
  <si>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</si>
  <si>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</si>
  <si>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</si>
  <si>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</si>
  <si>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</si>
  <si>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</si>
  <si>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</si>
  <si>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</si>
  <si>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</si>
  <si>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</si>
  <si>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</si>
  <si>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</si>
  <si>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</si>
  <si>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</si>
  <si>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</si>
  <si>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</si>
  <si>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</si>
  <si>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</si>
  <si>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</si>
  <si>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</si>
  <si>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</si>
  <si>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</si>
  <si>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</si>
  <si>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</si>
  <si>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</si>
  <si>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</si>
  <si>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</si>
  <si>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</si>
  <si>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</si>
  <si>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</si>
  <si>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</si>
  <si>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</si>
  <si>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</si>
  <si>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</si>
  <si>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</si>
  <si>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</si>
  <si>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</si>
  <si>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</si>
  <si>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</si>
  <si>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</si>
  <si>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</si>
  <si>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</si>
  <si>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</si>
  <si>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</si>
  <si>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</si>
  <si>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</si>
  <si>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</si>
  <si>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</si>
  <si>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</si>
  <si>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</si>
  <si>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</si>
  <si>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</si>
  <si>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</si>
  <si>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</si>
  <si>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</si>
  <si>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</si>
  <si>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</si>
  <si>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</si>
  <si>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</si>
  <si>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</si>
  <si>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</si>
  <si>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</si>
  <si>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</si>
  <si>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</si>
  <si>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</si>
  <si>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</si>
  <si>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</si>
  <si>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</si>
  <si>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</si>
  <si>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</si>
  <si>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</si>
  <si>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</si>
  <si>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</si>
  <si>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</si>
  <si>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</si>
  <si>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</si>
  <si>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</si>
  <si>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</si>
  <si>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</si>
  <si>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</si>
  <si>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</si>
  <si>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</si>
  <si>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</si>
  <si>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</si>
  <si>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</si>
  <si>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</si>
  <si>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</si>
  <si>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</si>
  <si>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</si>
  <si>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</si>
  <si>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</si>
  <si>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</si>
  <si>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</si>
  <si>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</si>
  <si>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</si>
  <si>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</si>
  <si>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</si>
  <si>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</si>
  <si>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</si>
  <si>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</si>
  <si>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</si>
  <si>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</si>
  <si>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</si>
  <si>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</si>
  <si>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</si>
  <si>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</si>
  <si>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</si>
  <si>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</si>
  <si>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</si>
  <si>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</si>
  <si>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</si>
  <si>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</si>
  <si>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</si>
  <si>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</si>
  <si>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</si>
  <si>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</si>
  <si>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</si>
  <si>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</si>
  <si>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</si>
  <si>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</si>
  <si>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</si>
  <si>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</si>
  <si>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</si>
  <si>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</si>
  <si>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</si>
  <si>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</si>
  <si>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</si>
  <si>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</si>
  <si>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</si>
  <si>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</si>
  <si>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</si>
  <si>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</si>
  <si>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</si>
  <si>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</si>
  <si>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</si>
  <si>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</si>
  <si>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</si>
  <si>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</si>
  <si>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</si>
  <si>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</si>
  <si>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</si>
  <si>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</si>
  <si>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</si>
  <si>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</si>
  <si>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</si>
  <si>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</si>
  <si>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</si>
  <si>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</si>
  <si>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</si>
  <si>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</si>
  <si>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</si>
  <si>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</si>
  <si>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</si>
  <si>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</si>
  <si>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</si>
  <si>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</si>
  <si>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</si>
  <si>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</si>
  <si>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</si>
  <si>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</si>
  <si>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</si>
  <si>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</si>
  <si>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</si>
  <si>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</si>
  <si>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</si>
  <si>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</si>
  <si>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</si>
  <si>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</si>
  <si>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</si>
  <si>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</si>
  <si>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</si>
  <si>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</si>
  <si>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</si>
  <si>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</si>
  <si>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</si>
  <si>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</si>
  <si>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</si>
  <si>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</si>
  <si>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</si>
  <si>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</si>
  <si>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</si>
  <si>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</si>
  <si>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</si>
  <si>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</si>
  <si>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</si>
  <si>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</si>
  <si>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</si>
  <si>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</si>
  <si>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</si>
  <si>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</si>
  <si>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</si>
  <si>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</si>
  <si>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</si>
  <si>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</si>
  <si>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</si>
  <si>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</si>
  <si>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</si>
  <si>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</si>
  <si>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</si>
  <si>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</si>
  <si>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</si>
  <si>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</si>
  <si>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</si>
  <si>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</si>
  <si>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</si>
  <si>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</si>
  <si>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</si>
  <si>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</si>
  <si>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</si>
  <si>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</si>
  <si>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</si>
  <si>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</si>
  <si>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</si>
  <si>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</si>
  <si>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</si>
  <si>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</si>
  <si>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</si>
  <si>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</si>
  <si>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</si>
  <si>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</si>
  <si>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</si>
  <si>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</si>
  <si>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</si>
  <si>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</si>
  <si>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</si>
  <si>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</si>
  <si>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</si>
  <si>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</si>
  <si>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</si>
  <si>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</si>
  <si>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</si>
  <si>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</si>
  <si>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</si>
  <si>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</si>
  <si>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</si>
  <si>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</si>
  <si>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</si>
  <si>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</si>
  <si>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</si>
  <si>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</si>
  <si>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</si>
  <si>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</si>
  <si>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</si>
  <si>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</si>
  <si>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</si>
  <si>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</si>
  <si>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</si>
  <si>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</si>
  <si>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</si>
  <si>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</si>
  <si>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</si>
  <si>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</si>
  <si>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</si>
  <si>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</si>
  <si>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</si>
  <si>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</si>
  <si>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</si>
  <si>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</si>
  <si>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</si>
  <si>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</si>
  <si>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</si>
  <si>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</si>
  <si>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</si>
  <si>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</si>
  <si>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</si>
  <si>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</si>
  <si>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</si>
  <si>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</si>
  <si>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</si>
  <si>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</si>
  <si>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</si>
  <si>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</si>
  <si>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</si>
  <si>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</si>
  <si>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</si>
  <si>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</si>
  <si>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</si>
  <si>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</si>
  <si>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</si>
  <si>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</si>
  <si>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</si>
  <si>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</si>
  <si>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</si>
  <si>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</si>
  <si>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</si>
  <si>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</si>
  <si>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</si>
  <si>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</si>
  <si>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</si>
  <si>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</si>
  <si>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</si>
  <si>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</si>
  <si>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</si>
  <si>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</si>
  <si>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</si>
  <si>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</si>
  <si>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</si>
  <si>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</si>
  <si>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</si>
  <si>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</si>
  <si>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</si>
  <si>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</si>
  <si>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</si>
  <si>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</si>
  <si>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</si>
  <si>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</si>
  <si>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</si>
  <si>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</si>
  <si>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</si>
  <si>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</si>
  <si>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</si>
  <si>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</si>
  <si>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</si>
  <si>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</si>
  <si>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</si>
  <si>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</si>
  <si>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</si>
  <si>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</si>
  <si>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</si>
  <si>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</si>
  <si>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</si>
  <si>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</si>
  <si>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</si>
  <si>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</si>
  <si>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</si>
  <si>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</si>
  <si>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</si>
  <si>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</si>
  <si>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</si>
  <si>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</si>
  <si>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</si>
  <si>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</si>
  <si>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</si>
  <si>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</si>
  <si>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</si>
  <si>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</si>
  <si>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</si>
  <si>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</si>
  <si>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</si>
  <si>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</si>
  <si>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</si>
  <si>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</si>
  <si>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</si>
  <si>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</si>
  <si>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</si>
  <si>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</si>
  <si>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</si>
  <si>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</si>
  <si>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</si>
  <si>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</si>
  <si>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</si>
  <si>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</si>
  <si>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</si>
  <si>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</si>
  <si>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</si>
  <si>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</si>
  <si>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</si>
  <si>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</si>
  <si>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</si>
  <si>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</si>
  <si>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</si>
  <si>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</si>
  <si>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</si>
  <si>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</si>
  <si>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</si>
  <si>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</si>
  <si>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</si>
  <si>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</si>
  <si>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</si>
  <si>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</si>
  <si>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</si>
  <si>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</si>
  <si>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</si>
  <si>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</si>
  <si>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</si>
  <si>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</si>
  <si>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</si>
  <si>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</si>
  <si>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</si>
  <si>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</si>
  <si>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</si>
  <si>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</si>
  <si>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</si>
  <si>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</si>
  <si>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</si>
  <si>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</si>
  <si>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</si>
  <si>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</si>
  <si>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</si>
  <si>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</si>
  <si>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</si>
  <si>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</si>
  <si>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</si>
  <si>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</si>
  <si>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</si>
  <si>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</si>
  <si>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</si>
  <si>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</si>
  <si>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</si>
  <si>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</si>
  <si>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</si>
  <si>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</si>
  <si>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</si>
  <si>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</si>
  <si>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</si>
  <si>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</si>
  <si>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</si>
  <si>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</si>
  <si>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</si>
  <si>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</si>
  <si>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</si>
  <si>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</si>
  <si>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</si>
  <si>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</si>
  <si>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</si>
  <si>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</si>
  <si>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</si>
  <si>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</si>
  <si>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</si>
  <si>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</si>
  <si>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</si>
  <si>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</si>
  <si>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</si>
  <si>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</si>
  <si>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</si>
  <si>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</si>
  <si>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</si>
  <si>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</si>
  <si>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</si>
  <si>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</si>
  <si>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</si>
  <si>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</si>
  <si>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</si>
  <si>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</si>
  <si>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</si>
  <si>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</si>
  <si>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</si>
  <si>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</si>
  <si>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</si>
  <si>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</si>
  <si>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</si>
  <si>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</si>
  <si>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</si>
  <si>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</si>
  <si>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</si>
  <si>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</si>
  <si>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</si>
  <si>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</si>
  <si>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</si>
  <si>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</si>
  <si>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</si>
  <si>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</si>
  <si>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</si>
  <si>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</si>
  <si>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</si>
  <si>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</si>
  <si>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</si>
  <si>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</si>
  <si>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</si>
  <si>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</si>
  <si>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</si>
  <si>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</si>
  <si>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</si>
  <si>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</si>
  <si>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</si>
  <si>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</si>
  <si>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</si>
  <si>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</si>
  <si>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</si>
  <si>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</si>
  <si>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</si>
  <si>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</si>
  <si>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</si>
  <si>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</si>
  <si>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</si>
  <si>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</si>
  <si>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</si>
  <si>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</si>
  <si>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</si>
  <si>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</si>
  <si>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</si>
  <si>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</si>
  <si>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</si>
  <si>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</si>
  <si>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</si>
  <si>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</si>
  <si>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</si>
  <si>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</si>
  <si>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</si>
  <si>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</si>
  <si>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</si>
  <si>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</si>
  <si>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</si>
  <si>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</si>
  <si>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</si>
  <si>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</si>
  <si>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</si>
  <si>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</si>
  <si>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</si>
  <si>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</si>
  <si>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</si>
  <si>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</si>
  <si>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</si>
  <si>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</si>
  <si>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</si>
  <si>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</si>
  <si>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</si>
  <si>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</si>
  <si>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</si>
  <si>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</si>
  <si>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</si>
  <si>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</si>
  <si>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</si>
  <si>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</si>
  <si>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</si>
  <si>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</si>
  <si>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</si>
  <si>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</si>
  <si>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</si>
  <si>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</si>
  <si>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</si>
  <si>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</si>
  <si>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</si>
  <si>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</si>
  <si>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</si>
  <si>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</si>
  <si>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</si>
  <si>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</si>
  <si>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</si>
  <si>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</si>
  <si>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</si>
  <si>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</si>
  <si>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</si>
  <si>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</si>
  <si>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</si>
  <si>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</si>
  <si>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</si>
  <si>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</si>
  <si>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</si>
  <si>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</si>
  <si>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</si>
  <si>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</si>
  <si>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</si>
  <si>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</si>
  <si>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</si>
  <si>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</si>
  <si>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</si>
  <si>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</si>
  <si>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</si>
  <si>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</si>
  <si>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</si>
  <si>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</si>
  <si>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</si>
  <si>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</si>
  <si>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</si>
  <si>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</si>
  <si>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</si>
  <si>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</si>
  <si>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</si>
  <si>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</si>
  <si>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</si>
  <si>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</si>
  <si>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</si>
  <si>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</si>
  <si>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</si>
  <si>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</si>
  <si>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</si>
  <si>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</si>
  <si>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</si>
  <si>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</si>
  <si>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</si>
  <si>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</si>
  <si>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</si>
  <si>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</si>
  <si>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</si>
  <si>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</si>
  <si>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</si>
  <si>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</si>
  <si>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</si>
  <si>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</si>
  <si>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</si>
  <si>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</si>
  <si>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</si>
  <si>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</si>
  <si>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</si>
  <si>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</si>
  <si>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</si>
  <si>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</si>
  <si>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</si>
  <si>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</si>
  <si>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</si>
  <si>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</si>
  <si>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</si>
  <si>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</si>
  <si>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</si>
  <si>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</si>
  <si>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</si>
  <si>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</si>
  <si>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</si>
  <si>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</si>
  <si>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</si>
  <si>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</si>
  <si>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</si>
  <si>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</si>
  <si>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</si>
  <si>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</si>
  <si>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</si>
  <si>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</si>
  <si>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</si>
  <si>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</si>
  <si>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</si>
  <si>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</si>
  <si>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</si>
  <si>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</si>
  <si>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</si>
  <si>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</si>
  <si>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</si>
  <si>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</si>
  <si>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</si>
  <si>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</si>
  <si>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</si>
  <si>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</si>
  <si>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</si>
  <si>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</si>
  <si>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</si>
  <si>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</si>
  <si>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</si>
  <si>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</si>
  <si>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</si>
  <si>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</si>
  <si>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</si>
  <si>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</si>
  <si>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</si>
  <si>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</si>
  <si>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</si>
  <si>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</si>
  <si>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</si>
  <si>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</si>
  <si>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</si>
  <si>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</si>
  <si>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</si>
  <si>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</si>
  <si>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</si>
  <si>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</si>
  <si>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</si>
  <si>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</si>
  <si>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</si>
  <si>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</si>
  <si>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</si>
  <si>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</si>
  <si>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</si>
  <si>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</si>
  <si>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</si>
  <si>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</si>
  <si>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</si>
  <si>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</si>
  <si>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</si>
  <si>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</si>
  <si>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</si>
  <si>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</si>
  <si>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</si>
  <si>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</si>
  <si>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</si>
  <si>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</si>
  <si>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</si>
  <si>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</si>
  <si>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</si>
  <si>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</si>
  <si>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</si>
  <si>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</si>
  <si>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</si>
  <si>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</si>
  <si>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</si>
  <si>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</si>
  <si>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</si>
  <si>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</si>
  <si>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</si>
  <si>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</si>
  <si>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</si>
  <si>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</si>
  <si>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</si>
  <si>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</si>
  <si>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</si>
  <si>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</si>
  <si>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</si>
  <si>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</si>
  <si>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</si>
  <si>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</si>
  <si>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</si>
  <si>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</si>
  <si>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</si>
  <si>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</si>
  <si>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</si>
  <si>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</si>
  <si>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</si>
  <si>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</si>
  <si>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</si>
  <si>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</si>
  <si>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</si>
  <si>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</si>
  <si>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</si>
  <si>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</si>
  <si>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</si>
  <si>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</si>
  <si>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</si>
  <si>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</si>
  <si>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</si>
  <si>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</si>
  <si>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</si>
  <si>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</si>
  <si>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</si>
  <si>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</si>
  <si>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</si>
  <si>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</si>
  <si>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</si>
  <si>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</si>
  <si>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</si>
  <si>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</si>
  <si>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</si>
  <si>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</si>
  <si>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</si>
  <si>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</si>
  <si>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</si>
  <si>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</si>
  <si>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</si>
  <si>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</si>
  <si>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</si>
  <si>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</si>
  <si>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</si>
  <si>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</si>
  <si>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</si>
  <si>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</si>
  <si>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</si>
  <si>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</si>
  <si>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</si>
  <si>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</si>
  <si>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</si>
  <si>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</si>
  <si>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</si>
  <si>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</si>
  <si>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</si>
  <si>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</si>
  <si>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</si>
  <si>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</si>
  <si>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</si>
  <si>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</si>
  <si>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</si>
  <si>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</si>
  <si>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</si>
  <si>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</si>
  <si>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</si>
  <si>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</si>
  <si>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</si>
  <si>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</si>
  <si>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</si>
  <si>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</si>
  <si>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</si>
  <si>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</si>
  <si>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</si>
  <si>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</si>
  <si>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</si>
  <si>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</si>
  <si>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</si>
  <si>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</si>
  <si>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</si>
  <si>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</si>
  <si>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</si>
  <si>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</si>
  <si>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</si>
  <si>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</si>
  <si>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</si>
  <si>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</si>
  <si>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</si>
  <si>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</si>
  <si>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</si>
  <si>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</si>
  <si>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</si>
  <si>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</si>
  <si>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</si>
  <si>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</si>
  <si>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</si>
  <si>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</si>
  <si>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</si>
  <si>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</si>
  <si>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</si>
  <si>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</si>
  <si>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</si>
  <si>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</si>
  <si>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</si>
  <si>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</si>
  <si>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</si>
  <si>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</si>
  <si>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</si>
  <si>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</si>
  <si>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</si>
  <si>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</si>
  <si>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</si>
  <si>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</si>
  <si>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</si>
  <si>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</si>
  <si>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</si>
  <si>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</si>
  <si>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</si>
  <si>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</si>
  <si>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</si>
  <si>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</si>
  <si>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</si>
  <si>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</si>
  <si>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</si>
  <si>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</si>
  <si>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</si>
  <si>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</si>
  <si>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</si>
  <si>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</si>
  <si>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</si>
  <si>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</si>
  <si>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</si>
  <si>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</si>
  <si>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</si>
  <si>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</si>
  <si>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</si>
  <si>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</si>
  <si>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</si>
  <si>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</si>
  <si>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</si>
  <si>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</si>
  <si>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</si>
  <si>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</si>
  <si>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</si>
  <si>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</si>
  <si>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</si>
  <si>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</si>
  <si>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</si>
  <si>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</si>
  <si>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</si>
  <si>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</si>
  <si>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</si>
  <si>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</si>
  <si>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</si>
  <si>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</si>
  <si>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</si>
  <si>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</si>
  <si>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</si>
  <si>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</si>
  <si>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</si>
  <si>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</si>
  <si>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</si>
  <si>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</si>
  <si>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</si>
  <si>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</si>
  <si>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</si>
  <si>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</si>
  <si>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</si>
  <si>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</si>
  <si>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</si>
  <si>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</si>
  <si>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</si>
  <si>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</si>
  <si>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</si>
  <si>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</si>
  <si>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</si>
  <si>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</si>
  <si>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</si>
  <si>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</si>
  <si>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</si>
  <si>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</si>
  <si>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</si>
  <si>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</si>
  <si>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</si>
  <si>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</si>
  <si>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</si>
  <si>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</si>
  <si>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</si>
  <si>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</si>
  <si>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</si>
  <si>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</si>
  <si>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</si>
  <si>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</si>
  <si>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</si>
  <si>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</si>
  <si>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</si>
  <si>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</si>
  <si>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</si>
  <si>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</si>
  <si>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</si>
  <si>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</si>
  <si>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</si>
  <si>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</si>
  <si>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</si>
  <si>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</si>
  <si>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</si>
  <si>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</si>
  <si>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</si>
  <si>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</si>
  <si>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</si>
  <si>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</si>
  <si>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</si>
  <si>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</si>
  <si>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</si>
  <si>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</si>
  <si>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</si>
  <si>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</si>
  <si>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</si>
  <si>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</si>
  <si>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</si>
  <si>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</si>
  <si>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</si>
  <si>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</si>
  <si>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</si>
  <si>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</si>
  <si>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</si>
  <si>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</si>
  <si>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</si>
  <si>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</si>
  <si>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</si>
  <si>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</si>
  <si>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</si>
  <si>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</si>
  <si>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</si>
  <si>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</si>
  <si>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</si>
  <si>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</si>
  <si>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Pantelej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</si>
</sst>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792</c:v>
                </c:pt>
                <c:pt idx="1">
                  <c:v>955</c:v>
                </c:pt>
                <c:pt idx="2">
                  <c:v>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655</c:v>
                </c:pt>
                <c:pt idx="1">
                  <c:v>880</c:v>
                </c:pt>
                <c:pt idx="2">
                  <c:v>1137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098688"/>
        <c:axId val="128100224"/>
      </c:barChart>
      <c:catAx>
        <c:axId val="12809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00224"/>
        <c:crosses val="autoZero"/>
        <c:auto val="1"/>
        <c:lblAlgn val="ctr"/>
        <c:lblOffset val="100"/>
        <c:noMultiLvlLbl val="0"/>
      </c:catAx>
      <c:valAx>
        <c:axId val="128100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98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176704"/>
        <c:axId val="133186688"/>
      </c:barChart>
      <c:catAx>
        <c:axId val="13317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186688"/>
        <c:crosses val="autoZero"/>
        <c:auto val="1"/>
        <c:lblAlgn val="ctr"/>
        <c:lblOffset val="100"/>
        <c:noMultiLvlLbl val="0"/>
      </c:catAx>
      <c:valAx>
        <c:axId val="13318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176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213568"/>
        <c:axId val="133215360"/>
      </c:barChart>
      <c:catAx>
        <c:axId val="133213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15360"/>
        <c:crosses val="autoZero"/>
        <c:auto val="1"/>
        <c:lblAlgn val="ctr"/>
        <c:lblOffset val="100"/>
        <c:noMultiLvlLbl val="0"/>
      </c:catAx>
      <c:valAx>
        <c:axId val="133215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13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446272"/>
        <c:axId val="133464448"/>
      </c:barChart>
      <c:catAx>
        <c:axId val="133446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64448"/>
        <c:crosses val="autoZero"/>
        <c:auto val="1"/>
        <c:lblAlgn val="ctr"/>
        <c:lblOffset val="100"/>
        <c:noMultiLvlLbl val="0"/>
      </c:catAx>
      <c:valAx>
        <c:axId val="133464448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462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509504"/>
        <c:axId val="133511040"/>
      </c:barChart>
      <c:catAx>
        <c:axId val="13350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511040"/>
        <c:crosses val="autoZero"/>
        <c:auto val="1"/>
        <c:lblAlgn val="ctr"/>
        <c:lblOffset val="100"/>
        <c:noMultiLvlLbl val="0"/>
      </c:catAx>
      <c:valAx>
        <c:axId val="13351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509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17.583979328165373</c:v>
                </c:pt>
                <c:pt idx="1">
                  <c:v>62.25913621262459</c:v>
                </c:pt>
                <c:pt idx="2">
                  <c:v>20.15688445921004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3837952"/>
        <c:axId val="133839488"/>
      </c:barChart>
      <c:catAx>
        <c:axId val="13383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39488"/>
        <c:crosses val="autoZero"/>
        <c:auto val="1"/>
        <c:lblAlgn val="ctr"/>
        <c:lblOffset val="100"/>
        <c:noMultiLvlLbl val="0"/>
      </c:catAx>
      <c:valAx>
        <c:axId val="13383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837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3882624"/>
        <c:axId val="133884160"/>
      </c:barChart>
      <c:catAx>
        <c:axId val="13388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84160"/>
        <c:crosses val="autoZero"/>
        <c:auto val="1"/>
        <c:lblAlgn val="ctr"/>
        <c:lblOffset val="100"/>
        <c:noMultiLvlLbl val="0"/>
      </c:catAx>
      <c:valAx>
        <c:axId val="13388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882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89.2</c:v>
                </c:pt>
                <c:pt idx="1">
                  <c:v>111.9</c:v>
                </c:pt>
                <c:pt idx="2">
                  <c:v>109.9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86.8</c:v>
                </c:pt>
                <c:pt idx="1">
                  <c:v>104.3</c:v>
                </c:pt>
                <c:pt idx="2">
                  <c:v>105.7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943680"/>
        <c:axId val="133945216"/>
      </c:barChart>
      <c:catAx>
        <c:axId val="133943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45216"/>
        <c:crosses val="autoZero"/>
        <c:auto val="1"/>
        <c:lblAlgn val="ctr"/>
        <c:lblOffset val="100"/>
        <c:noMultiLvlLbl val="0"/>
      </c:catAx>
      <c:valAx>
        <c:axId val="13394521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4368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624</c:v>
                </c:pt>
                <c:pt idx="1">
                  <c:v>478</c:v>
                </c:pt>
                <c:pt idx="2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970560"/>
        <c:axId val="133996928"/>
      </c:barChart>
      <c:catAx>
        <c:axId val="13397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96928"/>
        <c:crosses val="autoZero"/>
        <c:auto val="1"/>
        <c:lblAlgn val="ctr"/>
        <c:lblOffset val="100"/>
        <c:noMultiLvlLbl val="0"/>
      </c:catAx>
      <c:valAx>
        <c:axId val="13399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70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28</c:v>
                </c:pt>
                <c:pt idx="1">
                  <c:v>29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43</c:v>
                </c:pt>
                <c:pt idx="1">
                  <c:v>52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006656"/>
        <c:axId val="134008192"/>
      </c:barChart>
      <c:catAx>
        <c:axId val="13400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08192"/>
        <c:crosses val="autoZero"/>
        <c:auto val="1"/>
        <c:lblAlgn val="ctr"/>
        <c:lblOffset val="100"/>
        <c:noMultiLvlLbl val="0"/>
      </c:catAx>
      <c:valAx>
        <c:axId val="13400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06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154</c:v>
                </c:pt>
                <c:pt idx="1">
                  <c:v>241</c:v>
                </c:pt>
                <c:pt idx="2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50</c:v>
                </c:pt>
                <c:pt idx="1">
                  <c:v>74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782336"/>
        <c:axId val="128783872"/>
      </c:barChart>
      <c:catAx>
        <c:axId val="12878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83872"/>
        <c:crosses val="autoZero"/>
        <c:auto val="1"/>
        <c:lblAlgn val="ctr"/>
        <c:lblOffset val="100"/>
        <c:noMultiLvlLbl val="0"/>
      </c:catAx>
      <c:valAx>
        <c:axId val="12878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82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182</c:v>
                </c:pt>
                <c:pt idx="1">
                  <c:v>195</c:v>
                </c:pt>
                <c:pt idx="2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288</c:v>
                </c:pt>
                <c:pt idx="1">
                  <c:v>325</c:v>
                </c:pt>
                <c:pt idx="2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411776"/>
        <c:axId val="134413312"/>
      </c:barChart>
      <c:catAx>
        <c:axId val="13441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13312"/>
        <c:crosses val="autoZero"/>
        <c:auto val="1"/>
        <c:lblAlgn val="ctr"/>
        <c:lblOffset val="100"/>
        <c:noMultiLvlLbl val="0"/>
      </c:catAx>
      <c:valAx>
        <c:axId val="13441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117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2.4677002583979326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2.3901808785529712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2.4252491694352161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2.3901808785529712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2.5618309339239573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3.1063122923588042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3.4071613141380581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3.69139904023625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3.8445921004060537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3.7283130306386121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3.6046511627906979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3.5086747877445554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3.3831672203765226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3.6932447397563677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3.0933923957179772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1.9748984865263934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1.4193429309708379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0.92838685861941672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4200704"/>
        <c:axId val="134218880"/>
      </c:barChart>
      <c:catAx>
        <c:axId val="1342007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4218880"/>
        <c:crosses val="autoZero"/>
        <c:auto val="1"/>
        <c:lblAlgn val="ctr"/>
        <c:lblOffset val="100"/>
        <c:noMultiLvlLbl val="0"/>
      </c:catAx>
      <c:valAx>
        <c:axId val="1342188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42007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2.4381690660760427</c:v>
                </c:pt>
                <c:pt idx="1">
                  <c:v>2.5249169435215948</c:v>
                </c:pt>
                <c:pt idx="2">
                  <c:v>2.4769287559985234</c:v>
                </c:pt>
                <c:pt idx="3">
                  <c:v>2.5710594315245481</c:v>
                </c:pt>
                <c:pt idx="4">
                  <c:v>2.6596530084902179</c:v>
                </c:pt>
                <c:pt idx="5">
                  <c:v>3.1081579918789219</c:v>
                </c:pt>
                <c:pt idx="6">
                  <c:v>3.2687338501291991</c:v>
                </c:pt>
                <c:pt idx="7">
                  <c:v>3.6784791435954229</c:v>
                </c:pt>
                <c:pt idx="8">
                  <c:v>3.7301587301587302</c:v>
                </c:pt>
                <c:pt idx="9">
                  <c:v>3.6618678479143596</c:v>
                </c:pt>
                <c:pt idx="10">
                  <c:v>3.1801402731635289</c:v>
                </c:pt>
                <c:pt idx="11">
                  <c:v>3.0564784053156147</c:v>
                </c:pt>
                <c:pt idx="12">
                  <c:v>2.9789590254706533</c:v>
                </c:pt>
                <c:pt idx="13">
                  <c:v>3.0860095976375046</c:v>
                </c:pt>
                <c:pt idx="14">
                  <c:v>2.6467331118493909</c:v>
                </c:pt>
                <c:pt idx="15">
                  <c:v>1.5005537098560353</c:v>
                </c:pt>
                <c:pt idx="16">
                  <c:v>1.138796603912883</c:v>
                </c:pt>
                <c:pt idx="17">
                  <c:v>0.67552602436323361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4243456"/>
        <c:axId val="134244992"/>
      </c:barChart>
      <c:catAx>
        <c:axId val="1342434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4244992"/>
        <c:crosses val="autoZero"/>
        <c:auto val="1"/>
        <c:lblAlgn val="ctr"/>
        <c:lblOffset val="100"/>
        <c:noMultiLvlLbl val="0"/>
      </c:catAx>
      <c:valAx>
        <c:axId val="13424499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434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0.17483245223327643</c:v>
                </c:pt>
                <c:pt idx="1">
                  <c:v>0.21649903026476025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0.38296632393955793</c:v>
                </c:pt>
                <c:pt idx="1">
                  <c:v>0.15786387623472103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3.6881322066353075</c:v>
                </c:pt>
                <c:pt idx="1">
                  <c:v>0.81638175995670026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13.740998210048701</c:v>
                </c:pt>
                <c:pt idx="1">
                  <c:v>9.5259573316494528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53.365524705490571</c:v>
                </c:pt>
                <c:pt idx="1">
                  <c:v>60.890352261963834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7.8091828664196807</c:v>
                </c:pt>
                <c:pt idx="1">
                  <c:v>8.9441161878129094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20.838363235232901</c:v>
                </c:pt>
                <c:pt idx="1">
                  <c:v>19.44882955211763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4485120"/>
        <c:axId val="134486656"/>
      </c:barChart>
      <c:catAx>
        <c:axId val="134485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486656"/>
        <c:crosses val="autoZero"/>
        <c:auto val="1"/>
        <c:lblAlgn val="ctr"/>
        <c:lblOffset val="100"/>
        <c:noMultiLvlLbl val="0"/>
      </c:catAx>
      <c:valAx>
        <c:axId val="134486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4851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22.374391208425259</c:v>
                </c:pt>
                <c:pt idx="1">
                  <c:v>19.106039420865095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21.104774591016941</c:v>
                </c:pt>
                <c:pt idx="1">
                  <c:v>22.254296152631817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56.300212296549148</c:v>
                </c:pt>
                <c:pt idx="1">
                  <c:v>58.350999052816746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0.22062190400865836</c:v>
                </c:pt>
                <c:pt idx="1">
                  <c:v>0.28866537368634704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4545792"/>
        <c:axId val="134547328"/>
      </c:barChart>
      <c:catAx>
        <c:axId val="13454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547328"/>
        <c:crosses val="autoZero"/>
        <c:auto val="1"/>
        <c:lblAlgn val="ctr"/>
        <c:lblOffset val="100"/>
        <c:noMultiLvlLbl val="0"/>
      </c:catAx>
      <c:valAx>
        <c:axId val="134547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5457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4</c:v>
                </c:pt>
                <c:pt idx="4">
                  <c:v>9</c:v>
                </c:pt>
                <c:pt idx="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8</c:v>
                </c:pt>
                <c:pt idx="3">
                  <c:v>8</c:v>
                </c:pt>
                <c:pt idx="4">
                  <c:v>3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4574080"/>
        <c:axId val="134575616"/>
      </c:barChart>
      <c:catAx>
        <c:axId val="134574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75616"/>
        <c:crosses val="autoZero"/>
        <c:auto val="1"/>
        <c:lblAlgn val="ctr"/>
        <c:lblOffset val="100"/>
        <c:noMultiLvlLbl val="0"/>
      </c:catAx>
      <c:valAx>
        <c:axId val="134575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74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0.23</c:v>
                </c:pt>
                <c:pt idx="1">
                  <c:v>0.13</c:v>
                </c:pt>
                <c:pt idx="3">
                  <c:v>0.11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4640768"/>
        <c:axId val="134642304"/>
      </c:barChart>
      <c:catAx>
        <c:axId val="134640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642304"/>
        <c:crosses val="autoZero"/>
        <c:auto val="1"/>
        <c:lblAlgn val="ctr"/>
        <c:lblOffset val="100"/>
        <c:noMultiLvlLbl val="0"/>
      </c:catAx>
      <c:valAx>
        <c:axId val="1346423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6407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63.207974626189397</c:v>
                </c:pt>
                <c:pt idx="2">
                  <c:v>12.351543942992874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36.792025373810603</c:v>
                </c:pt>
                <c:pt idx="2">
                  <c:v>87.648456057007124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5077888"/>
        <c:axId val="135079424"/>
      </c:barChart>
      <c:catAx>
        <c:axId val="135077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079424"/>
        <c:crosses val="autoZero"/>
        <c:auto val="1"/>
        <c:lblAlgn val="ctr"/>
        <c:lblOffset val="100"/>
        <c:noMultiLvlLbl val="0"/>
      </c:catAx>
      <c:valAx>
        <c:axId val="1350794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0778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7D-46F4-84C2-59CBBF9F441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7D-46F4-84C2-59CBBF9F4414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829952"/>
        <c:axId val="134831488"/>
      </c:barChart>
      <c:catAx>
        <c:axId val="1348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831488"/>
        <c:crosses val="autoZero"/>
        <c:auto val="1"/>
        <c:lblAlgn val="ctr"/>
        <c:lblOffset val="100"/>
        <c:noMultiLvlLbl val="0"/>
      </c:catAx>
      <c:valAx>
        <c:axId val="1348314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82995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200</c:v>
                </c:pt>
                <c:pt idx="1">
                  <c:v>239</c:v>
                </c:pt>
                <c:pt idx="2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243</c:v>
                </c:pt>
                <c:pt idx="1">
                  <c:v>230</c:v>
                </c:pt>
                <c:pt idx="2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882432"/>
        <c:axId val="134883968"/>
      </c:barChart>
      <c:catAx>
        <c:axId val="1348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883968"/>
        <c:crosses val="autoZero"/>
        <c:auto val="1"/>
        <c:lblAlgn val="ctr"/>
        <c:lblOffset val="100"/>
        <c:noMultiLvlLbl val="0"/>
      </c:catAx>
      <c:valAx>
        <c:axId val="134883968"/>
        <c:scaling>
          <c:orientation val="minMax"/>
          <c:max val="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88243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2558</c:v>
                </c:pt>
                <c:pt idx="1">
                  <c:v>2239</c:v>
                </c:pt>
                <c:pt idx="2">
                  <c:v>2089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1856</c:v>
                </c:pt>
                <c:pt idx="1">
                  <c:v>1557</c:v>
                </c:pt>
                <c:pt idx="2">
                  <c:v>1446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834944"/>
        <c:axId val="131335296"/>
      </c:barChart>
      <c:catAx>
        <c:axId val="12883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35296"/>
        <c:crosses val="autoZero"/>
        <c:auto val="1"/>
        <c:lblAlgn val="ctr"/>
        <c:lblOffset val="100"/>
        <c:noMultiLvlLbl val="0"/>
      </c:catAx>
      <c:valAx>
        <c:axId val="131335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349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332</c:v>
                </c:pt>
                <c:pt idx="1">
                  <c:v>420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481</c:v>
                </c:pt>
                <c:pt idx="1">
                  <c:v>473</c:v>
                </c:pt>
                <c:pt idx="2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939392"/>
        <c:axId val="134940928"/>
      </c:barChart>
      <c:catAx>
        <c:axId val="13493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940928"/>
        <c:crosses val="autoZero"/>
        <c:auto val="1"/>
        <c:lblAlgn val="ctr"/>
        <c:lblOffset val="100"/>
        <c:noMultiLvlLbl val="0"/>
      </c:catAx>
      <c:valAx>
        <c:axId val="13494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9393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24.992385013706976</c:v>
                </c:pt>
                <c:pt idx="1">
                  <c:v>28.564702717245087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27.794699969540055</c:v>
                </c:pt>
                <c:pt idx="1">
                  <c:v>28.369652945924134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19.189765458422176</c:v>
                </c:pt>
                <c:pt idx="1">
                  <c:v>20.372612321764862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16.235150776728602</c:v>
                </c:pt>
                <c:pt idx="1">
                  <c:v>17.191283292978206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6.8839476088943048</c:v>
                </c:pt>
                <c:pt idx="1">
                  <c:v>4.2440139897767013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4.9040511727078888</c:v>
                </c:pt>
                <c:pt idx="1">
                  <c:v>1.2577347323110035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5028096"/>
        <c:axId val="135054464"/>
      </c:barChart>
      <c:catAx>
        <c:axId val="135028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054464"/>
        <c:crosses val="autoZero"/>
        <c:auto val="1"/>
        <c:lblAlgn val="ctr"/>
        <c:lblOffset val="100"/>
        <c:noMultiLvlLbl val="0"/>
      </c:catAx>
      <c:valAx>
        <c:axId val="1350544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0280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51.42</c:v>
                </c:pt>
                <c:pt idx="1">
                  <c:v>43.33</c:v>
                </c:pt>
                <c:pt idx="2">
                  <c:v>4.9000000000000004</c:v>
                </c:pt>
                <c:pt idx="3">
                  <c:v>0.28999999999999998</c:v>
                </c:pt>
                <c:pt idx="4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55.04</c:v>
                </c:pt>
                <c:pt idx="1">
                  <c:v>38.46</c:v>
                </c:pt>
                <c:pt idx="2">
                  <c:v>5.91</c:v>
                </c:pt>
                <c:pt idx="3">
                  <c:v>0.48</c:v>
                </c:pt>
                <c:pt idx="4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5222400"/>
        <c:axId val="135223936"/>
      </c:barChart>
      <c:catAx>
        <c:axId val="135222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223936"/>
        <c:crosses val="autoZero"/>
        <c:auto val="1"/>
        <c:lblAlgn val="ctr"/>
        <c:lblOffset val="100"/>
        <c:noMultiLvlLbl val="0"/>
      </c:catAx>
      <c:valAx>
        <c:axId val="135223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2224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59685</c:v>
                </c:pt>
                <c:pt idx="1">
                  <c:v>68023</c:v>
                </c:pt>
                <c:pt idx="2">
                  <c:v>77870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248896"/>
        <c:axId val="135262976"/>
      </c:barChart>
      <c:catAx>
        <c:axId val="13524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262976"/>
        <c:crosses val="autoZero"/>
        <c:auto val="1"/>
        <c:lblAlgn val="ctr"/>
        <c:lblOffset val="100"/>
        <c:noMultiLvlLbl val="0"/>
      </c:catAx>
      <c:valAx>
        <c:axId val="13526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248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8215</c:v>
                </c:pt>
                <c:pt idx="1">
                  <c:v>8678</c:v>
                </c:pt>
                <c:pt idx="2">
                  <c:v>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8291</c:v>
                </c:pt>
                <c:pt idx="1">
                  <c:v>8655</c:v>
                </c:pt>
                <c:pt idx="2">
                  <c:v>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305472"/>
        <c:axId val="135315456"/>
      </c:barChart>
      <c:catAx>
        <c:axId val="13530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315456"/>
        <c:crosses val="autoZero"/>
        <c:auto val="1"/>
        <c:lblAlgn val="ctr"/>
        <c:lblOffset val="100"/>
        <c:noMultiLvlLbl val="0"/>
      </c:catAx>
      <c:valAx>
        <c:axId val="13531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305472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60.8</c:v>
                </c:pt>
                <c:pt idx="2">
                  <c:v>10.7</c:v>
                </c:pt>
                <c:pt idx="3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93.490813648293951</c:v>
                </c:pt>
                <c:pt idx="1">
                  <c:v>97.955890263582575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6.5091863517060364</c:v>
                </c:pt>
                <c:pt idx="1">
                  <c:v>2.0441097364174285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8038400"/>
        <c:axId val="128039936"/>
      </c:barChart>
      <c:catAx>
        <c:axId val="128038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039936"/>
        <c:crosses val="autoZero"/>
        <c:auto val="1"/>
        <c:lblAlgn val="ctr"/>
        <c:lblOffset val="100"/>
        <c:noMultiLvlLbl val="0"/>
      </c:catAx>
      <c:valAx>
        <c:axId val="1280399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03840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474560"/>
        <c:axId val="135484544"/>
      </c:barChart>
      <c:catAx>
        <c:axId val="1354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484544"/>
        <c:crosses val="autoZero"/>
        <c:auto val="1"/>
        <c:lblAlgn val="ctr"/>
        <c:lblOffset val="100"/>
        <c:noMultiLvlLbl val="0"/>
      </c:catAx>
      <c:valAx>
        <c:axId val="13548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474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525504"/>
        <c:axId val="135527040"/>
      </c:barChart>
      <c:catAx>
        <c:axId val="13552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527040"/>
        <c:crosses val="autoZero"/>
        <c:auto val="1"/>
        <c:lblAlgn val="ctr"/>
        <c:lblOffset val="100"/>
        <c:noMultiLvlLbl val="0"/>
      </c:catAx>
      <c:valAx>
        <c:axId val="13552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525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5.6</c:v>
                </c:pt>
                <c:pt idx="1">
                  <c:v>5.7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539328"/>
        <c:axId val="135541120"/>
      </c:barChart>
      <c:catAx>
        <c:axId val="13553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541120"/>
        <c:crosses val="autoZero"/>
        <c:auto val="1"/>
        <c:lblAlgn val="ctr"/>
        <c:lblOffset val="100"/>
        <c:noMultiLvlLbl val="0"/>
      </c:catAx>
      <c:valAx>
        <c:axId val="13554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5393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</c:v>
                </c:pt>
                <c:pt idx="1">
                  <c:v>54.2</c:v>
                </c:pt>
                <c:pt idx="2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4.18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4.3499999999999996</c:v>
                </c:pt>
                <c:pt idx="2">
                  <c:v>13.39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5591808"/>
        <c:axId val="135593344"/>
      </c:barChart>
      <c:catAx>
        <c:axId val="13559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593344"/>
        <c:crosses val="autoZero"/>
        <c:auto val="1"/>
        <c:lblAlgn val="ctr"/>
        <c:lblOffset val="100"/>
        <c:noMultiLvlLbl val="0"/>
      </c:catAx>
      <c:valAx>
        <c:axId val="13559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5591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91-4799-B963-55A0A740911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91-4799-B963-55A0A7409113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639040"/>
        <c:axId val="135640576"/>
      </c:barChart>
      <c:catAx>
        <c:axId val="13563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640576"/>
        <c:crosses val="autoZero"/>
        <c:auto val="1"/>
        <c:lblAlgn val="ctr"/>
        <c:lblOffset val="100"/>
        <c:noMultiLvlLbl val="0"/>
      </c:catAx>
      <c:valAx>
        <c:axId val="13564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639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21.5</c:v>
                </c:pt>
                <c:pt idx="1">
                  <c:v>21</c:v>
                </c:pt>
                <c:pt idx="2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76.8</c:v>
                </c:pt>
                <c:pt idx="1">
                  <c:v>21.1</c:v>
                </c:pt>
                <c:pt idx="2">
                  <c:v>21.2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1.7</c:v>
                </c:pt>
                <c:pt idx="1">
                  <c:v>57.9</c:v>
                </c:pt>
                <c:pt idx="2">
                  <c:v>59.3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6064000"/>
        <c:axId val="136082176"/>
      </c:barChart>
      <c:catAx>
        <c:axId val="13606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082176"/>
        <c:crosses val="autoZero"/>
        <c:auto val="1"/>
        <c:lblAlgn val="ctr"/>
        <c:lblOffset val="100"/>
        <c:noMultiLvlLbl val="0"/>
      </c:catAx>
      <c:valAx>
        <c:axId val="136082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60640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1574</c:v>
                </c:pt>
                <c:pt idx="1">
                  <c:v>1923</c:v>
                </c:pt>
                <c:pt idx="2">
                  <c:v>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960</c:v>
                </c:pt>
                <c:pt idx="1">
                  <c:v>1923</c:v>
                </c:pt>
                <c:pt idx="2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100480"/>
        <c:axId val="136102272"/>
      </c:barChart>
      <c:catAx>
        <c:axId val="136100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102272"/>
        <c:crosses val="autoZero"/>
        <c:auto val="1"/>
        <c:lblAlgn val="ctr"/>
        <c:lblOffset val="100"/>
        <c:noMultiLvlLbl val="0"/>
      </c:catAx>
      <c:valAx>
        <c:axId val="136102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100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3850</c:v>
                </c:pt>
                <c:pt idx="1">
                  <c:v>3312</c:v>
                </c:pt>
                <c:pt idx="2">
                  <c:v>9680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1367</c:v>
                </c:pt>
                <c:pt idx="1">
                  <c:v>2473</c:v>
                </c:pt>
                <c:pt idx="2">
                  <c:v>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837952"/>
        <c:axId val="135843840"/>
      </c:barChart>
      <c:catAx>
        <c:axId val="135837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843840"/>
        <c:crosses val="autoZero"/>
        <c:auto val="1"/>
        <c:lblAlgn val="ctr"/>
        <c:lblOffset val="100"/>
        <c:noMultiLvlLbl val="0"/>
      </c:catAx>
      <c:valAx>
        <c:axId val="1358438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5837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2.4</c:v>
                </c:pt>
                <c:pt idx="1">
                  <c:v>1.7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1.4</c:v>
                </c:pt>
                <c:pt idx="1">
                  <c:v>1.3</c:v>
                </c:pt>
                <c:pt idx="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5862144"/>
        <c:axId val="135863680"/>
      </c:barChart>
      <c:catAx>
        <c:axId val="135862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863680"/>
        <c:crosses val="autoZero"/>
        <c:auto val="1"/>
        <c:lblAlgn val="ctr"/>
        <c:lblOffset val="100"/>
        <c:noMultiLvlLbl val="0"/>
      </c:catAx>
      <c:valAx>
        <c:axId val="1358636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5862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30.1</c:v>
                </c:pt>
                <c:pt idx="1">
                  <c:v>32</c:v>
                </c:pt>
                <c:pt idx="2">
                  <c:v>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31.9</c:v>
                </c:pt>
                <c:pt idx="1">
                  <c:v>33.5</c:v>
                </c:pt>
                <c:pt idx="2">
                  <c:v>33.9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5927296"/>
        <c:axId val="135928832"/>
      </c:barChart>
      <c:catAx>
        <c:axId val="13592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928832"/>
        <c:crosses val="autoZero"/>
        <c:auto val="1"/>
        <c:lblAlgn val="ctr"/>
        <c:lblOffset val="100"/>
        <c:noMultiLvlLbl val="0"/>
      </c:catAx>
      <c:valAx>
        <c:axId val="135928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9272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76.106999999999999</c:v>
                </c:pt>
                <c:pt idx="1">
                  <c:v>76.106999999999999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127616"/>
        <c:axId val="136129152"/>
      </c:barChart>
      <c:catAx>
        <c:axId val="136127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129152"/>
        <c:crosses val="autoZero"/>
        <c:auto val="1"/>
        <c:lblAlgn val="ctr"/>
        <c:lblOffset val="100"/>
        <c:noMultiLvlLbl val="0"/>
      </c:catAx>
      <c:valAx>
        <c:axId val="136129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127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2040.93</c:v>
                </c:pt>
                <c:pt idx="1">
                  <c:v>4720.01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176000"/>
        <c:axId val="136177536"/>
      </c:barChart>
      <c:catAx>
        <c:axId val="13617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177536"/>
        <c:crosses val="autoZero"/>
        <c:auto val="1"/>
        <c:lblAlgn val="ctr"/>
        <c:lblOffset val="100"/>
        <c:noMultiLvlLbl val="0"/>
      </c:catAx>
      <c:valAx>
        <c:axId val="136177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176000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102</c:v>
                </c:pt>
                <c:pt idx="1">
                  <c:v>94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81</c:v>
                </c:pt>
                <c:pt idx="1">
                  <c:v>72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203648"/>
        <c:axId val="136217728"/>
      </c:barChart>
      <c:catAx>
        <c:axId val="13620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217728"/>
        <c:crosses val="autoZero"/>
        <c:auto val="1"/>
        <c:lblAlgn val="ctr"/>
        <c:lblOffset val="100"/>
        <c:noMultiLvlLbl val="0"/>
      </c:catAx>
      <c:valAx>
        <c:axId val="13621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2036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16.5</c:v>
                </c:pt>
                <c:pt idx="1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</c:v>
                </c:pt>
                <c:pt idx="1">
                  <c:v>51.5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27.5</c:v>
                </c:pt>
                <c:pt idx="1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1484288"/>
        <c:axId val="131514752"/>
      </c:barChart>
      <c:catAx>
        <c:axId val="131484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1514752"/>
        <c:crosses val="autoZero"/>
        <c:auto val="1"/>
        <c:lblAlgn val="ctr"/>
        <c:lblOffset val="100"/>
        <c:noMultiLvlLbl val="0"/>
      </c:catAx>
      <c:valAx>
        <c:axId val="131514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14842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792</c:v>
                </c:pt>
                <c:pt idx="1">
                  <c:v>955</c:v>
                </c:pt>
                <c:pt idx="2">
                  <c:v>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655</c:v>
                </c:pt>
                <c:pt idx="1">
                  <c:v>880</c:v>
                </c:pt>
                <c:pt idx="2">
                  <c:v>1137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085824"/>
        <c:axId val="131087360"/>
      </c:barChart>
      <c:catAx>
        <c:axId val="13108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87360"/>
        <c:crosses val="autoZero"/>
        <c:auto val="1"/>
        <c:lblAlgn val="ctr"/>
        <c:lblOffset val="100"/>
        <c:noMultiLvlLbl val="0"/>
      </c:catAx>
      <c:valAx>
        <c:axId val="13108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858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154</c:v>
                </c:pt>
                <c:pt idx="1">
                  <c:v>241</c:v>
                </c:pt>
                <c:pt idx="2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50</c:v>
                </c:pt>
                <c:pt idx="1">
                  <c:v>74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127936"/>
        <c:axId val="131146112"/>
      </c:barChart>
      <c:catAx>
        <c:axId val="13112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46112"/>
        <c:crosses val="autoZero"/>
        <c:auto val="1"/>
        <c:lblAlgn val="ctr"/>
        <c:lblOffset val="100"/>
        <c:noMultiLvlLbl val="0"/>
      </c:catAx>
      <c:valAx>
        <c:axId val="131146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27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2558</c:v>
                </c:pt>
                <c:pt idx="1">
                  <c:v>2239</c:v>
                </c:pt>
                <c:pt idx="2">
                  <c:v>2089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1856</c:v>
                </c:pt>
                <c:pt idx="1">
                  <c:v>1557</c:v>
                </c:pt>
                <c:pt idx="2">
                  <c:v>1446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169280"/>
        <c:axId val="131191552"/>
      </c:barChart>
      <c:catAx>
        <c:axId val="13116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91552"/>
        <c:crosses val="autoZero"/>
        <c:auto val="1"/>
        <c:lblAlgn val="ctr"/>
        <c:lblOffset val="100"/>
        <c:noMultiLvlLbl val="0"/>
      </c:catAx>
      <c:valAx>
        <c:axId val="13119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692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</c:v>
                </c:pt>
                <c:pt idx="1">
                  <c:v>54.2</c:v>
                </c:pt>
                <c:pt idx="2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16.5</c:v>
                </c:pt>
                <c:pt idx="1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</c:v>
                </c:pt>
                <c:pt idx="1">
                  <c:v>51.5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27.5</c:v>
                </c:pt>
                <c:pt idx="1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7172864"/>
        <c:axId val="137174400"/>
      </c:barChart>
      <c:catAx>
        <c:axId val="137172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174400"/>
        <c:crosses val="autoZero"/>
        <c:auto val="1"/>
        <c:lblAlgn val="ctr"/>
        <c:lblOffset val="100"/>
        <c:noMultiLvlLbl val="0"/>
      </c:catAx>
      <c:valAx>
        <c:axId val="137174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1728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21.5</c:v>
                </c:pt>
                <c:pt idx="1">
                  <c:v>21</c:v>
                </c:pt>
                <c:pt idx="2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76.8</c:v>
                </c:pt>
                <c:pt idx="1">
                  <c:v>21.1</c:v>
                </c:pt>
                <c:pt idx="2">
                  <c:v>21.2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1.7</c:v>
                </c:pt>
                <c:pt idx="1">
                  <c:v>57.9</c:v>
                </c:pt>
                <c:pt idx="2">
                  <c:v>59.3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7238400"/>
        <c:axId val="137239936"/>
      </c:barChart>
      <c:catAx>
        <c:axId val="13723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239936"/>
        <c:crosses val="autoZero"/>
        <c:auto val="1"/>
        <c:lblAlgn val="ctr"/>
        <c:lblOffset val="100"/>
        <c:noMultiLvlLbl val="0"/>
      </c:catAx>
      <c:valAx>
        <c:axId val="137239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72384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4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7274880"/>
        <c:axId val="137276416"/>
      </c:barChart>
      <c:catAx>
        <c:axId val="137274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276416"/>
        <c:crosses val="autoZero"/>
        <c:auto val="1"/>
        <c:lblAlgn val="ctr"/>
        <c:lblOffset val="100"/>
        <c:noMultiLvlLbl val="0"/>
      </c:catAx>
      <c:valAx>
        <c:axId val="13727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7274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336704"/>
        <c:axId val="137338240"/>
      </c:barChart>
      <c:catAx>
        <c:axId val="137336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338240"/>
        <c:crosses val="autoZero"/>
        <c:auto val="1"/>
        <c:lblAlgn val="ctr"/>
        <c:lblOffset val="100"/>
        <c:noMultiLvlLbl val="0"/>
      </c:catAx>
      <c:valAx>
        <c:axId val="13733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336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840128"/>
        <c:axId val="137841664"/>
      </c:barChart>
      <c:catAx>
        <c:axId val="137840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841664"/>
        <c:crosses val="autoZero"/>
        <c:auto val="1"/>
        <c:lblAlgn val="ctr"/>
        <c:lblOffset val="100"/>
        <c:noMultiLvlLbl val="0"/>
      </c:catAx>
      <c:valAx>
        <c:axId val="13784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840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869184"/>
        <c:axId val="137870720"/>
      </c:barChart>
      <c:catAx>
        <c:axId val="137869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870720"/>
        <c:crosses val="autoZero"/>
        <c:auto val="1"/>
        <c:lblAlgn val="ctr"/>
        <c:lblOffset val="100"/>
        <c:noMultiLvlLbl val="0"/>
      </c:catAx>
      <c:valAx>
        <c:axId val="13787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69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4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1545728"/>
        <c:axId val="131555712"/>
      </c:barChart>
      <c:catAx>
        <c:axId val="131545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1555712"/>
        <c:crosses val="autoZero"/>
        <c:auto val="1"/>
        <c:lblAlgn val="ctr"/>
        <c:lblOffset val="100"/>
        <c:noMultiLvlLbl val="0"/>
      </c:catAx>
      <c:valAx>
        <c:axId val="131555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154572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900032"/>
        <c:axId val="137901568"/>
      </c:barChart>
      <c:catAx>
        <c:axId val="13790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01568"/>
        <c:crosses val="autoZero"/>
        <c:auto val="1"/>
        <c:lblAlgn val="ctr"/>
        <c:lblOffset val="100"/>
        <c:noMultiLvlLbl val="0"/>
      </c:catAx>
      <c:valAx>
        <c:axId val="137901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00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940992"/>
        <c:axId val="137942528"/>
      </c:barChart>
      <c:catAx>
        <c:axId val="137940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42528"/>
        <c:crosses val="autoZero"/>
        <c:auto val="1"/>
        <c:lblAlgn val="ctr"/>
        <c:lblOffset val="100"/>
        <c:noMultiLvlLbl val="0"/>
      </c:catAx>
      <c:valAx>
        <c:axId val="137942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37940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602944"/>
        <c:axId val="137604480"/>
      </c:barChart>
      <c:catAx>
        <c:axId val="13760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04480"/>
        <c:crosses val="autoZero"/>
        <c:auto val="1"/>
        <c:lblAlgn val="ctr"/>
        <c:lblOffset val="100"/>
        <c:noMultiLvlLbl val="0"/>
      </c:catAx>
      <c:valAx>
        <c:axId val="13760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02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704576"/>
        <c:axId val="137706112"/>
      </c:barChart>
      <c:catAx>
        <c:axId val="137704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706112"/>
        <c:crosses val="autoZero"/>
        <c:auto val="1"/>
        <c:lblAlgn val="ctr"/>
        <c:lblOffset val="100"/>
        <c:noMultiLvlLbl val="0"/>
      </c:catAx>
      <c:valAx>
        <c:axId val="137706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704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76.106999999999999</c:v>
                </c:pt>
                <c:pt idx="1">
                  <c:v>76.106999999999999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752960"/>
        <c:axId val="137754496"/>
      </c:barChart>
      <c:catAx>
        <c:axId val="137752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754496"/>
        <c:crosses val="autoZero"/>
        <c:auto val="1"/>
        <c:lblAlgn val="ctr"/>
        <c:lblOffset val="100"/>
        <c:noMultiLvlLbl val="0"/>
      </c:catAx>
      <c:valAx>
        <c:axId val="1377544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752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779072"/>
        <c:axId val="137780608"/>
      </c:barChart>
      <c:catAx>
        <c:axId val="13777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780608"/>
        <c:crosses val="autoZero"/>
        <c:auto val="1"/>
        <c:lblAlgn val="ctr"/>
        <c:lblOffset val="100"/>
        <c:noMultiLvlLbl val="0"/>
      </c:catAx>
      <c:valAx>
        <c:axId val="137780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779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796992"/>
        <c:axId val="137954432"/>
      </c:barChart>
      <c:catAx>
        <c:axId val="13779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54432"/>
        <c:crosses val="autoZero"/>
        <c:auto val="1"/>
        <c:lblAlgn val="ctr"/>
        <c:lblOffset val="100"/>
        <c:noMultiLvlLbl val="0"/>
      </c:catAx>
      <c:valAx>
        <c:axId val="137954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796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987200"/>
        <c:axId val="137988736"/>
      </c:barChart>
      <c:catAx>
        <c:axId val="13798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88736"/>
        <c:crosses val="autoZero"/>
        <c:auto val="1"/>
        <c:lblAlgn val="ctr"/>
        <c:lblOffset val="100"/>
        <c:noMultiLvlLbl val="0"/>
      </c:catAx>
      <c:valAx>
        <c:axId val="13798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987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17.583979328165373</c:v>
                </c:pt>
                <c:pt idx="1">
                  <c:v>62.25913621262459</c:v>
                </c:pt>
                <c:pt idx="2">
                  <c:v>20.15688445921004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8214400"/>
        <c:axId val="138216192"/>
      </c:barChart>
      <c:catAx>
        <c:axId val="13821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16192"/>
        <c:crosses val="autoZero"/>
        <c:auto val="1"/>
        <c:lblAlgn val="ctr"/>
        <c:lblOffset val="100"/>
        <c:noMultiLvlLbl val="0"/>
      </c:catAx>
      <c:valAx>
        <c:axId val="13821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214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595264"/>
        <c:axId val="133243648"/>
      </c:barChart>
      <c:catAx>
        <c:axId val="131595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243648"/>
        <c:crosses val="autoZero"/>
        <c:auto val="1"/>
        <c:lblAlgn val="ctr"/>
        <c:lblOffset val="100"/>
        <c:noMultiLvlLbl val="0"/>
      </c:catAx>
      <c:valAx>
        <c:axId val="13324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595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8231168"/>
        <c:axId val="138237056"/>
      </c:barChart>
      <c:catAx>
        <c:axId val="13823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37056"/>
        <c:crosses val="autoZero"/>
        <c:auto val="1"/>
        <c:lblAlgn val="ctr"/>
        <c:lblOffset val="100"/>
        <c:noMultiLvlLbl val="0"/>
      </c:catAx>
      <c:valAx>
        <c:axId val="138237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231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89.2</c:v>
                </c:pt>
                <c:pt idx="1">
                  <c:v>111.9</c:v>
                </c:pt>
                <c:pt idx="2">
                  <c:v>109.9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86.8</c:v>
                </c:pt>
                <c:pt idx="1">
                  <c:v>104.3</c:v>
                </c:pt>
                <c:pt idx="2">
                  <c:v>105.7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247552"/>
        <c:axId val="138278016"/>
      </c:barChart>
      <c:catAx>
        <c:axId val="13824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78016"/>
        <c:crosses val="autoZero"/>
        <c:auto val="1"/>
        <c:lblAlgn val="ctr"/>
        <c:lblOffset val="100"/>
        <c:noMultiLvlLbl val="0"/>
      </c:catAx>
      <c:valAx>
        <c:axId val="138278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475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624</c:v>
                </c:pt>
                <c:pt idx="1">
                  <c:v>478</c:v>
                </c:pt>
                <c:pt idx="2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327552"/>
        <c:axId val="138329088"/>
      </c:barChart>
      <c:catAx>
        <c:axId val="13832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29088"/>
        <c:crosses val="autoZero"/>
        <c:auto val="1"/>
        <c:lblAlgn val="ctr"/>
        <c:lblOffset val="100"/>
        <c:noMultiLvlLbl val="0"/>
      </c:catAx>
      <c:valAx>
        <c:axId val="13832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27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28</c:v>
                </c:pt>
                <c:pt idx="1">
                  <c:v>29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43</c:v>
                </c:pt>
                <c:pt idx="1">
                  <c:v>52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367744"/>
        <c:axId val="138369280"/>
      </c:barChart>
      <c:catAx>
        <c:axId val="13836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69280"/>
        <c:crosses val="autoZero"/>
        <c:auto val="1"/>
        <c:lblAlgn val="ctr"/>
        <c:lblOffset val="100"/>
        <c:noMultiLvlLbl val="0"/>
      </c:catAx>
      <c:valAx>
        <c:axId val="13836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67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182</c:v>
                </c:pt>
                <c:pt idx="1">
                  <c:v>195</c:v>
                </c:pt>
                <c:pt idx="2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288</c:v>
                </c:pt>
                <c:pt idx="1">
                  <c:v>325</c:v>
                </c:pt>
                <c:pt idx="2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551680"/>
        <c:axId val="138553216"/>
      </c:barChart>
      <c:catAx>
        <c:axId val="13855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553216"/>
        <c:crosses val="autoZero"/>
        <c:auto val="1"/>
        <c:lblAlgn val="ctr"/>
        <c:lblOffset val="100"/>
        <c:noMultiLvlLbl val="0"/>
      </c:catAx>
      <c:valAx>
        <c:axId val="138553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551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2.4677002583979326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2.3901808785529712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2.4252491694352161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2.3901808785529712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2.5618309339239573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3.1063122923588042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3.4071613141380581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3.69139904023625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3.8445921004060537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3.7283130306386121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3.6046511627906979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3.5086747877445554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3.3831672203765226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3.6932447397563677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3.0933923957179772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1.9748984865263934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1.4193429309708379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0.92838685861941672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656000"/>
        <c:axId val="138661888"/>
      </c:barChart>
      <c:catAx>
        <c:axId val="1386560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8661888"/>
        <c:crosses val="autoZero"/>
        <c:auto val="1"/>
        <c:lblAlgn val="ctr"/>
        <c:lblOffset val="100"/>
        <c:noMultiLvlLbl val="0"/>
      </c:catAx>
      <c:valAx>
        <c:axId val="13866188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86560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2.4381690660760427</c:v>
                </c:pt>
                <c:pt idx="1">
                  <c:v>2.5249169435215948</c:v>
                </c:pt>
                <c:pt idx="2">
                  <c:v>2.4769287559985234</c:v>
                </c:pt>
                <c:pt idx="3">
                  <c:v>2.5710594315245481</c:v>
                </c:pt>
                <c:pt idx="4">
                  <c:v>2.6596530084902179</c:v>
                </c:pt>
                <c:pt idx="5">
                  <c:v>3.1081579918789219</c:v>
                </c:pt>
                <c:pt idx="6">
                  <c:v>3.2687338501291991</c:v>
                </c:pt>
                <c:pt idx="7">
                  <c:v>3.6784791435954229</c:v>
                </c:pt>
                <c:pt idx="8">
                  <c:v>3.7301587301587302</c:v>
                </c:pt>
                <c:pt idx="9">
                  <c:v>3.6618678479143596</c:v>
                </c:pt>
                <c:pt idx="10">
                  <c:v>3.1801402731635289</c:v>
                </c:pt>
                <c:pt idx="11">
                  <c:v>3.0564784053156147</c:v>
                </c:pt>
                <c:pt idx="12">
                  <c:v>2.9789590254706533</c:v>
                </c:pt>
                <c:pt idx="13">
                  <c:v>3.0860095976375046</c:v>
                </c:pt>
                <c:pt idx="14">
                  <c:v>2.6467331118493909</c:v>
                </c:pt>
                <c:pt idx="15">
                  <c:v>1.5005537098560353</c:v>
                </c:pt>
                <c:pt idx="16">
                  <c:v>1.138796603912883</c:v>
                </c:pt>
                <c:pt idx="17">
                  <c:v>0.67552602436323361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701824"/>
        <c:axId val="138707712"/>
      </c:barChart>
      <c:catAx>
        <c:axId val="1387018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8707712"/>
        <c:crosses val="autoZero"/>
        <c:auto val="1"/>
        <c:lblAlgn val="ctr"/>
        <c:lblOffset val="100"/>
        <c:noMultiLvlLbl val="0"/>
      </c:catAx>
      <c:valAx>
        <c:axId val="13870771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7018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0.17483245223327643</c:v>
                </c:pt>
                <c:pt idx="1">
                  <c:v>0.21649903026476025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0.38296632393955793</c:v>
                </c:pt>
                <c:pt idx="1">
                  <c:v>0.15786387623472103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3.6881322066353075</c:v>
                </c:pt>
                <c:pt idx="1">
                  <c:v>0.81638175995670026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13.740998210048701</c:v>
                </c:pt>
                <c:pt idx="1">
                  <c:v>9.5259573316494528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53.365524705490571</c:v>
                </c:pt>
                <c:pt idx="1">
                  <c:v>60.890352261963834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7.8091828664196807</c:v>
                </c:pt>
                <c:pt idx="1">
                  <c:v>8.9441161878129094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20.838363235232901</c:v>
                </c:pt>
                <c:pt idx="1">
                  <c:v>19.44882955211763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8881280"/>
        <c:axId val="138887168"/>
      </c:barChart>
      <c:catAx>
        <c:axId val="13888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887168"/>
        <c:crosses val="autoZero"/>
        <c:auto val="1"/>
        <c:lblAlgn val="ctr"/>
        <c:lblOffset val="100"/>
        <c:noMultiLvlLbl val="0"/>
      </c:catAx>
      <c:valAx>
        <c:axId val="138887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8812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22.374391208425259</c:v>
                </c:pt>
                <c:pt idx="1">
                  <c:v>19.106039420865095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21.104774591016941</c:v>
                </c:pt>
                <c:pt idx="1">
                  <c:v>22.254296152631817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56.300212296549148</c:v>
                </c:pt>
                <c:pt idx="1">
                  <c:v>58.350999052816746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0.22062190400865836</c:v>
                </c:pt>
                <c:pt idx="1">
                  <c:v>0.28866537368634704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8933760"/>
        <c:axId val="138935296"/>
      </c:barChart>
      <c:catAx>
        <c:axId val="138933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935296"/>
        <c:crosses val="autoZero"/>
        <c:auto val="1"/>
        <c:lblAlgn val="ctr"/>
        <c:lblOffset val="100"/>
        <c:noMultiLvlLbl val="0"/>
      </c:catAx>
      <c:valAx>
        <c:axId val="1389352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9337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4</c:v>
                </c:pt>
                <c:pt idx="4">
                  <c:v>9</c:v>
                </c:pt>
                <c:pt idx="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8</c:v>
                </c:pt>
                <c:pt idx="3">
                  <c:v>8</c:v>
                </c:pt>
                <c:pt idx="4">
                  <c:v>3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8978432"/>
        <c:axId val="138979968"/>
      </c:barChart>
      <c:catAx>
        <c:axId val="13897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979968"/>
        <c:crosses val="autoZero"/>
        <c:auto val="1"/>
        <c:lblAlgn val="ctr"/>
        <c:lblOffset val="100"/>
        <c:noMultiLvlLbl val="0"/>
      </c:catAx>
      <c:valAx>
        <c:axId val="1389799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978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286144"/>
        <c:axId val="133287936"/>
      </c:barChart>
      <c:catAx>
        <c:axId val="133286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287936"/>
        <c:crosses val="autoZero"/>
        <c:auto val="1"/>
        <c:lblAlgn val="ctr"/>
        <c:lblOffset val="100"/>
        <c:noMultiLvlLbl val="0"/>
      </c:catAx>
      <c:valAx>
        <c:axId val="13328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286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0.23</c:v>
                </c:pt>
                <c:pt idx="1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9016448"/>
        <c:axId val="139030528"/>
      </c:barChart>
      <c:catAx>
        <c:axId val="139016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030528"/>
        <c:crosses val="autoZero"/>
        <c:auto val="1"/>
        <c:lblAlgn val="ctr"/>
        <c:lblOffset val="100"/>
        <c:noMultiLvlLbl val="0"/>
      </c:catAx>
      <c:valAx>
        <c:axId val="139030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016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63.207974626189397</c:v>
                </c:pt>
                <c:pt idx="2">
                  <c:v>12.351543942992874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36.792025373810603</c:v>
                </c:pt>
                <c:pt idx="2">
                  <c:v>87.648456057007124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9351552"/>
        <c:axId val="139353088"/>
      </c:barChart>
      <c:catAx>
        <c:axId val="139351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353088"/>
        <c:crosses val="autoZero"/>
        <c:auto val="1"/>
        <c:lblAlgn val="ctr"/>
        <c:lblOffset val="100"/>
        <c:noMultiLvlLbl val="0"/>
      </c:catAx>
      <c:valAx>
        <c:axId val="1393530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3515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200</c:v>
                </c:pt>
                <c:pt idx="1">
                  <c:v>239</c:v>
                </c:pt>
                <c:pt idx="2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243</c:v>
                </c:pt>
                <c:pt idx="1">
                  <c:v>230</c:v>
                </c:pt>
                <c:pt idx="2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170944"/>
        <c:axId val="139172480"/>
      </c:barChart>
      <c:catAx>
        <c:axId val="13917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172480"/>
        <c:crosses val="autoZero"/>
        <c:auto val="1"/>
        <c:lblAlgn val="ctr"/>
        <c:lblOffset val="100"/>
        <c:noMultiLvlLbl val="0"/>
      </c:catAx>
      <c:valAx>
        <c:axId val="13917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9170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332</c:v>
                </c:pt>
                <c:pt idx="1">
                  <c:v>420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481</c:v>
                </c:pt>
                <c:pt idx="1">
                  <c:v>473</c:v>
                </c:pt>
                <c:pt idx="2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281152"/>
        <c:axId val="139282688"/>
      </c:barChart>
      <c:catAx>
        <c:axId val="13928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282688"/>
        <c:crosses val="autoZero"/>
        <c:auto val="1"/>
        <c:lblAlgn val="ctr"/>
        <c:lblOffset val="100"/>
        <c:noMultiLvlLbl val="0"/>
      </c:catAx>
      <c:valAx>
        <c:axId val="139282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9281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24.992385013706976</c:v>
                </c:pt>
                <c:pt idx="1">
                  <c:v>28.564702717245087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27.794699969540055</c:v>
                </c:pt>
                <c:pt idx="1">
                  <c:v>28.369652945924134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19.189765458422176</c:v>
                </c:pt>
                <c:pt idx="1">
                  <c:v>20.372612321764862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16.235150776728602</c:v>
                </c:pt>
                <c:pt idx="1">
                  <c:v>17.191283292978206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6.8839476088943048</c:v>
                </c:pt>
                <c:pt idx="1">
                  <c:v>4.2440139897767013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4.9040511727078888</c:v>
                </c:pt>
                <c:pt idx="1">
                  <c:v>1.2577347323110035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9397760"/>
        <c:axId val="139407744"/>
      </c:barChart>
      <c:catAx>
        <c:axId val="139397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407744"/>
        <c:crosses val="autoZero"/>
        <c:auto val="1"/>
        <c:lblAlgn val="ctr"/>
        <c:lblOffset val="100"/>
        <c:noMultiLvlLbl val="0"/>
      </c:catAx>
      <c:valAx>
        <c:axId val="1394077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3977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51.42</c:v>
                </c:pt>
                <c:pt idx="1">
                  <c:v>43.33</c:v>
                </c:pt>
                <c:pt idx="2">
                  <c:v>4.9000000000000004</c:v>
                </c:pt>
                <c:pt idx="3">
                  <c:v>0.28999999999999998</c:v>
                </c:pt>
                <c:pt idx="4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55.04</c:v>
                </c:pt>
                <c:pt idx="1">
                  <c:v>38.46</c:v>
                </c:pt>
                <c:pt idx="2">
                  <c:v>5.91</c:v>
                </c:pt>
                <c:pt idx="3">
                  <c:v>0.48</c:v>
                </c:pt>
                <c:pt idx="4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9436416"/>
        <c:axId val="139437952"/>
      </c:barChart>
      <c:catAx>
        <c:axId val="13943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437952"/>
        <c:crosses val="autoZero"/>
        <c:auto val="1"/>
        <c:lblAlgn val="ctr"/>
        <c:lblOffset val="100"/>
        <c:noMultiLvlLbl val="0"/>
      </c:catAx>
      <c:valAx>
        <c:axId val="139437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4364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59685</c:v>
                </c:pt>
                <c:pt idx="1">
                  <c:v>68023</c:v>
                </c:pt>
                <c:pt idx="2">
                  <c:v>77870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548928"/>
        <c:axId val="139550720"/>
      </c:barChart>
      <c:catAx>
        <c:axId val="13954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550720"/>
        <c:crosses val="autoZero"/>
        <c:auto val="1"/>
        <c:lblAlgn val="ctr"/>
        <c:lblOffset val="100"/>
        <c:noMultiLvlLbl val="0"/>
      </c:catAx>
      <c:valAx>
        <c:axId val="13955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54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8215</c:v>
                </c:pt>
                <c:pt idx="1">
                  <c:v>8678</c:v>
                </c:pt>
                <c:pt idx="2">
                  <c:v>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8291</c:v>
                </c:pt>
                <c:pt idx="1">
                  <c:v>8655</c:v>
                </c:pt>
                <c:pt idx="2">
                  <c:v>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593216"/>
        <c:axId val="139594752"/>
      </c:barChart>
      <c:catAx>
        <c:axId val="13959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594752"/>
        <c:crosses val="autoZero"/>
        <c:auto val="1"/>
        <c:lblAlgn val="ctr"/>
        <c:lblOffset val="100"/>
        <c:noMultiLvlLbl val="0"/>
      </c:catAx>
      <c:valAx>
        <c:axId val="13959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5932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60.8</c:v>
                </c:pt>
                <c:pt idx="2">
                  <c:v>10.7</c:v>
                </c:pt>
                <c:pt idx="3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93.490813648293951</c:v>
                </c:pt>
                <c:pt idx="1">
                  <c:v>97.955890263582575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6.5091863517060364</c:v>
                </c:pt>
                <c:pt idx="1">
                  <c:v>2.0441097364174285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9781248"/>
        <c:axId val="139782784"/>
      </c:barChart>
      <c:catAx>
        <c:axId val="139781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782784"/>
        <c:crosses val="autoZero"/>
        <c:auto val="1"/>
        <c:lblAlgn val="ctr"/>
        <c:lblOffset val="100"/>
        <c:noMultiLvlLbl val="0"/>
      </c:catAx>
      <c:valAx>
        <c:axId val="13978278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78124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999040"/>
        <c:axId val="133000576"/>
      </c:barChart>
      <c:catAx>
        <c:axId val="13299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000576"/>
        <c:crosses val="autoZero"/>
        <c:auto val="1"/>
        <c:lblAlgn val="ctr"/>
        <c:lblOffset val="100"/>
        <c:noMultiLvlLbl val="0"/>
      </c:catAx>
      <c:valAx>
        <c:axId val="13300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999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814400"/>
        <c:axId val="139815936"/>
      </c:barChart>
      <c:catAx>
        <c:axId val="13981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15936"/>
        <c:crosses val="autoZero"/>
        <c:auto val="1"/>
        <c:lblAlgn val="ctr"/>
        <c:lblOffset val="100"/>
        <c:noMultiLvlLbl val="0"/>
      </c:catAx>
      <c:valAx>
        <c:axId val="13981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14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5.6</c:v>
                </c:pt>
                <c:pt idx="1">
                  <c:v>5.7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836800"/>
        <c:axId val="139850880"/>
      </c:barChart>
      <c:catAx>
        <c:axId val="13983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850880"/>
        <c:crosses val="autoZero"/>
        <c:auto val="1"/>
        <c:lblAlgn val="ctr"/>
        <c:lblOffset val="100"/>
        <c:noMultiLvlLbl val="0"/>
      </c:catAx>
      <c:valAx>
        <c:axId val="139850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836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4.18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4.3499999999999996</c:v>
                </c:pt>
                <c:pt idx="2">
                  <c:v>13.39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9946624"/>
        <c:axId val="139960704"/>
      </c:barChart>
      <c:catAx>
        <c:axId val="13994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960704"/>
        <c:crosses val="autoZero"/>
        <c:auto val="1"/>
        <c:lblAlgn val="ctr"/>
        <c:lblOffset val="100"/>
        <c:noMultiLvlLbl val="0"/>
      </c:catAx>
      <c:valAx>
        <c:axId val="13996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99466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1574</c:v>
                </c:pt>
                <c:pt idx="1">
                  <c:v>1923</c:v>
                </c:pt>
                <c:pt idx="2">
                  <c:v>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960</c:v>
                </c:pt>
                <c:pt idx="1">
                  <c:v>1923</c:v>
                </c:pt>
                <c:pt idx="2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306688"/>
        <c:axId val="130945024"/>
      </c:barChart>
      <c:catAx>
        <c:axId val="140306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945024"/>
        <c:crosses val="autoZero"/>
        <c:auto val="1"/>
        <c:lblAlgn val="ctr"/>
        <c:lblOffset val="100"/>
        <c:noMultiLvlLbl val="0"/>
      </c:catAx>
      <c:valAx>
        <c:axId val="1309450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306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3850</c:v>
                </c:pt>
                <c:pt idx="1">
                  <c:v>3312</c:v>
                </c:pt>
                <c:pt idx="2">
                  <c:v>9680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1367</c:v>
                </c:pt>
                <c:pt idx="1">
                  <c:v>2473</c:v>
                </c:pt>
                <c:pt idx="2">
                  <c:v>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024768"/>
        <c:axId val="131026304"/>
      </c:barChart>
      <c:catAx>
        <c:axId val="13102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26304"/>
        <c:crosses val="autoZero"/>
        <c:auto val="1"/>
        <c:lblAlgn val="ctr"/>
        <c:lblOffset val="100"/>
        <c:noMultiLvlLbl val="0"/>
      </c:catAx>
      <c:valAx>
        <c:axId val="1310263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02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2.4</c:v>
                </c:pt>
                <c:pt idx="1">
                  <c:v>1.7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1.4</c:v>
                </c:pt>
                <c:pt idx="1">
                  <c:v>1.3</c:v>
                </c:pt>
                <c:pt idx="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0006912"/>
        <c:axId val="140008448"/>
      </c:barChart>
      <c:catAx>
        <c:axId val="140006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08448"/>
        <c:crosses val="autoZero"/>
        <c:auto val="1"/>
        <c:lblAlgn val="ctr"/>
        <c:lblOffset val="100"/>
        <c:noMultiLvlLbl val="0"/>
      </c:catAx>
      <c:valAx>
        <c:axId val="1400084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006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30.1</c:v>
                </c:pt>
                <c:pt idx="1">
                  <c:v>32</c:v>
                </c:pt>
                <c:pt idx="2">
                  <c:v>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31.9</c:v>
                </c:pt>
                <c:pt idx="1">
                  <c:v>33.5</c:v>
                </c:pt>
                <c:pt idx="2">
                  <c:v>33.9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0055680"/>
        <c:axId val="140057216"/>
      </c:barChart>
      <c:catAx>
        <c:axId val="14005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057216"/>
        <c:crosses val="autoZero"/>
        <c:auto val="1"/>
        <c:lblAlgn val="ctr"/>
        <c:lblOffset val="100"/>
        <c:noMultiLvlLbl val="0"/>
      </c:catAx>
      <c:valAx>
        <c:axId val="1400572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0556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2040.93</c:v>
                </c:pt>
                <c:pt idx="1">
                  <c:v>4720.01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215040"/>
        <c:axId val="140216576"/>
      </c:barChart>
      <c:catAx>
        <c:axId val="140215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216576"/>
        <c:crosses val="autoZero"/>
        <c:auto val="1"/>
        <c:lblAlgn val="ctr"/>
        <c:lblOffset val="100"/>
        <c:noMultiLvlLbl val="0"/>
      </c:catAx>
      <c:valAx>
        <c:axId val="14021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215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102</c:v>
                </c:pt>
                <c:pt idx="1">
                  <c:v>94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81</c:v>
                </c:pt>
                <c:pt idx="1">
                  <c:v>72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329728"/>
        <c:axId val="140331264"/>
      </c:barChart>
      <c:catAx>
        <c:axId val="14032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331264"/>
        <c:crosses val="autoZero"/>
        <c:auto val="1"/>
        <c:lblAlgn val="ctr"/>
        <c:lblOffset val="100"/>
        <c:noMultiLvlLbl val="0"/>
      </c:catAx>
      <c:valAx>
        <c:axId val="14033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3297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226219</xdr:rowOff>
    </xdr:to>
    <xdr:sp macro="" textlink="">
      <xdr:nvSpPr>
        <xdr:cNvPr id="107" name="TextBox 106"/>
        <xdr:cNvSpPr txBox="1"/>
      </xdr:nvSpPr>
      <xdr:spPr>
        <a:xfrm>
          <a:off x="7084187" y="22067044"/>
          <a:ext cx="904907" cy="4595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27967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26213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45607</v>
      </c>
      <c r="C4" s="35">
        <v>22281</v>
      </c>
      <c r="D4" s="63">
        <v>23326</v>
      </c>
      <c r="E4" s="211"/>
    </row>
    <row r="5" spans="1:5" ht="30" x14ac:dyDescent="0.25">
      <c r="A5" s="201" t="s">
        <v>716</v>
      </c>
      <c r="B5" s="72">
        <v>55591</v>
      </c>
      <c r="C5" s="61">
        <v>26434</v>
      </c>
      <c r="D5" s="111">
        <v>29157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7321</v>
      </c>
      <c r="C4" s="71">
        <v>8858</v>
      </c>
    </row>
    <row r="5" spans="1:6" x14ac:dyDescent="0.25">
      <c r="A5" s="286" t="s">
        <v>719</v>
      </c>
      <c r="B5" s="214">
        <v>3720</v>
      </c>
      <c r="C5" s="214">
        <v>3936</v>
      </c>
    </row>
    <row r="6" spans="1:6" x14ac:dyDescent="0.25">
      <c r="A6" s="286" t="s">
        <v>720</v>
      </c>
      <c r="B6" s="214">
        <v>3753</v>
      </c>
      <c r="C6" s="214">
        <v>4014</v>
      </c>
    </row>
    <row r="7" spans="1:6" x14ac:dyDescent="0.25">
      <c r="A7" s="286" t="s">
        <v>721</v>
      </c>
      <c r="B7" s="214">
        <v>5924</v>
      </c>
      <c r="C7" s="214">
        <v>5525</v>
      </c>
    </row>
    <row r="8" spans="1:6" x14ac:dyDescent="0.25">
      <c r="A8" s="286" t="s">
        <v>722</v>
      </c>
      <c r="B8" s="214">
        <v>8</v>
      </c>
      <c r="C8" s="214">
        <v>44</v>
      </c>
    </row>
    <row r="9" spans="1:6" x14ac:dyDescent="0.25">
      <c r="A9" s="286" t="s">
        <v>723</v>
      </c>
      <c r="B9" s="214">
        <v>2558</v>
      </c>
      <c r="C9" s="214">
        <v>2436</v>
      </c>
    </row>
    <row r="10" spans="1:6" ht="30" x14ac:dyDescent="0.25">
      <c r="A10" s="293" t="s">
        <v>724</v>
      </c>
      <c r="B10" s="214">
        <v>3029</v>
      </c>
      <c r="C10" s="214">
        <v>262</v>
      </c>
    </row>
    <row r="11" spans="1:6" x14ac:dyDescent="0.25">
      <c r="A11" s="286" t="s">
        <v>887</v>
      </c>
      <c r="B11" s="214">
        <v>906</v>
      </c>
      <c r="C11" s="214">
        <v>1192</v>
      </c>
    </row>
    <row r="12" spans="1:6" x14ac:dyDescent="0.25">
      <c r="A12" s="294" t="s">
        <v>16</v>
      </c>
      <c r="B12" s="1">
        <f>SUM(B4:B11)</f>
        <v>27219</v>
      </c>
      <c r="C12" s="1">
        <f>SUM(C4:C11)</f>
        <v>26267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10291</v>
      </c>
      <c r="C19" s="71">
        <v>10770</v>
      </c>
    </row>
    <row r="20" spans="1:3" x14ac:dyDescent="0.25">
      <c r="A20" s="286" t="s">
        <v>719</v>
      </c>
      <c r="B20" s="214">
        <v>2117</v>
      </c>
      <c r="C20" s="214">
        <v>2281</v>
      </c>
    </row>
    <row r="21" spans="1:3" x14ac:dyDescent="0.25">
      <c r="A21" s="286" t="s">
        <v>720</v>
      </c>
      <c r="B21" s="214">
        <v>3926</v>
      </c>
      <c r="C21" s="214">
        <v>3999</v>
      </c>
    </row>
    <row r="22" spans="1:3" x14ac:dyDescent="0.25">
      <c r="A22" s="286" t="s">
        <v>721</v>
      </c>
      <c r="B22" s="214">
        <v>6464</v>
      </c>
      <c r="C22" s="214">
        <v>5659</v>
      </c>
    </row>
    <row r="23" spans="1:3" x14ac:dyDescent="0.25">
      <c r="A23" s="286" t="s">
        <v>722</v>
      </c>
      <c r="B23" s="214">
        <v>16</v>
      </c>
      <c r="C23" s="214">
        <v>25</v>
      </c>
    </row>
    <row r="24" spans="1:3" x14ac:dyDescent="0.25">
      <c r="A24" s="286" t="s">
        <v>723</v>
      </c>
      <c r="B24" s="214">
        <v>2136</v>
      </c>
      <c r="C24" s="214">
        <v>1901</v>
      </c>
    </row>
    <row r="25" spans="1:3" ht="30" x14ac:dyDescent="0.25">
      <c r="A25" s="293" t="s">
        <v>724</v>
      </c>
      <c r="B25" s="214">
        <v>2292</v>
      </c>
      <c r="C25" s="214">
        <v>287</v>
      </c>
    </row>
    <row r="26" spans="1:3" x14ac:dyDescent="0.25">
      <c r="A26" s="286" t="s">
        <v>887</v>
      </c>
      <c r="B26" s="214">
        <v>707</v>
      </c>
      <c r="C26" s="214">
        <v>1248</v>
      </c>
    </row>
    <row r="27" spans="1:3" x14ac:dyDescent="0.25">
      <c r="A27" s="294" t="s">
        <v>16</v>
      </c>
      <c r="B27" s="1">
        <f>SUM(B19:B26)</f>
        <v>27949</v>
      </c>
      <c r="C27" s="1">
        <f>SUM(C19:C26)</f>
        <v>26170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76.819999999999993</v>
      </c>
      <c r="C4" s="1018">
        <v>74.36</v>
      </c>
      <c r="D4" s="1018">
        <v>79.34</v>
      </c>
      <c r="E4" s="1019">
        <v>378</v>
      </c>
      <c r="F4" s="1019">
        <v>148.19999999999999</v>
      </c>
      <c r="G4" s="1020">
        <v>43.4</v>
      </c>
      <c r="H4" s="1021">
        <v>42.4</v>
      </c>
      <c r="I4" s="1022">
        <v>44.3</v>
      </c>
      <c r="J4" s="1019">
        <v>5.6</v>
      </c>
    </row>
    <row r="5" spans="1:12" x14ac:dyDescent="0.25">
      <c r="A5" s="498">
        <v>2021</v>
      </c>
      <c r="B5" s="757">
        <v>75.739999999999995</v>
      </c>
      <c r="C5" s="758">
        <v>73.239999999999995</v>
      </c>
      <c r="D5" s="758">
        <v>78.03</v>
      </c>
      <c r="E5" s="1023">
        <v>376</v>
      </c>
      <c r="F5" s="1023">
        <v>148.69999999999999</v>
      </c>
      <c r="G5" s="1024">
        <v>43.5</v>
      </c>
      <c r="H5" s="1025">
        <v>42.5</v>
      </c>
      <c r="I5" s="1026">
        <v>44.5</v>
      </c>
      <c r="J5" s="1023">
        <v>5.7</v>
      </c>
    </row>
    <row r="6" spans="1:12" x14ac:dyDescent="0.25">
      <c r="A6" s="499">
        <v>2022</v>
      </c>
      <c r="B6" s="1011">
        <v>75.819999999999993</v>
      </c>
      <c r="C6" s="1012">
        <v>72.89</v>
      </c>
      <c r="D6" s="1012">
        <v>78.41</v>
      </c>
      <c r="E6" s="1013">
        <v>384</v>
      </c>
      <c r="F6" s="1013">
        <v>134.69999999999999</v>
      </c>
      <c r="G6" s="1014">
        <v>42.8</v>
      </c>
      <c r="H6" s="1015">
        <v>41.8</v>
      </c>
      <c r="I6" s="1016">
        <v>43.7</v>
      </c>
      <c r="J6" s="1013">
        <v>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5.6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5.7</v>
      </c>
    </row>
    <row r="13" spans="1:12" x14ac:dyDescent="0.25">
      <c r="A13" s="633">
        <f t="shared" si="0"/>
        <v>2022</v>
      </c>
      <c r="B13" s="627">
        <f t="shared" si="1"/>
        <v>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9005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17940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33.1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77870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3535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8893</v>
      </c>
      <c r="C5" s="70">
        <v>16506</v>
      </c>
      <c r="D5" s="55">
        <v>8291</v>
      </c>
      <c r="E5" s="110">
        <v>8215</v>
      </c>
      <c r="F5" s="55">
        <v>31</v>
      </c>
      <c r="G5" s="55">
        <v>31.9</v>
      </c>
      <c r="H5" s="110">
        <v>30.1</v>
      </c>
      <c r="I5" s="55"/>
      <c r="J5" s="70"/>
      <c r="K5" s="55"/>
      <c r="L5" s="55"/>
      <c r="M5" s="71">
        <v>92</v>
      </c>
      <c r="N5" s="71">
        <v>81</v>
      </c>
      <c r="O5" s="71">
        <v>102</v>
      </c>
    </row>
    <row r="6" spans="1:16" x14ac:dyDescent="0.25">
      <c r="A6" s="215">
        <v>2021</v>
      </c>
      <c r="B6" s="212">
        <v>8927</v>
      </c>
      <c r="C6" s="212">
        <v>17333</v>
      </c>
      <c r="D6" s="58">
        <v>8655</v>
      </c>
      <c r="E6" s="160">
        <v>8678</v>
      </c>
      <c r="F6" s="58">
        <v>32.700000000000003</v>
      </c>
      <c r="G6" s="58">
        <v>33.5</v>
      </c>
      <c r="H6" s="160">
        <v>32</v>
      </c>
      <c r="I6" s="58">
        <v>59685</v>
      </c>
      <c r="J6" s="212">
        <v>4414</v>
      </c>
      <c r="K6" s="58">
        <v>1856</v>
      </c>
      <c r="L6" s="58">
        <v>2558</v>
      </c>
      <c r="M6" s="214">
        <v>84</v>
      </c>
      <c r="N6" s="214">
        <v>72</v>
      </c>
      <c r="O6" s="214">
        <v>94</v>
      </c>
    </row>
    <row r="7" spans="1:16" x14ac:dyDescent="0.25">
      <c r="A7" s="229">
        <v>2022</v>
      </c>
      <c r="B7" s="167">
        <v>9005</v>
      </c>
      <c r="C7" s="167">
        <v>17940</v>
      </c>
      <c r="D7" s="94">
        <v>8884</v>
      </c>
      <c r="E7" s="169">
        <v>9056</v>
      </c>
      <c r="F7" s="94">
        <v>33.1</v>
      </c>
      <c r="G7" s="58">
        <v>33.9</v>
      </c>
      <c r="H7" s="160">
        <v>32.4</v>
      </c>
      <c r="I7" s="94">
        <v>68023</v>
      </c>
      <c r="J7" s="167">
        <v>3796</v>
      </c>
      <c r="K7" s="94">
        <v>1557</v>
      </c>
      <c r="L7" s="94">
        <v>2239</v>
      </c>
      <c r="M7" s="214">
        <v>70</v>
      </c>
      <c r="N7" s="214">
        <v>60</v>
      </c>
      <c r="O7" s="214">
        <v>80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77870</v>
      </c>
      <c r="J8" s="1072">
        <v>3535</v>
      </c>
      <c r="K8" s="1073">
        <v>1446</v>
      </c>
      <c r="L8" s="1073">
        <v>2089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59685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68023</v>
      </c>
      <c r="F14" s="514">
        <f>A5</f>
        <v>2020</v>
      </c>
      <c r="G14" s="310">
        <f>IF(ISBLANK(E5),"",E5)</f>
        <v>8215</v>
      </c>
      <c r="H14" s="310">
        <f>IF(ISBLANK(D5),"",D5)</f>
        <v>8291</v>
      </c>
      <c r="K14" s="514">
        <f>A6</f>
        <v>2021</v>
      </c>
      <c r="L14" s="310">
        <f>IF(ISBLANK(L6),"",L6)</f>
        <v>2558</v>
      </c>
      <c r="M14" s="310">
        <f>IF(ISBLANK(K6),"",K6)</f>
        <v>1856</v>
      </c>
    </row>
    <row r="15" spans="1:16" x14ac:dyDescent="0.25">
      <c r="A15" s="481">
        <f>A8</f>
        <v>2023</v>
      </c>
      <c r="B15" s="311">
        <f t="shared" si="0"/>
        <v>77870</v>
      </c>
      <c r="F15" s="486">
        <f t="shared" ref="F15:F16" si="1">A6</f>
        <v>2021</v>
      </c>
      <c r="G15" s="479">
        <f t="shared" ref="G15:G16" si="2">IF(ISBLANK(E6),"",E6)</f>
        <v>8678</v>
      </c>
      <c r="H15" s="479">
        <f t="shared" ref="H15:H16" si="3">IF(ISBLANK(D6),"",D6)</f>
        <v>8655</v>
      </c>
      <c r="K15" s="486">
        <f>A7</f>
        <v>2022</v>
      </c>
      <c r="L15" s="479">
        <f t="shared" ref="L15:L16" si="4">IF(ISBLANK(L7),"",L7)</f>
        <v>2239</v>
      </c>
      <c r="M15" s="479">
        <f t="shared" ref="M15:M16" si="5">IF(ISBLANK(K7),"",K7)</f>
        <v>1557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9056</v>
      </c>
      <c r="H16" s="311">
        <f t="shared" si="3"/>
        <v>8884</v>
      </c>
      <c r="K16" s="481">
        <f>A8</f>
        <v>2023</v>
      </c>
      <c r="L16" s="311">
        <f t="shared" si="4"/>
        <v>2089</v>
      </c>
      <c r="M16" s="311">
        <f t="shared" si="5"/>
        <v>1446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8893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8927</v>
      </c>
      <c r="C21" s="373"/>
      <c r="D21" s="197"/>
      <c r="F21" s="514">
        <f>A5</f>
        <v>2020</v>
      </c>
      <c r="G21" s="310">
        <f>IF(ISBLANK(E5),"",E5)</f>
        <v>8215</v>
      </c>
      <c r="H21" s="310">
        <f>IF(ISBLANK(D5),"",D5)</f>
        <v>8291</v>
      </c>
      <c r="K21" s="514">
        <f>A6</f>
        <v>2021</v>
      </c>
      <c r="L21" s="310">
        <f>IF(ISBLANK(L6),"",L6)</f>
        <v>2558</v>
      </c>
      <c r="M21" s="310">
        <f>IF(ISBLANK(K6),"",K6)</f>
        <v>1856</v>
      </c>
    </row>
    <row r="22" spans="1:15" x14ac:dyDescent="0.25">
      <c r="A22" s="481">
        <f t="shared" si="6"/>
        <v>2022</v>
      </c>
      <c r="B22" s="311">
        <f t="shared" si="7"/>
        <v>9005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8678</v>
      </c>
      <c r="H22" s="479">
        <f t="shared" ref="H22:H23" si="10">IF(ISBLANK(D6),"",D6)</f>
        <v>8655</v>
      </c>
      <c r="K22" s="486">
        <f>A7</f>
        <v>2022</v>
      </c>
      <c r="L22" s="479">
        <f>IF(ISBLANK(L7),"",L7)</f>
        <v>2239</v>
      </c>
      <c r="M22" s="479">
        <f>IF(ISBLANK(K7),"",K7)</f>
        <v>1557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9056</v>
      </c>
      <c r="H23" s="311">
        <f t="shared" si="10"/>
        <v>8884</v>
      </c>
      <c r="K23" s="481">
        <f>A8</f>
        <v>2023</v>
      </c>
      <c r="L23" s="311">
        <f>IF(ISBLANK(L8),"",L8)</f>
        <v>2089</v>
      </c>
      <c r="M23" s="311">
        <f>IF(ISBLANK(K8),"",K8)</f>
        <v>1446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8893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8927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9005</v>
      </c>
      <c r="C28" s="373"/>
      <c r="D28" s="197"/>
      <c r="F28" s="514">
        <f>A5</f>
        <v>2020</v>
      </c>
      <c r="G28" s="310">
        <f>IF(ISBLANK(H5),"",H5)</f>
        <v>30.1</v>
      </c>
      <c r="H28" s="310">
        <f>IF(ISBLANK(G5),"",G5)</f>
        <v>31.9</v>
      </c>
      <c r="K28" s="514">
        <f>A5</f>
        <v>2020</v>
      </c>
      <c r="L28" s="310">
        <f>IF(ISBLANK(O5),"",O5)</f>
        <v>102</v>
      </c>
      <c r="M28" s="310">
        <f>IF(ISBLANK(N5),"",N5)</f>
        <v>81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32</v>
      </c>
      <c r="H29" s="479">
        <f t="shared" ref="H29:H30" si="15">IF(ISBLANK(G6),"",G6)</f>
        <v>33.5</v>
      </c>
      <c r="K29" s="486">
        <f t="shared" ref="K29:K30" si="16">A6</f>
        <v>2021</v>
      </c>
      <c r="L29" s="479">
        <f t="shared" ref="L29:L30" si="17">IF(ISBLANK(O6),"",O6)</f>
        <v>94</v>
      </c>
      <c r="M29" s="479">
        <f t="shared" ref="M29:M30" si="18">IF(ISBLANK(N6),"",N6)</f>
        <v>72</v>
      </c>
    </row>
    <row r="30" spans="1:15" x14ac:dyDescent="0.25">
      <c r="F30" s="481">
        <f t="shared" si="13"/>
        <v>2022</v>
      </c>
      <c r="G30" s="311">
        <f t="shared" si="14"/>
        <v>32.4</v>
      </c>
      <c r="H30" s="311">
        <f t="shared" si="15"/>
        <v>33.9</v>
      </c>
      <c r="K30" s="481">
        <f t="shared" si="16"/>
        <v>2022</v>
      </c>
      <c r="L30" s="311">
        <f t="shared" si="17"/>
        <v>80</v>
      </c>
      <c r="M30" s="311">
        <f t="shared" si="18"/>
        <v>60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30.1</v>
      </c>
      <c r="H35" s="310">
        <f>IF(ISBLANK(G5),"",G5)</f>
        <v>31.9</v>
      </c>
      <c r="K35" s="514">
        <f>A5</f>
        <v>2020</v>
      </c>
      <c r="L35" s="310">
        <f>IF(ISBLANK(O5),"",O5)</f>
        <v>102</v>
      </c>
      <c r="M35" s="310">
        <f>IF(ISBLANK(N5),"",N5)</f>
        <v>81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32</v>
      </c>
      <c r="H36" s="479">
        <f t="shared" ref="H36:H37" si="21">IF(ISBLANK(G6),"",G6)</f>
        <v>33.5</v>
      </c>
      <c r="K36" s="486">
        <f t="shared" ref="K36:K37" si="22">A6</f>
        <v>2021</v>
      </c>
      <c r="L36" s="479">
        <f t="shared" ref="L36:L37" si="23">IF(ISBLANK(O6),"",O6)</f>
        <v>94</v>
      </c>
      <c r="M36" s="479">
        <f t="shared" ref="M36:M37" si="24">IF(ISBLANK(N6),"",N6)</f>
        <v>72</v>
      </c>
    </row>
    <row r="37" spans="6:15" x14ac:dyDescent="0.25">
      <c r="F37" s="481">
        <f t="shared" si="19"/>
        <v>2022</v>
      </c>
      <c r="G37" s="311">
        <f t="shared" si="20"/>
        <v>32.4</v>
      </c>
      <c r="H37" s="311">
        <f t="shared" si="21"/>
        <v>33.9</v>
      </c>
      <c r="K37" s="481">
        <f t="shared" si="22"/>
        <v>2022</v>
      </c>
      <c r="L37" s="311">
        <f t="shared" si="23"/>
        <v>80</v>
      </c>
      <c r="M37" s="311">
        <f t="shared" si="24"/>
        <v>60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19.600000000000001</v>
      </c>
      <c r="C6" s="35">
        <v>21.6</v>
      </c>
      <c r="D6" s="63">
        <v>18.100000000000001</v>
      </c>
      <c r="E6" s="35">
        <v>54.1</v>
      </c>
      <c r="F6" s="35">
        <v>49.5</v>
      </c>
      <c r="G6" s="35">
        <v>57.5</v>
      </c>
      <c r="H6" s="292">
        <v>26.3</v>
      </c>
      <c r="I6" s="35">
        <v>28.9</v>
      </c>
      <c r="J6" s="63">
        <v>24.3</v>
      </c>
      <c r="M6" s="127" t="s">
        <v>16</v>
      </c>
      <c r="N6" s="935">
        <f>IF(ISBLANK(B8),"",B8)</f>
        <v>18</v>
      </c>
      <c r="O6" s="935">
        <f>IF(ISBLANK(E8),"",E8)</f>
        <v>54.2</v>
      </c>
      <c r="P6" s="128">
        <f>IF(ISBLANK(H8),"",H8)</f>
        <v>27.8</v>
      </c>
    </row>
    <row r="7" spans="1:19" x14ac:dyDescent="0.25">
      <c r="A7" s="286">
        <v>2022</v>
      </c>
      <c r="B7" s="167">
        <v>19.399999999999999</v>
      </c>
      <c r="C7" s="94">
        <v>21.4</v>
      </c>
      <c r="D7" s="169">
        <v>18.100000000000001</v>
      </c>
      <c r="E7" s="94">
        <v>52.6</v>
      </c>
      <c r="F7" s="94">
        <v>48.7</v>
      </c>
      <c r="G7" s="94">
        <v>55.3</v>
      </c>
      <c r="H7" s="167">
        <v>28</v>
      </c>
      <c r="I7" s="94">
        <v>29.9</v>
      </c>
      <c r="J7" s="169">
        <v>26.6</v>
      </c>
    </row>
    <row r="8" spans="1:19" x14ac:dyDescent="0.25">
      <c r="A8" s="218">
        <v>2023</v>
      </c>
      <c r="B8" s="167">
        <v>18</v>
      </c>
      <c r="C8" s="94">
        <v>20.3</v>
      </c>
      <c r="D8" s="169">
        <v>16.5</v>
      </c>
      <c r="E8" s="94">
        <v>54.2</v>
      </c>
      <c r="F8" s="94">
        <v>51.5</v>
      </c>
      <c r="G8" s="94">
        <v>56</v>
      </c>
      <c r="H8" s="167">
        <v>27.8</v>
      </c>
      <c r="I8" s="94">
        <v>28.1</v>
      </c>
      <c r="J8" s="169">
        <v>27.5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16.5</v>
      </c>
      <c r="O12" s="936">
        <f>IF(ISBLANK(G8),"",G8)</f>
        <v>56</v>
      </c>
      <c r="P12" s="938">
        <f>IF(ISBLANK(J8),"",J8)</f>
        <v>27.5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20.3</v>
      </c>
      <c r="O13" s="937">
        <f>IF(ISBLANK(F8),"",F8)</f>
        <v>51.5</v>
      </c>
      <c r="P13" s="939">
        <f>IF(ISBLANK(I8),"",I8)</f>
        <v>28.1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</v>
      </c>
      <c r="O20" s="935">
        <f>IF(ISBLANK(E8),"",E8)</f>
        <v>54.2</v>
      </c>
      <c r="P20" s="940">
        <f>IF(ISBLANK(H8),"",H8)</f>
        <v>27.8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16.5</v>
      </c>
      <c r="O24" s="936">
        <f>IF(ISBLANK(G8),"",G8)</f>
        <v>56</v>
      </c>
      <c r="P24" s="938">
        <f>IF(ISBLANK(J8),"",J8)</f>
        <v>27.5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20.3</v>
      </c>
      <c r="O25" s="937">
        <f>IF(ISBLANK(F8),"",F8)</f>
        <v>51.5</v>
      </c>
      <c r="P25" s="939">
        <f>IF(ISBLANK(I8),"",I8)</f>
        <v>28.1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149259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2133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150028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2144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994205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18350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605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50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48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2177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206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303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93352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58.3</v>
      </c>
      <c r="E21" s="751">
        <v>60.5</v>
      </c>
      <c r="F21" s="751">
        <v>60.8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11.4</v>
      </c>
      <c r="E22" s="752">
        <v>12.2</v>
      </c>
      <c r="F22" s="752">
        <v>10.7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60.8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10.7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28.5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60.8</v>
      </c>
    </row>
    <row r="32" spans="1:11" x14ac:dyDescent="0.25">
      <c r="A32" s="698" t="s">
        <v>1431</v>
      </c>
      <c r="B32" s="734">
        <f>F22</f>
        <v>10.7</v>
      </c>
    </row>
    <row r="33" spans="1:2" x14ac:dyDescent="0.25">
      <c r="A33" s="699" t="s">
        <v>1432</v>
      </c>
      <c r="B33" s="732">
        <f>100-(B30+B31+B32)</f>
        <v>28.5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575</v>
      </c>
      <c r="C4" s="71">
        <v>28</v>
      </c>
      <c r="D4" s="71">
        <v>43</v>
      </c>
      <c r="G4" s="217">
        <f>A4</f>
        <v>2021</v>
      </c>
      <c r="H4" s="289">
        <f>IF(ISBLANK(C4),"",C4)</f>
        <v>28</v>
      </c>
      <c r="I4" s="289">
        <f>IF(ISBLANK(D4),"",D4)</f>
        <v>43</v>
      </c>
    </row>
    <row r="5" spans="1:9" x14ac:dyDescent="0.25">
      <c r="A5" s="286">
        <v>2022</v>
      </c>
      <c r="B5" s="214">
        <v>597</v>
      </c>
      <c r="C5" s="214">
        <v>29</v>
      </c>
      <c r="D5" s="214">
        <v>52</v>
      </c>
      <c r="G5" s="286">
        <f t="shared" ref="G5:G6" si="0">A5</f>
        <v>2022</v>
      </c>
      <c r="H5" s="290">
        <f t="shared" ref="H5:H6" si="1">IF(ISBLANK(C5),"",C5)</f>
        <v>29</v>
      </c>
      <c r="I5" s="290">
        <f t="shared" ref="I5:I6" si="2">IF(ISBLANK(D5),"",D5)</f>
        <v>52</v>
      </c>
    </row>
    <row r="6" spans="1:9" x14ac:dyDescent="0.25">
      <c r="A6" s="218">
        <v>2023</v>
      </c>
      <c r="B6" s="168">
        <v>605</v>
      </c>
      <c r="C6" s="168">
        <v>50</v>
      </c>
      <c r="D6" s="168">
        <v>48</v>
      </c>
      <c r="G6" s="219">
        <f t="shared" si="0"/>
        <v>2023</v>
      </c>
      <c r="H6" s="291">
        <f t="shared" si="1"/>
        <v>50</v>
      </c>
      <c r="I6" s="291">
        <f t="shared" si="2"/>
        <v>48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28</v>
      </c>
      <c r="I12" s="289">
        <f>IF(ISBLANK(D4),"",D4)</f>
        <v>43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29</v>
      </c>
      <c r="I13" s="290">
        <f t="shared" si="4"/>
        <v>52</v>
      </c>
    </row>
    <row r="14" spans="1:9" x14ac:dyDescent="0.25">
      <c r="G14" s="219">
        <f t="shared" si="3"/>
        <v>2023</v>
      </c>
      <c r="H14" s="291">
        <f t="shared" ref="H14:I14" si="5">IF(ISBLANK(C6),"",C6)</f>
        <v>50</v>
      </c>
      <c r="I14" s="291">
        <f t="shared" si="5"/>
        <v>48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1937</v>
      </c>
      <c r="C23" s="71">
        <v>182</v>
      </c>
      <c r="D23" s="71">
        <v>288</v>
      </c>
      <c r="G23" s="217">
        <f>A23</f>
        <v>2021</v>
      </c>
      <c r="H23" s="289">
        <f>IF(ISBLANK(C23),"",C23)</f>
        <v>182</v>
      </c>
      <c r="I23" s="289">
        <f>IF(ISBLANK(D23),"",D23)</f>
        <v>288</v>
      </c>
    </row>
    <row r="24" spans="1:13" x14ac:dyDescent="0.25">
      <c r="A24" s="286">
        <v>2022</v>
      </c>
      <c r="B24" s="214">
        <v>2073</v>
      </c>
      <c r="C24" s="214">
        <v>195</v>
      </c>
      <c r="D24" s="214">
        <v>325</v>
      </c>
      <c r="G24" s="286">
        <f t="shared" ref="G24:G25" si="6">A24</f>
        <v>2022</v>
      </c>
      <c r="H24" s="290">
        <f t="shared" ref="H24:H25" si="7">IF(ISBLANK(C24),"",C24)</f>
        <v>195</v>
      </c>
      <c r="I24" s="290">
        <f t="shared" ref="I24:I25" si="8">IF(ISBLANK(D24),"",D24)</f>
        <v>325</v>
      </c>
    </row>
    <row r="25" spans="1:13" x14ac:dyDescent="0.25">
      <c r="A25" s="218">
        <v>2023</v>
      </c>
      <c r="B25" s="168">
        <v>2177</v>
      </c>
      <c r="C25" s="168">
        <v>206</v>
      </c>
      <c r="D25" s="168">
        <v>303</v>
      </c>
      <c r="G25" s="219">
        <f t="shared" si="6"/>
        <v>2023</v>
      </c>
      <c r="H25" s="291">
        <f t="shared" si="7"/>
        <v>206</v>
      </c>
      <c r="I25" s="291">
        <f t="shared" si="8"/>
        <v>303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182</v>
      </c>
      <c r="I31" s="289">
        <f>IF(ISBLANK(D23),"",D23)</f>
        <v>288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195</v>
      </c>
      <c r="I32" s="290">
        <f t="shared" si="10"/>
        <v>325</v>
      </c>
    </row>
    <row r="33" spans="7:9" x14ac:dyDescent="0.25">
      <c r="G33" s="219">
        <f t="shared" si="9"/>
        <v>2023</v>
      </c>
      <c r="H33" s="291">
        <f t="shared" ref="H33:I33" si="11">IF(ISBLANK(C25),"",C25)</f>
        <v>206</v>
      </c>
      <c r="I33" s="291">
        <f t="shared" si="11"/>
        <v>303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>
        <v>0</v>
      </c>
      <c r="D4" s="110">
        <v>500814</v>
      </c>
      <c r="E4" s="70">
        <v>9405</v>
      </c>
      <c r="F4" s="1076">
        <v>97743</v>
      </c>
      <c r="G4" s="70">
        <v>1836</v>
      </c>
      <c r="H4" s="1078">
        <v>859020</v>
      </c>
      <c r="I4" s="1077">
        <v>16132</v>
      </c>
    </row>
    <row r="5" spans="1:9" x14ac:dyDescent="0.25">
      <c r="A5" s="587">
        <v>2021</v>
      </c>
      <c r="B5" s="1079">
        <v>0</v>
      </c>
      <c r="C5" s="1080">
        <v>0</v>
      </c>
      <c r="D5" s="160">
        <v>553750</v>
      </c>
      <c r="E5" s="212">
        <v>10456</v>
      </c>
      <c r="F5" s="1079">
        <v>111702</v>
      </c>
      <c r="G5" s="212">
        <v>2109</v>
      </c>
      <c r="H5" s="1081">
        <v>915462</v>
      </c>
      <c r="I5" s="1080">
        <v>17287</v>
      </c>
    </row>
    <row r="6" spans="1:9" x14ac:dyDescent="0.25">
      <c r="A6" s="588">
        <v>2022</v>
      </c>
      <c r="B6" s="1082">
        <v>0</v>
      </c>
      <c r="C6" s="1083">
        <v>0</v>
      </c>
      <c r="D6" s="169">
        <v>604886</v>
      </c>
      <c r="E6" s="167">
        <v>11164</v>
      </c>
      <c r="F6" s="1082">
        <v>106528</v>
      </c>
      <c r="G6" s="167">
        <v>1966</v>
      </c>
      <c r="H6" s="1084">
        <v>994205</v>
      </c>
      <c r="I6" s="1083">
        <v>18350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95566</v>
      </c>
      <c r="C4" s="1076"/>
      <c r="D4" s="1077"/>
      <c r="E4" s="1076"/>
      <c r="F4" s="1077"/>
    </row>
    <row r="5" spans="1:6" x14ac:dyDescent="0.25">
      <c r="A5" s="480">
        <v>2021</v>
      </c>
      <c r="B5" s="1081">
        <v>90576</v>
      </c>
      <c r="C5" s="1079">
        <v>143349</v>
      </c>
      <c r="D5" s="1080">
        <v>2707</v>
      </c>
      <c r="E5" s="1079">
        <v>138404</v>
      </c>
      <c r="F5" s="1080">
        <v>2613</v>
      </c>
    </row>
    <row r="6" spans="1:6" ht="15.75" thickBot="1" x14ac:dyDescent="0.3">
      <c r="A6" s="960">
        <v>2022</v>
      </c>
      <c r="B6" s="1085">
        <v>93352</v>
      </c>
      <c r="C6" s="1086">
        <v>149259</v>
      </c>
      <c r="D6" s="1087">
        <v>2133</v>
      </c>
      <c r="E6" s="1086">
        <v>150028</v>
      </c>
      <c r="F6" s="1087">
        <v>2144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Pantelej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141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54180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384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8.8000000000000007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12.3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-3.5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75.819999999999993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42.8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134.69999999999999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45607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55591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1612</v>
      </c>
      <c r="C63" s="548">
        <f>IF(ISBLANK('DEM2'!C7),"-",'DEM2'!C7)</f>
        <v>1703</v>
      </c>
      <c r="D63" s="548"/>
      <c r="E63" s="548">
        <f>IF(ISBLANK('DEM2'!D8),"-",'DEM2'!D8)</f>
        <v>1849</v>
      </c>
      <c r="F63" s="548">
        <f>IF(ISBLANK('DEM2'!C8),"-",'DEM2'!C8)</f>
        <v>1888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1867</v>
      </c>
      <c r="C64" s="317">
        <f>IF(ISBLANK('DEM2'!F7),"-",'DEM2'!F7)</f>
        <v>1886</v>
      </c>
      <c r="D64" s="789"/>
      <c r="E64" s="317">
        <f>IF(ISBLANK('DEM2'!G8),"-",'DEM2'!G8)</f>
        <v>2097</v>
      </c>
      <c r="F64" s="317">
        <f>IF(ISBLANK('DEM2'!F8),"-",'DEM2'!F8)</f>
        <v>2143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983</v>
      </c>
      <c r="C65" s="345">
        <f>IF(ISBLANK('DEM2'!I7),"-",'DEM2'!I7)</f>
        <v>1113</v>
      </c>
      <c r="D65" s="393"/>
      <c r="E65" s="345">
        <f>IF(ISBLANK('DEM2'!J8),"-",'DEM2'!J8)</f>
        <v>1020</v>
      </c>
      <c r="F65" s="345">
        <f>IF(ISBLANK('DEM2'!I8),"-",'DEM2'!I8)</f>
        <v>1091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4191</v>
      </c>
      <c r="C66" s="348">
        <f>IF(ISBLANK('DEM2'!L7),"-",'DEM2'!L7)</f>
        <v>4422</v>
      </c>
      <c r="D66" s="394"/>
      <c r="E66" s="348">
        <f>IF(ISBLANK('DEM2'!M8),"-",'DEM2'!M8)</f>
        <v>4692</v>
      </c>
      <c r="F66" s="348">
        <f>IF(ISBLANK('DEM2'!L8),"-",'DEM2'!L8)</f>
        <v>4835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4278</v>
      </c>
      <c r="C67" s="345">
        <f>IF(ISBLANK('DEM2'!O7),"-",'DEM2'!O7)</f>
        <v>4555</v>
      </c>
      <c r="D67" s="393"/>
      <c r="E67" s="345">
        <f>IF(ISBLANK('DEM2'!P8),"-",'DEM2'!P8)</f>
        <v>4366</v>
      </c>
      <c r="F67" s="345">
        <f>IF(ISBLANK('DEM2'!O8),"-",'DEM2'!O8)</f>
        <v>4518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17648</v>
      </c>
      <c r="C68" s="317">
        <f>IF(ISBLANK('DEM2'!R7),"-",'DEM2'!R7)</f>
        <v>17201</v>
      </c>
      <c r="D68" s="395"/>
      <c r="E68" s="317">
        <f>IF(ISBLANK('DEM2'!S8),"-",'DEM2'!S8)</f>
        <v>18002</v>
      </c>
      <c r="F68" s="317">
        <f>IF(ISBLANK('DEM2'!R8),"-",'DEM2'!R8)</f>
        <v>17280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27159</v>
      </c>
      <c r="C69" s="463">
        <f>IF(ISBLANK('DEM2'!U7),"-",'DEM2'!U7)</f>
        <v>25799</v>
      </c>
      <c r="D69" s="799"/>
      <c r="E69" s="463">
        <f>IF(ISBLANK('DEM2'!V8),"-",'DEM2'!V8)</f>
        <v>27967</v>
      </c>
      <c r="F69" s="463">
        <f>IF(ISBLANK('DEM2'!U8),"-",'DEM2'!U8)</f>
        <v>26213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6.7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4.3</v>
      </c>
      <c r="G116" s="407">
        <f>IF(ISBLANK('DEM2'!E24),"-",'DEM2'!E24)</f>
        <v>6.4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8.4</v>
      </c>
      <c r="G117" s="801">
        <f>IF(ISBLANK('DEM2'!E25),"-",'DEM2'!E25)</f>
        <v>8.3000000000000007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9005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17940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33.1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77870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3535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23.4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32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33.299999999999997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7.2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994205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18350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604886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604886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11164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0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106528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1966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149259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2133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150028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2144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>
        <f>IF(ISBLANK('EKO4'!B10),"-",'EKO4'!B10)</f>
        <v>605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2177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>
        <f>IF(ISBLANK('EKO4'!B16),"-",'EKO4'!B16)</f>
        <v>93352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1727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1503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1264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1434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1684</v>
      </c>
      <c r="C300" s="808">
        <f>IF(ISBLANK(POLJ3!C4),"-",POLJ3!C4)</f>
        <v>208</v>
      </c>
      <c r="D300" s="1104">
        <f>IF(ISBLANK(POLJ3!D4),"-",POLJ3!D4)</f>
        <v>1476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2207</v>
      </c>
      <c r="C301" s="789">
        <f>IF(ISBLANK(POLJ3!C5),"-",POLJ3!C5)</f>
        <v>1395</v>
      </c>
      <c r="D301" s="1105">
        <f>IF(ISBLANK(POLJ3!D5),"-",POLJ3!D5)</f>
        <v>812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06">
        <f>IF(ISBLANK(POLJ3!D6),"-",POLJ3!D6)</f>
        <v>0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</v>
      </c>
      <c r="C303" s="791">
        <f>IF(ISBLANK(POLJ3!C7),"-",POLJ3!C7)</f>
        <v>0</v>
      </c>
      <c r="D303" s="1107">
        <f>IF(ISBLANK(POLJ3!D7),"-",POLJ3!D7)</f>
        <v>2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1727</v>
      </c>
      <c r="C304" s="807">
        <f>IF(ISBLANK(POLJ3!C8),"-",POLJ3!C8)</f>
        <v>205</v>
      </c>
      <c r="D304" s="1108">
        <f>IF(ISBLANK(POLJ3!D8),"-",POLJ3!D8)</f>
        <v>1522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>
        <f>IF(ISBLANK(POLJ2!B3),"-",POLJ2!B3)</f>
        <v>21.14</v>
      </c>
      <c r="C310" s="1109"/>
      <c r="D310" s="3"/>
      <c r="E310" s="5"/>
      <c r="F310" s="5"/>
      <c r="G310" s="815" t="s">
        <v>854</v>
      </c>
      <c r="H310" s="816">
        <f>IF(ISBLANK(POLJ2!H3),"-",POLJ2!H3)</f>
        <v>439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>
        <f>IF(ISBLANK(POLJ2!B4),"-",POLJ2!B4)</f>
        <v>1556.1</v>
      </c>
      <c r="C311" s="1120"/>
      <c r="D311" s="3"/>
      <c r="E311" s="5"/>
      <c r="F311" s="5"/>
      <c r="G311" s="810" t="s">
        <v>855</v>
      </c>
      <c r="H311" s="248">
        <f>IF(ISBLANK(POLJ2!H4),"-",POLJ2!H4)</f>
        <v>2037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>
        <f>IF(ISBLANK(POLJ2!B5),"-",POLJ2!B5)</f>
        <v>406.63</v>
      </c>
      <c r="C312" s="1120"/>
      <c r="D312" s="3"/>
      <c r="E312" s="5"/>
      <c r="F312" s="5"/>
      <c r="G312" s="810" t="s">
        <v>856</v>
      </c>
      <c r="H312" s="248">
        <f>IF(ISBLANK(POLJ2!H5),"-",POLJ2!H5)</f>
        <v>1779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>
        <f>IF(ISBLANK(POLJ2!B6),"-",POLJ2!B6)</f>
        <v>321.27999999999997</v>
      </c>
      <c r="C313" s="1120"/>
      <c r="D313" s="3"/>
      <c r="E313" s="5"/>
      <c r="F313" s="5"/>
      <c r="G313" s="812" t="s">
        <v>857</v>
      </c>
      <c r="H313" s="249">
        <f>IF(ISBLANK(POLJ2!H6),"-",POLJ2!H6)</f>
        <v>20700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>
        <f>IF(ISBLANK(POLJ2!B7),"-",POLJ2!B7)</f>
        <v>0.15</v>
      </c>
      <c r="C314" s="1120"/>
      <c r="D314" s="3"/>
      <c r="E314" s="5"/>
      <c r="F314" s="5"/>
      <c r="G314" s="814" t="s">
        <v>847</v>
      </c>
      <c r="H314" s="817">
        <f>IF(ISBLANK(POLJ2!H7),"-",POLJ2!H7)</f>
        <v>24955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>
        <f>IF(ISBLANK(POLJ2!B8),"-",POLJ2!B8)</f>
        <v>235.8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>
        <f>IF(ISBLANK(POLJ2!B9),"-",POLJ2!B9)</f>
        <v>2541.1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15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446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34.5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1609</v>
      </c>
      <c r="I364" s="808">
        <f>IF(ISBLANK(OBRAZ2!I6),"-",OBRAZ2!I6)</f>
        <v>1487</v>
      </c>
      <c r="J364" s="808">
        <f>IF(ISBLANK(OBRAZ2!J6),"-",OBRAZ2!J6)</f>
        <v>122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897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242</v>
      </c>
      <c r="I365" s="416">
        <f>IF(ISBLANK(OBRAZ2!I7),"-",OBRAZ2!I7)</f>
        <v>239</v>
      </c>
      <c r="J365" s="416">
        <f>IF(ISBLANK(OBRAZ2!J7),"-",OBRAZ2!J7)</f>
        <v>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64.5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236</v>
      </c>
      <c r="I366" s="807">
        <f>IF(ISBLANK(OBRAZ2!I8),"-",OBRAZ2!I8)</f>
        <v>231</v>
      </c>
      <c r="J366" s="807">
        <f>IF(ISBLANK(OBRAZ2!J8),"-",OBRAZ2!J8)</f>
        <v>5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514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0.66006600660066006</v>
      </c>
      <c r="I375" s="850">
        <f>IF(ISBLANK(OBRAZ2!C12),"-",OBRAZ2!C21)</f>
        <v>0.87010565568676201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72.277227722772281</v>
      </c>
      <c r="I377" s="851">
        <f>IF(ISBLANK(OBRAZ2!C14),"-",OBRAZ2!C23)</f>
        <v>67.619639527656929</v>
      </c>
      <c r="J377" s="851">
        <f>IF(ISBLANK(OBRAZ2!D14),"-",OBRAZ2!D23)</f>
        <v>72.320947765212708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13.267326732673268</v>
      </c>
      <c r="I379" s="851">
        <f>IF(ISBLANK(OBRAZ2!C16),"-",OBRAZ2!C25)</f>
        <v>21.939092604101926</v>
      </c>
      <c r="J379" s="851">
        <f>IF(ISBLANK(OBRAZ2!D16),"-",OBRAZ2!D25)</f>
        <v>14.485729671513193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13.795379537953794</v>
      </c>
      <c r="I380" s="852">
        <f>IF(ISBLANK(OBRAZ2!C17),"-",OBRAZ2!C26)</f>
        <v>9.5711622125543823</v>
      </c>
      <c r="J380" s="852">
        <f>IF(ISBLANK(OBRAZ2!D17),"-",OBRAZ2!D26)</f>
        <v>13.193322563274098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7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9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1781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1821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124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38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87.5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467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87.1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>
        <f>IF(ISBLANK(ZDRAV1!B5),"-",ZDRAV1!B5)</f>
        <v>0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 t="str">
        <f>IF(ISBLANK('SOC5'!B4),"-",'SOC5'!B4)</f>
        <v>-</v>
      </c>
      <c r="F564" s="794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453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322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3.3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43.4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30.4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>
        <f>IF(ISBLANK(SAOBINFR1!B4),"-",SAOBINFR1!B4)</f>
        <v>76.106999999999999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6.3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6760.94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48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>
        <f>IF(ISBLANK(INDEKSI1!B6),"-",INDEKSI1!B6)</f>
        <v>16.106059999999999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>
        <f>IF(ISBLANK(INDEKSI1!B7),"-",INDEKSI1!B7)</f>
        <v>18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>
        <f>IF(ISBLANK(INDEKSI1!B8),"-",INDEKSI1!B8)</f>
        <v>52.85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4232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4723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9680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7800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7.2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23.4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32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16.106059999999999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18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52.85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>
        <v>16.106059999999999</v>
      </c>
      <c r="E6" s="609">
        <v>18</v>
      </c>
      <c r="F6" s="716">
        <v>52.85</v>
      </c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1727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1264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1503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21.14</v>
      </c>
      <c r="G3" s="217" t="s">
        <v>765</v>
      </c>
      <c r="H3" s="71">
        <v>439</v>
      </c>
    </row>
    <row r="4" spans="1:9" x14ac:dyDescent="0.25">
      <c r="A4" s="286" t="s">
        <v>760</v>
      </c>
      <c r="B4" s="214">
        <v>1556.1</v>
      </c>
      <c r="G4" s="286" t="s">
        <v>766</v>
      </c>
      <c r="H4" s="214">
        <v>2037</v>
      </c>
    </row>
    <row r="5" spans="1:9" x14ac:dyDescent="0.25">
      <c r="A5" s="286" t="s">
        <v>761</v>
      </c>
      <c r="B5" s="214">
        <v>406.63</v>
      </c>
      <c r="G5" s="286" t="s">
        <v>767</v>
      </c>
      <c r="H5" s="214">
        <v>1779</v>
      </c>
    </row>
    <row r="6" spans="1:9" x14ac:dyDescent="0.25">
      <c r="A6" s="286" t="s">
        <v>762</v>
      </c>
      <c r="B6" s="214">
        <v>321.27999999999997</v>
      </c>
      <c r="G6" s="286" t="s">
        <v>768</v>
      </c>
      <c r="H6" s="214">
        <v>20700</v>
      </c>
    </row>
    <row r="7" spans="1:9" x14ac:dyDescent="0.25">
      <c r="A7" s="286" t="s">
        <v>763</v>
      </c>
      <c r="B7" s="214">
        <v>0.15</v>
      </c>
      <c r="G7" s="1" t="s">
        <v>24</v>
      </c>
      <c r="H7" s="288">
        <v>24955</v>
      </c>
    </row>
    <row r="8" spans="1:9" x14ac:dyDescent="0.25">
      <c r="A8" s="287" t="s">
        <v>764</v>
      </c>
      <c r="B8" s="73">
        <v>235.8</v>
      </c>
    </row>
    <row r="9" spans="1:9" x14ac:dyDescent="0.25">
      <c r="A9" s="1" t="s">
        <v>24</v>
      </c>
      <c r="B9" s="288">
        <v>2541.1</v>
      </c>
      <c r="I9" s="41" t="s">
        <v>876</v>
      </c>
    </row>
    <row r="10" spans="1:9" x14ac:dyDescent="0.25">
      <c r="G10" s="29" t="s">
        <v>775</v>
      </c>
      <c r="H10" s="58">
        <v>1434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1684</v>
      </c>
      <c r="C4" s="55">
        <v>208</v>
      </c>
      <c r="D4" s="110">
        <v>1476</v>
      </c>
    </row>
    <row r="5" spans="1:4" ht="30" customHeight="1" x14ac:dyDescent="0.25">
      <c r="A5" s="274" t="s">
        <v>884</v>
      </c>
      <c r="B5" s="212">
        <v>2207</v>
      </c>
      <c r="C5" s="58">
        <v>1395</v>
      </c>
      <c r="D5" s="160">
        <v>812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2</v>
      </c>
      <c r="C7" s="58">
        <v>0</v>
      </c>
      <c r="D7" s="160">
        <v>2</v>
      </c>
    </row>
    <row r="8" spans="1:4" x14ac:dyDescent="0.25">
      <c r="A8" s="201" t="s">
        <v>774</v>
      </c>
      <c r="B8" s="72">
        <v>1727</v>
      </c>
      <c r="C8" s="61">
        <v>205</v>
      </c>
      <c r="D8" s="111">
        <v>1522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63.207974626189397</v>
      </c>
      <c r="C15" s="278">
        <f>D5/B5*100</f>
        <v>36.792025373810603</v>
      </c>
    </row>
    <row r="16" spans="1:4" ht="30" x14ac:dyDescent="0.25">
      <c r="A16" s="279" t="s">
        <v>821</v>
      </c>
      <c r="B16" s="283">
        <f>C4/B4*100</f>
        <v>12.351543942992874</v>
      </c>
      <c r="C16" s="280">
        <f>D4/B4*100</f>
        <v>87.648456057007124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63.207974626189397</v>
      </c>
      <c r="C22" s="278">
        <f t="shared" si="0"/>
        <v>36.792025373810603</v>
      </c>
    </row>
    <row r="23" spans="1:3" ht="30" x14ac:dyDescent="0.25">
      <c r="A23" s="279" t="s">
        <v>858</v>
      </c>
      <c r="B23" s="285">
        <f t="shared" si="0"/>
        <v>12.351543942992874</v>
      </c>
      <c r="C23" s="284">
        <f t="shared" si="0"/>
        <v>87.648456057007124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15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446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34.5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897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64.5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514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1206</v>
      </c>
      <c r="C6" s="973">
        <v>1065</v>
      </c>
      <c r="D6" s="945">
        <v>141</v>
      </c>
      <c r="E6" s="973">
        <v>1515</v>
      </c>
      <c r="F6" s="973">
        <v>1378</v>
      </c>
      <c r="G6" s="945">
        <v>137</v>
      </c>
      <c r="H6" s="599">
        <v>1609</v>
      </c>
      <c r="I6" s="616">
        <v>1487</v>
      </c>
      <c r="J6" s="945">
        <v>122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93</v>
      </c>
      <c r="C7" s="975">
        <v>92</v>
      </c>
      <c r="D7" s="976">
        <v>1</v>
      </c>
      <c r="E7" s="975">
        <v>189</v>
      </c>
      <c r="F7" s="975">
        <v>189</v>
      </c>
      <c r="G7" s="976">
        <v>0</v>
      </c>
      <c r="H7" s="753">
        <v>242</v>
      </c>
      <c r="I7" s="690">
        <v>239</v>
      </c>
      <c r="J7" s="976">
        <v>3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401</v>
      </c>
      <c r="C8" s="978">
        <v>391</v>
      </c>
      <c r="D8" s="979">
        <v>10</v>
      </c>
      <c r="E8" s="978">
        <v>159</v>
      </c>
      <c r="F8" s="978">
        <v>159</v>
      </c>
      <c r="G8" s="979">
        <v>0</v>
      </c>
      <c r="H8" s="754">
        <v>236</v>
      </c>
      <c r="I8" s="691">
        <v>231</v>
      </c>
      <c r="J8" s="979">
        <v>5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10</v>
      </c>
      <c r="C12" s="600">
        <v>14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1095</v>
      </c>
      <c r="C14" s="751">
        <v>1088</v>
      </c>
      <c r="D14" s="751">
        <v>1343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201</v>
      </c>
      <c r="C16" s="1029">
        <v>353</v>
      </c>
      <c r="D16" s="751">
        <v>269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209</v>
      </c>
      <c r="C17" s="752">
        <v>154</v>
      </c>
      <c r="D17" s="752">
        <v>245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0.66006600660066006</v>
      </c>
      <c r="C21" s="289">
        <f>C12/SUM(C12:C17)*100</f>
        <v>0.87010565568676201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72.277227722772281</v>
      </c>
      <c r="C23" s="290">
        <f>C14/SUM(C12:C17)*100</f>
        <v>67.619639527656929</v>
      </c>
      <c r="D23" s="290">
        <f>D14/SUM(D12:D17)*100</f>
        <v>72.320947765212708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13.267326732673268</v>
      </c>
      <c r="C25" s="290">
        <f>C16/SUM(C12:C17)*100</f>
        <v>21.939092604101926</v>
      </c>
      <c r="D25" s="290">
        <f>D16/SUM(D12:D17)*100</f>
        <v>14.485729671513193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13.795379537953794</v>
      </c>
      <c r="C26" s="291">
        <f>C17/SUM(C12:C17)*100</f>
        <v>9.5711622125543823</v>
      </c>
      <c r="D26" s="291">
        <f>D17/SUM(D12:D17)*100</f>
        <v>13.193322563274098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21.5</v>
      </c>
      <c r="C7" s="600">
        <v>21</v>
      </c>
      <c r="D7" s="600">
        <v>19.5</v>
      </c>
    </row>
    <row r="8" spans="1:6" x14ac:dyDescent="0.25">
      <c r="A8" s="695" t="s">
        <v>944</v>
      </c>
      <c r="B8" s="751">
        <v>76.8</v>
      </c>
      <c r="C8" s="751">
        <v>21.1</v>
      </c>
      <c r="D8" s="751">
        <v>21.2</v>
      </c>
    </row>
    <row r="9" spans="1:6" x14ac:dyDescent="0.25">
      <c r="A9" s="696" t="s">
        <v>224</v>
      </c>
      <c r="B9" s="752">
        <v>1.7</v>
      </c>
      <c r="C9" s="752">
        <v>57.9</v>
      </c>
      <c r="D9" s="752">
        <v>59.3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21.5</v>
      </c>
      <c r="C13" s="697">
        <f t="shared" ref="C13:D13" si="1">IF(ISBLANK(C7),"",C7)</f>
        <v>21</v>
      </c>
      <c r="D13" s="697">
        <f t="shared" si="1"/>
        <v>19.5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76.8</v>
      </c>
      <c r="C14" s="698">
        <f t="shared" si="2"/>
        <v>21.1</v>
      </c>
      <c r="D14" s="698">
        <f t="shared" si="2"/>
        <v>21.2</v>
      </c>
    </row>
    <row r="15" spans="1:6" x14ac:dyDescent="0.25">
      <c r="A15" s="702" t="s">
        <v>1630</v>
      </c>
      <c r="B15" s="699">
        <f t="shared" si="2"/>
        <v>1.7</v>
      </c>
      <c r="C15" s="699">
        <f t="shared" si="2"/>
        <v>57.9</v>
      </c>
      <c r="D15" s="699">
        <f t="shared" si="2"/>
        <v>59.3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21.5</v>
      </c>
      <c r="C18" s="697">
        <f t="shared" ref="C18:D18" si="4">IF(ISBLANK(C7),"",C7)</f>
        <v>21</v>
      </c>
      <c r="D18" s="697">
        <f t="shared" si="4"/>
        <v>19.5</v>
      </c>
    </row>
    <row r="19" spans="1:5" x14ac:dyDescent="0.25">
      <c r="A19" s="701" t="s">
        <v>1632</v>
      </c>
      <c r="B19" s="698">
        <f t="shared" ref="B19:D20" si="5">IF(ISBLANK(B8),"",B8)</f>
        <v>76.8</v>
      </c>
      <c r="C19" s="698">
        <f t="shared" si="5"/>
        <v>21.1</v>
      </c>
      <c r="D19" s="698">
        <f t="shared" si="5"/>
        <v>21.2</v>
      </c>
    </row>
    <row r="20" spans="1:5" x14ac:dyDescent="0.25">
      <c r="A20" s="702" t="s">
        <v>1633</v>
      </c>
      <c r="B20" s="699">
        <f t="shared" si="5"/>
        <v>1.7</v>
      </c>
      <c r="C20" s="699">
        <f t="shared" si="5"/>
        <v>57.9</v>
      </c>
      <c r="D20" s="699">
        <f t="shared" si="5"/>
        <v>59.3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89.2</v>
      </c>
      <c r="C5" s="611">
        <v>86.8</v>
      </c>
      <c r="D5" s="1030">
        <v>88</v>
      </c>
      <c r="F5" s="28"/>
      <c r="G5" s="693">
        <f>A5</f>
        <v>2020</v>
      </c>
      <c r="H5" s="669">
        <f>IF(ISBLANK(B5),"",B5)</f>
        <v>89.2</v>
      </c>
      <c r="I5" s="618">
        <f t="shared" ref="H5:I7" si="0">IF(ISBLANK(C5),"",C5)</f>
        <v>86.8</v>
      </c>
    </row>
    <row r="6" spans="1:10" x14ac:dyDescent="0.25">
      <c r="A6" s="749">
        <v>2021</v>
      </c>
      <c r="B6" s="601">
        <v>111.9</v>
      </c>
      <c r="C6" s="612">
        <v>104.3</v>
      </c>
      <c r="D6" s="946">
        <v>108.1</v>
      </c>
      <c r="F6" s="44"/>
      <c r="G6" s="693">
        <f t="shared" ref="G6:G7" si="1">A6</f>
        <v>2021</v>
      </c>
      <c r="H6" s="670">
        <f t="shared" si="0"/>
        <v>111.9</v>
      </c>
      <c r="I6" s="619">
        <f t="shared" si="0"/>
        <v>104.3</v>
      </c>
    </row>
    <row r="7" spans="1:10" x14ac:dyDescent="0.25">
      <c r="A7" s="750">
        <v>2022</v>
      </c>
      <c r="B7" s="601">
        <v>109.9</v>
      </c>
      <c r="C7" s="612">
        <v>105.7</v>
      </c>
      <c r="D7" s="946">
        <v>107.8</v>
      </c>
      <c r="F7" s="44"/>
      <c r="G7" s="693">
        <f t="shared" si="1"/>
        <v>2022</v>
      </c>
      <c r="H7" s="671">
        <f t="shared" si="0"/>
        <v>109.9</v>
      </c>
      <c r="I7" s="620">
        <f t="shared" si="0"/>
        <v>105.7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89.2</v>
      </c>
      <c r="I13" s="618">
        <f>IF(ISBLANK(C5),"",C5)</f>
        <v>86.8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111.9</v>
      </c>
      <c r="I14" s="619">
        <f t="shared" si="3"/>
        <v>104.3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109.9</v>
      </c>
      <c r="I15" s="620">
        <f t="shared" si="4"/>
        <v>105.7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Pantelej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141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54180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384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8.8000000000000007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12.3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-3.5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75.819999999999993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42.8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134.69999999999999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45607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55591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1612</v>
      </c>
      <c r="C63" s="548">
        <f>IF(ISBLANK('DEM2'!C7),"-",'DEM2'!C7)</f>
        <v>1703</v>
      </c>
      <c r="D63" s="548"/>
      <c r="E63" s="548">
        <f>IF(ISBLANK('DEM2'!D8),"-",'DEM2'!D8)</f>
        <v>1849</v>
      </c>
      <c r="F63" s="548">
        <f>IF(ISBLANK('DEM2'!C8),"-",'DEM2'!C8)</f>
        <v>1888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1867</v>
      </c>
      <c r="C64" s="317">
        <f>IF(ISBLANK('DEM2'!F7),"-",'DEM2'!F7)</f>
        <v>1886</v>
      </c>
      <c r="D64" s="789"/>
      <c r="E64" s="317">
        <f>IF(ISBLANK('DEM2'!G8),"-",'DEM2'!G8)</f>
        <v>2097</v>
      </c>
      <c r="F64" s="317">
        <f>IF(ISBLANK('DEM2'!F8),"-",'DEM2'!F8)</f>
        <v>2143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983</v>
      </c>
      <c r="C65" s="345">
        <f>IF(ISBLANK('DEM2'!I7),"-",'DEM2'!I7)</f>
        <v>1113</v>
      </c>
      <c r="D65" s="393"/>
      <c r="E65" s="345">
        <f>IF(ISBLANK('DEM2'!J8),"-",'DEM2'!J8)</f>
        <v>1020</v>
      </c>
      <c r="F65" s="345">
        <f>IF(ISBLANK('DEM2'!I8),"-",'DEM2'!I8)</f>
        <v>1091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4191</v>
      </c>
      <c r="C66" s="317">
        <f>IF(ISBLANK('DEM2'!L7),"-",'DEM2'!L7)</f>
        <v>4422</v>
      </c>
      <c r="D66" s="395"/>
      <c r="E66" s="317">
        <f>IF(ISBLANK('DEM2'!M8),"-",'DEM2'!M8)</f>
        <v>4692</v>
      </c>
      <c r="F66" s="317">
        <f>IF(ISBLANK('DEM2'!L8),"-",'DEM2'!L8)</f>
        <v>4835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4278</v>
      </c>
      <c r="C67" s="317">
        <f>IF(ISBLANK('DEM2'!O7),"-",'DEM2'!O7)</f>
        <v>4555</v>
      </c>
      <c r="D67" s="395"/>
      <c r="E67" s="317">
        <f>IF(ISBLANK('DEM2'!P8),"-",'DEM2'!P8)</f>
        <v>4366</v>
      </c>
      <c r="F67" s="317">
        <f>IF(ISBLANK('DEM2'!O8),"-",'DEM2'!O8)</f>
        <v>4518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17648</v>
      </c>
      <c r="C68" s="414">
        <f>IF(ISBLANK('DEM2'!R7),"-",'DEM2'!R7)</f>
        <v>17201</v>
      </c>
      <c r="D68" s="420"/>
      <c r="E68" s="414">
        <f>IF(ISBLANK('DEM2'!S8),"-",'DEM2'!S8)</f>
        <v>18002</v>
      </c>
      <c r="F68" s="414">
        <f>IF(ISBLANK('DEM2'!R8),"-",'DEM2'!R8)</f>
        <v>17280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27159</v>
      </c>
      <c r="C69" s="463">
        <f>IF(ISBLANK('DEM2'!U7),"-",'DEM2'!U7)</f>
        <v>25799</v>
      </c>
      <c r="D69" s="799"/>
      <c r="E69" s="463">
        <f>IF(ISBLANK('DEM2'!V8),"-",'DEM2'!V8)</f>
        <v>27967</v>
      </c>
      <c r="F69" s="463">
        <f>IF(ISBLANK('DEM2'!U8),"-",'DEM2'!U8)</f>
        <v>26213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6.7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4.3</v>
      </c>
      <c r="G116" s="407">
        <f>IF(ISBLANK('DEM2'!E24),"-",'DEM2'!E24)</f>
        <v>6.4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8.4</v>
      </c>
      <c r="G117" s="801">
        <f>IF(ISBLANK('DEM2'!E25),"-",'DEM2'!E25)</f>
        <v>8.3000000000000007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9005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17940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33.1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77870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3535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23.4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32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33.299999999999997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7.2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994205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18350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604886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604886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11164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0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106528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1966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149259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2133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150028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2144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>
        <f>IF(ISBLANK('EKO4'!B10),"-",'EKO4'!B10)</f>
        <v>605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>
        <f>IF(ISBLANK('EKO4'!B13),"-",'EKO4'!B13)</f>
        <v>2177</v>
      </c>
      <c r="D264" s="1153"/>
      <c r="E264" s="1153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>
        <f>IF(ISBLANK('EKO4'!B16),"-",'EKO4'!B16)</f>
        <v>93352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1727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1503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1264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1434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1684</v>
      </c>
      <c r="C300" s="808">
        <f>IF(ISBLANK(POLJ3!C4),"-",POLJ3!C4)</f>
        <v>208</v>
      </c>
      <c r="D300" s="1104">
        <f>IF(ISBLANK(POLJ3!D4),"-",POLJ3!D4)</f>
        <v>1476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2207</v>
      </c>
      <c r="C301" s="789">
        <f>IF(ISBLANK(POLJ3!C5),"-",POLJ3!C5)</f>
        <v>1395</v>
      </c>
      <c r="D301" s="1105">
        <f>IF(ISBLANK(POLJ3!D5),"-",POLJ3!D5)</f>
        <v>812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06">
        <f>IF(ISBLANK(POLJ3!D6),"-",POLJ3!D6)</f>
        <v>0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</v>
      </c>
      <c r="C303" s="791">
        <f>IF(ISBLANK(POLJ3!C7),"-",POLJ3!C7)</f>
        <v>0</v>
      </c>
      <c r="D303" s="1107">
        <f>IF(ISBLANK(POLJ3!D7),"-",POLJ3!D7)</f>
        <v>2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1727</v>
      </c>
      <c r="C304" s="807">
        <f>IF(ISBLANK(POLJ3!C8),"-",POLJ3!C8)</f>
        <v>205</v>
      </c>
      <c r="D304" s="1108">
        <f>IF(ISBLANK(POLJ3!D8),"-",POLJ3!D8)</f>
        <v>1522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>
        <f>IF(ISBLANK(POLJ2!B3),"-",POLJ2!B3)</f>
        <v>21.14</v>
      </c>
      <c r="C310" s="1109"/>
      <c r="D310" s="3"/>
      <c r="E310" s="5"/>
      <c r="F310" s="5"/>
      <c r="G310" s="815" t="s">
        <v>765</v>
      </c>
      <c r="H310" s="816">
        <f>IF(ISBLANK(POLJ2!H3),"-",POLJ2!H3)</f>
        <v>439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>
        <f>IF(ISBLANK(POLJ2!B4),"-",POLJ2!B4)</f>
        <v>1556.1</v>
      </c>
      <c r="C311" s="1120"/>
      <c r="D311" s="3"/>
      <c r="E311" s="5"/>
      <c r="F311" s="5"/>
      <c r="G311" s="810" t="s">
        <v>766</v>
      </c>
      <c r="H311" s="248">
        <f>IF(ISBLANK(POLJ2!H4),"-",POLJ2!H4)</f>
        <v>2037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>
        <f>IF(ISBLANK(POLJ2!B5),"-",POLJ2!B5)</f>
        <v>406.63</v>
      </c>
      <c r="C312" s="1120"/>
      <c r="D312" s="3"/>
      <c r="E312" s="5"/>
      <c r="F312" s="5"/>
      <c r="G312" s="810" t="s">
        <v>767</v>
      </c>
      <c r="H312" s="248">
        <f>IF(ISBLANK(POLJ2!H5),"-",POLJ2!H5)</f>
        <v>1779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>
        <f>IF(ISBLANK(POLJ2!B6),"-",POLJ2!B6)</f>
        <v>321.27999999999997</v>
      </c>
      <c r="C313" s="1120"/>
      <c r="D313" s="3"/>
      <c r="E313" s="5"/>
      <c r="F313" s="5"/>
      <c r="G313" s="812" t="s">
        <v>768</v>
      </c>
      <c r="H313" s="249">
        <f>IF(ISBLANK(POLJ2!H6),"-",POLJ2!H6)</f>
        <v>20700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>
        <f>IF(ISBLANK(POLJ2!B7),"-",POLJ2!B7)</f>
        <v>0.15</v>
      </c>
      <c r="C314" s="1120"/>
      <c r="D314" s="3"/>
      <c r="E314" s="5"/>
      <c r="F314" s="5"/>
      <c r="G314" s="814" t="s">
        <v>16</v>
      </c>
      <c r="H314" s="817">
        <f>IF(ISBLANK(POLJ2!H7),"-",POLJ2!H7)</f>
        <v>24955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>
        <f>IF(ISBLANK(POLJ2!B8),"-",POLJ2!B8)</f>
        <v>235.8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>
        <f>IF(ISBLANK(POLJ2!B9),"-",POLJ2!B9)</f>
        <v>2541.1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15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446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34.5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1609</v>
      </c>
      <c r="I364" s="808">
        <f>IF(ISBLANK(OBRAZ2!I6),"-",OBRAZ2!I6)</f>
        <v>1487</v>
      </c>
      <c r="J364" s="808">
        <f>IF(ISBLANK(OBRAZ2!J6),"-",OBRAZ2!J6)</f>
        <v>122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897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242</v>
      </c>
      <c r="I365" s="789">
        <f>IF(ISBLANK(OBRAZ2!I7),"-",OBRAZ2!I7)</f>
        <v>239</v>
      </c>
      <c r="J365" s="789">
        <f>IF(ISBLANK(OBRAZ2!J7),"-",OBRAZ2!J7)</f>
        <v>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64.5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236</v>
      </c>
      <c r="I366" s="807">
        <f>IF(ISBLANK(OBRAZ2!I8),"-",OBRAZ2!I8)</f>
        <v>231</v>
      </c>
      <c r="J366" s="807">
        <f>IF(ISBLANK(OBRAZ2!J8),"-",OBRAZ2!J8)</f>
        <v>5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514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0.66006600660066006</v>
      </c>
      <c r="I375" s="850">
        <f>IF(ISBLANK(OBRAZ2!C12),"-",OBRAZ2!C21)</f>
        <v>0.87010565568676201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72.277227722772281</v>
      </c>
      <c r="I377" s="851">
        <f>IF(ISBLANK(OBRAZ2!C14),"-",OBRAZ2!C23)</f>
        <v>67.619639527656929</v>
      </c>
      <c r="J377" s="851">
        <f>IF(ISBLANK(OBRAZ2!D14),"-",OBRAZ2!D23)</f>
        <v>72.320947765212708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13.267326732673268</v>
      </c>
      <c r="I379" s="851">
        <f>IF(ISBLANK(OBRAZ2!C16),"-",OBRAZ2!C25)</f>
        <v>21.939092604101926</v>
      </c>
      <c r="J379" s="851">
        <f>IF(ISBLANK(OBRAZ2!D16),"-",OBRAZ2!D25)</f>
        <v>14.485729671513193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13.795379537953794</v>
      </c>
      <c r="I380" s="852">
        <f>IF(ISBLANK(OBRAZ2!C17),"-",OBRAZ2!C26)</f>
        <v>9.5711622125543823</v>
      </c>
      <c r="J380" s="852">
        <f>IF(ISBLANK(OBRAZ2!D17),"-",OBRAZ2!D26)</f>
        <v>13.193322563274098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7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9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1781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1821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124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38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87.5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467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87.1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>
        <f>IF(ISBLANK(ZDRAV1!B5),"-",ZDRAV1!B5)</f>
        <v>0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 t="str">
        <f>IF(ISBLANK('SOC5'!B4),"-",'SOC5'!B4)</f>
        <v>-</v>
      </c>
      <c r="F563" s="794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453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322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3.3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43.4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30.4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>
        <f>IF(ISBLANK(SAOBINFR1!B4),"-",SAOBINFR1!B4)</f>
        <v>76.106999999999999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6.3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6760.94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48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>
        <f>IF(ISBLANK(INDEKSI1!B6),"-",INDEKSI1!B6)</f>
        <v>16.106059999999999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>
        <f>IF(ISBLANK(INDEKSI1!B7),"-",INDEKSI1!B7)</f>
        <v>18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>
        <f>IF(ISBLANK(INDEKSI1!B8),"-",INDEKSI1!B8)</f>
        <v>52.85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4232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4723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9680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7800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17</v>
      </c>
      <c r="D6" s="612">
        <v>8</v>
      </c>
      <c r="E6" s="612">
        <v>9</v>
      </c>
      <c r="F6" s="1033">
        <v>389</v>
      </c>
      <c r="G6" s="612">
        <v>198</v>
      </c>
      <c r="H6" s="980">
        <v>191</v>
      </c>
      <c r="I6" s="1034">
        <v>32.200000000000003</v>
      </c>
      <c r="J6" s="612">
        <v>32.4</v>
      </c>
      <c r="K6" s="1035">
        <v>32</v>
      </c>
      <c r="L6" s="1033">
        <v>716</v>
      </c>
      <c r="M6" s="612">
        <v>369</v>
      </c>
      <c r="N6" s="1028">
        <v>347</v>
      </c>
      <c r="O6" s="1034">
        <v>60.6</v>
      </c>
      <c r="P6" s="612">
        <v>60</v>
      </c>
      <c r="Q6" s="1028">
        <v>61.3</v>
      </c>
      <c r="R6" s="1033">
        <v>410</v>
      </c>
      <c r="S6" s="612">
        <v>211</v>
      </c>
      <c r="T6" s="1035">
        <v>199</v>
      </c>
    </row>
    <row r="7" spans="1:20" x14ac:dyDescent="0.25">
      <c r="A7" s="286">
        <v>2021</v>
      </c>
      <c r="B7" s="602">
        <v>1</v>
      </c>
      <c r="C7" s="601">
        <v>15</v>
      </c>
      <c r="D7" s="612">
        <v>10</v>
      </c>
      <c r="E7" s="612">
        <v>5</v>
      </c>
      <c r="F7" s="1033">
        <v>366</v>
      </c>
      <c r="G7" s="612">
        <v>190</v>
      </c>
      <c r="H7" s="980">
        <v>176</v>
      </c>
      <c r="I7" s="1034">
        <v>30.9</v>
      </c>
      <c r="J7" s="612">
        <v>31</v>
      </c>
      <c r="K7" s="1035">
        <v>30.8</v>
      </c>
      <c r="L7" s="1033">
        <v>736</v>
      </c>
      <c r="M7" s="612">
        <v>378</v>
      </c>
      <c r="N7" s="1028">
        <v>358</v>
      </c>
      <c r="O7" s="1034">
        <v>61</v>
      </c>
      <c r="P7" s="612">
        <v>62</v>
      </c>
      <c r="Q7" s="1028">
        <v>60</v>
      </c>
      <c r="R7" s="1033">
        <v>507</v>
      </c>
      <c r="S7" s="612">
        <v>244</v>
      </c>
      <c r="T7" s="1035">
        <v>263</v>
      </c>
    </row>
    <row r="8" spans="1:20" x14ac:dyDescent="0.25">
      <c r="A8" s="219">
        <v>2022</v>
      </c>
      <c r="B8" s="617">
        <v>1</v>
      </c>
      <c r="C8" s="947">
        <v>15</v>
      </c>
      <c r="D8" s="981">
        <v>10</v>
      </c>
      <c r="E8" s="981">
        <v>5</v>
      </c>
      <c r="F8" s="1036">
        <v>446</v>
      </c>
      <c r="G8" s="981">
        <v>237</v>
      </c>
      <c r="H8" s="979">
        <v>209</v>
      </c>
      <c r="I8" s="754">
        <v>34.5</v>
      </c>
      <c r="J8" s="981">
        <v>35.9</v>
      </c>
      <c r="K8" s="1037">
        <v>33</v>
      </c>
      <c r="L8" s="1036">
        <v>897</v>
      </c>
      <c r="M8" s="981">
        <v>449</v>
      </c>
      <c r="N8" s="691">
        <v>448</v>
      </c>
      <c r="O8" s="754">
        <v>64.5</v>
      </c>
      <c r="P8" s="981">
        <v>66.099999999999994</v>
      </c>
      <c r="Q8" s="691">
        <v>63.1</v>
      </c>
      <c r="R8" s="1036">
        <v>514</v>
      </c>
      <c r="S8" s="981">
        <v>259</v>
      </c>
      <c r="T8" s="1037">
        <v>255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7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9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1781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1821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124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38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87.5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467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87.1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93.490813648293951</v>
      </c>
      <c r="C21" s="739">
        <f>B10/(B7+B10)*100</f>
        <v>6.5091863517060364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97.955890263582575</v>
      </c>
      <c r="C22" s="739">
        <f>B11/(B8+B11)*100</f>
        <v>2.0441097364174285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93.490813648293951</v>
      </c>
      <c r="C26" s="739">
        <f>C21</f>
        <v>6.5091863517060364</v>
      </c>
    </row>
    <row r="27" spans="1:10" ht="24.75" x14ac:dyDescent="0.25">
      <c r="A27" s="742" t="s">
        <v>1407</v>
      </c>
      <c r="B27" s="739">
        <f>B22</f>
        <v>97.955890263582575</v>
      </c>
      <c r="C27" s="739">
        <f>C22</f>
        <v>2.0441097364174285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4</v>
      </c>
      <c r="C5" s="1095">
        <v>3</v>
      </c>
      <c r="D5" s="914" t="s">
        <v>5</v>
      </c>
      <c r="E5" s="211"/>
      <c r="F5" s="125">
        <v>2021</v>
      </c>
      <c r="G5" s="70">
        <v>7</v>
      </c>
      <c r="H5" s="55">
        <v>4</v>
      </c>
      <c r="I5" s="110">
        <v>3</v>
      </c>
      <c r="J5" s="70">
        <v>9</v>
      </c>
      <c r="K5" s="55">
        <v>0</v>
      </c>
      <c r="L5" s="110">
        <v>9</v>
      </c>
      <c r="M5" s="70">
        <v>1746</v>
      </c>
      <c r="N5" s="55">
        <v>1818</v>
      </c>
      <c r="O5" s="70">
        <v>130</v>
      </c>
      <c r="P5" s="110">
        <v>33</v>
      </c>
    </row>
    <row r="6" spans="1:16" x14ac:dyDescent="0.25">
      <c r="A6" s="923" t="s">
        <v>259</v>
      </c>
      <c r="B6" s="1096">
        <v>0</v>
      </c>
      <c r="C6" s="1097">
        <v>9</v>
      </c>
      <c r="D6" s="915" t="s">
        <v>5</v>
      </c>
      <c r="E6" s="254"/>
      <c r="F6" s="125">
        <v>2022</v>
      </c>
      <c r="G6" s="212">
        <v>7</v>
      </c>
      <c r="H6" s="58">
        <v>4</v>
      </c>
      <c r="I6" s="160">
        <v>3</v>
      </c>
      <c r="J6" s="212">
        <v>9</v>
      </c>
      <c r="K6" s="58">
        <v>0</v>
      </c>
      <c r="L6" s="160">
        <v>9</v>
      </c>
      <c r="M6" s="212">
        <v>1781</v>
      </c>
      <c r="N6" s="58">
        <v>1821</v>
      </c>
      <c r="O6" s="212">
        <v>124</v>
      </c>
      <c r="P6" s="160">
        <v>38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7</v>
      </c>
      <c r="H7" s="94">
        <v>4</v>
      </c>
      <c r="I7" s="169">
        <v>3</v>
      </c>
      <c r="J7" s="167"/>
      <c r="K7" s="94"/>
      <c r="L7" s="169"/>
      <c r="M7" s="167">
        <v>1738</v>
      </c>
      <c r="N7" s="94">
        <v>1486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4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9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98.5</v>
      </c>
      <c r="C5" s="611">
        <v>97.3</v>
      </c>
      <c r="D5" s="945">
        <v>99.6</v>
      </c>
      <c r="E5" s="610"/>
      <c r="F5" s="611"/>
      <c r="G5" s="945"/>
      <c r="H5" s="610"/>
      <c r="I5" s="611"/>
      <c r="J5" s="945"/>
      <c r="K5" s="610">
        <v>436</v>
      </c>
      <c r="L5" s="611">
        <v>237</v>
      </c>
      <c r="M5" s="945">
        <v>199</v>
      </c>
      <c r="N5" s="610">
        <v>88.8</v>
      </c>
      <c r="O5" s="611">
        <v>91.2</v>
      </c>
      <c r="P5" s="945">
        <v>86.2</v>
      </c>
      <c r="Q5" s="610">
        <v>0.2</v>
      </c>
      <c r="R5" s="611">
        <v>0.5</v>
      </c>
      <c r="S5" s="945">
        <v>0</v>
      </c>
    </row>
    <row r="6" spans="1:19" x14ac:dyDescent="0.25">
      <c r="A6" s="286">
        <v>2021</v>
      </c>
      <c r="B6" s="457">
        <v>98.6</v>
      </c>
      <c r="C6" s="458">
        <v>100.4</v>
      </c>
      <c r="D6" s="976">
        <v>96.8</v>
      </c>
      <c r="E6" s="457">
        <v>0</v>
      </c>
      <c r="F6" s="458">
        <v>0</v>
      </c>
      <c r="G6" s="976">
        <v>0</v>
      </c>
      <c r="H6" s="457">
        <v>114</v>
      </c>
      <c r="I6" s="458">
        <v>56</v>
      </c>
      <c r="J6" s="976">
        <v>58</v>
      </c>
      <c r="K6" s="457">
        <v>486</v>
      </c>
      <c r="L6" s="458">
        <v>239</v>
      </c>
      <c r="M6" s="976">
        <v>247</v>
      </c>
      <c r="N6" s="457">
        <v>98.4</v>
      </c>
      <c r="O6" s="458">
        <v>97.6</v>
      </c>
      <c r="P6" s="976">
        <v>99.2</v>
      </c>
      <c r="Q6" s="457">
        <v>1.1000000000000001</v>
      </c>
      <c r="R6" s="458">
        <v>0.7</v>
      </c>
      <c r="S6" s="976">
        <v>1.5</v>
      </c>
    </row>
    <row r="7" spans="1:19" x14ac:dyDescent="0.25">
      <c r="A7" s="286">
        <v>2022</v>
      </c>
      <c r="B7" s="601">
        <v>87.5</v>
      </c>
      <c r="C7" s="612">
        <v>87.9</v>
      </c>
      <c r="D7" s="980">
        <v>87.2</v>
      </c>
      <c r="E7" s="601">
        <v>0</v>
      </c>
      <c r="F7" s="612">
        <v>0</v>
      </c>
      <c r="G7" s="980">
        <v>0</v>
      </c>
      <c r="H7" s="601">
        <v>98</v>
      </c>
      <c r="I7" s="612">
        <v>57</v>
      </c>
      <c r="J7" s="980">
        <v>41</v>
      </c>
      <c r="K7" s="601">
        <v>467</v>
      </c>
      <c r="L7" s="612">
        <v>226</v>
      </c>
      <c r="M7" s="980">
        <v>241</v>
      </c>
      <c r="N7" s="601">
        <v>87.1</v>
      </c>
      <c r="O7" s="612">
        <v>87.3</v>
      </c>
      <c r="P7" s="980">
        <v>87</v>
      </c>
      <c r="Q7" s="601">
        <v>0.2</v>
      </c>
      <c r="R7" s="612">
        <v>0.7</v>
      </c>
      <c r="S7" s="980">
        <v>-0.3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604886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11164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0</v>
      </c>
      <c r="F5" s="616">
        <v>0</v>
      </c>
      <c r="G5" s="945">
        <v>0</v>
      </c>
      <c r="H5" s="616">
        <v>0</v>
      </c>
      <c r="I5" s="616">
        <v>0</v>
      </c>
      <c r="J5" s="616">
        <v>0</v>
      </c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0</v>
      </c>
      <c r="F6" s="612">
        <v>0</v>
      </c>
      <c r="G6" s="946">
        <v>0</v>
      </c>
      <c r="H6" s="601">
        <v>0</v>
      </c>
      <c r="I6" s="612">
        <v>0</v>
      </c>
      <c r="J6" s="612">
        <v>0</v>
      </c>
      <c r="K6" s="218">
        <f>SUM(B6,E6,H6)</f>
        <v>0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0</v>
      </c>
      <c r="F7" s="612">
        <v>0</v>
      </c>
      <c r="G7" s="946">
        <v>0</v>
      </c>
      <c r="H7" s="601">
        <v>0</v>
      </c>
      <c r="I7" s="612">
        <v>0</v>
      </c>
      <c r="J7" s="612">
        <v>0</v>
      </c>
      <c r="K7" s="218">
        <f>SUM(B7,E7,H7)</f>
        <v>0</v>
      </c>
      <c r="M7" s="106" t="s">
        <v>285</v>
      </c>
      <c r="N7" s="220">
        <f>IF(ISBLANK(G7),"",G7)</f>
        <v>0</v>
      </c>
      <c r="O7" s="107">
        <f>IF(ISBLANK(F7),"",F7)</f>
        <v>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0</v>
      </c>
      <c r="O14" s="107">
        <f>IF(ISBLANK(F7),"",F7)</f>
        <v>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0</v>
      </c>
      <c r="F21" s="616">
        <v>0</v>
      </c>
      <c r="G21" s="945">
        <v>0</v>
      </c>
      <c r="H21" s="616">
        <v>0</v>
      </c>
      <c r="I21" s="616">
        <v>0</v>
      </c>
      <c r="J21" s="616">
        <v>0</v>
      </c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0</v>
      </c>
      <c r="F22" s="1028">
        <v>0</v>
      </c>
      <c r="G22" s="980">
        <v>0</v>
      </c>
      <c r="H22" s="1034">
        <v>0</v>
      </c>
      <c r="I22" s="1028">
        <v>0</v>
      </c>
      <c r="J22" s="1028">
        <v>0</v>
      </c>
      <c r="K22" s="218">
        <f>SUM(B22,E22,H22)</f>
        <v>0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0</v>
      </c>
      <c r="F23" s="1028">
        <v>0</v>
      </c>
      <c r="G23" s="980">
        <v>0</v>
      </c>
      <c r="H23" s="1034">
        <v>0</v>
      </c>
      <c r="I23" s="1028">
        <v>0</v>
      </c>
      <c r="J23" s="1028">
        <v>0</v>
      </c>
      <c r="K23" s="218">
        <f>SUM(B23,E23,H23)</f>
        <v>0</v>
      </c>
      <c r="M23" s="106" t="s">
        <v>285</v>
      </c>
      <c r="N23" s="220">
        <f>IF(ISBLANK(G23),"",G23)</f>
        <v>0</v>
      </c>
      <c r="O23" s="107">
        <f>IF(ISBLANK(F23),"",F23)</f>
        <v>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0</v>
      </c>
      <c r="O30" s="107">
        <f>IF(ISBLANK(F23),"",F23)</f>
        <v>0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604886</v>
      </c>
      <c r="D5" s="253"/>
    </row>
    <row r="6" spans="1:4" ht="30" x14ac:dyDescent="0.25">
      <c r="A6" s="686" t="s">
        <v>474</v>
      </c>
      <c r="B6" s="617">
        <v>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0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0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0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71</v>
      </c>
      <c r="C5" s="207">
        <v>67</v>
      </c>
      <c r="G5" s="113"/>
      <c r="H5" s="174" t="s">
        <v>586</v>
      </c>
      <c r="I5" s="207">
        <v>42</v>
      </c>
      <c r="J5" s="207">
        <v>48</v>
      </c>
    </row>
    <row r="6" spans="1:13" ht="15" customHeight="1" x14ac:dyDescent="0.25">
      <c r="A6" s="175" t="s">
        <v>587</v>
      </c>
      <c r="B6" s="208">
        <v>430</v>
      </c>
      <c r="C6" s="208">
        <v>84</v>
      </c>
      <c r="G6" s="113"/>
      <c r="H6" s="175" t="s">
        <v>587</v>
      </c>
      <c r="I6" s="208">
        <v>92</v>
      </c>
      <c r="J6" s="208">
        <v>35</v>
      </c>
    </row>
    <row r="7" spans="1:13" ht="15" customHeight="1" x14ac:dyDescent="0.25">
      <c r="A7" s="175" t="s">
        <v>588</v>
      </c>
      <c r="B7" s="208">
        <v>2498</v>
      </c>
      <c r="C7" s="208">
        <v>777</v>
      </c>
      <c r="G7" s="113"/>
      <c r="H7" s="175" t="s">
        <v>588</v>
      </c>
      <c r="I7" s="208">
        <v>886</v>
      </c>
      <c r="J7" s="208">
        <v>181</v>
      </c>
    </row>
    <row r="8" spans="1:13" ht="15" customHeight="1" x14ac:dyDescent="0.25">
      <c r="A8" s="175" t="s">
        <v>589</v>
      </c>
      <c r="B8" s="208">
        <v>4102</v>
      </c>
      <c r="C8" s="208">
        <v>3043</v>
      </c>
      <c r="G8" s="113"/>
      <c r="H8" s="175" t="s">
        <v>589</v>
      </c>
      <c r="I8" s="208">
        <v>3301</v>
      </c>
      <c r="J8" s="208">
        <v>2112</v>
      </c>
    </row>
    <row r="9" spans="1:13" ht="15" customHeight="1" x14ac:dyDescent="0.25">
      <c r="A9" s="175" t="s">
        <v>590</v>
      </c>
      <c r="B9" s="208">
        <v>12069</v>
      </c>
      <c r="C9" s="208">
        <v>13439</v>
      </c>
      <c r="G9" s="113"/>
      <c r="H9" s="175" t="s">
        <v>590</v>
      </c>
      <c r="I9" s="208">
        <v>12820</v>
      </c>
      <c r="J9" s="208">
        <v>13500</v>
      </c>
    </row>
    <row r="10" spans="1:13" ht="15" customHeight="1" x14ac:dyDescent="0.25">
      <c r="A10" s="175" t="s">
        <v>591</v>
      </c>
      <c r="B10" s="208">
        <v>1459</v>
      </c>
      <c r="C10" s="208">
        <v>1985</v>
      </c>
      <c r="G10" s="113"/>
      <c r="H10" s="175" t="s">
        <v>591</v>
      </c>
      <c r="I10" s="208">
        <v>1876</v>
      </c>
      <c r="J10" s="208">
        <v>1983</v>
      </c>
    </row>
    <row r="11" spans="1:13" ht="15" customHeight="1" x14ac:dyDescent="0.25">
      <c r="A11" s="176" t="s">
        <v>592</v>
      </c>
      <c r="B11" s="209">
        <v>2837</v>
      </c>
      <c r="C11" s="209">
        <v>2858</v>
      </c>
      <c r="G11" s="113"/>
      <c r="H11" s="176" t="s">
        <v>592</v>
      </c>
      <c r="I11" s="209">
        <v>5006</v>
      </c>
      <c r="J11" s="209">
        <v>4312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71</v>
      </c>
      <c r="C17" s="178">
        <f>IF(ISBLANK(C5),"0",C5)</f>
        <v>67</v>
      </c>
      <c r="G17" s="113"/>
      <c r="H17" s="174" t="s">
        <v>586</v>
      </c>
      <c r="I17" s="177">
        <f>IF(ISBLANK(I5),"0",I5)</f>
        <v>42</v>
      </c>
      <c r="J17" s="178">
        <f>IF(ISBLANK(J5),"0",J5)</f>
        <v>48</v>
      </c>
    </row>
    <row r="18" spans="1:13" ht="15" customHeight="1" x14ac:dyDescent="0.25">
      <c r="A18" s="175" t="s">
        <v>587</v>
      </c>
      <c r="B18" s="179">
        <f t="shared" ref="B18:C18" si="0">IF(ISBLANK(B6),"0",B6)</f>
        <v>430</v>
      </c>
      <c r="C18" s="180">
        <f t="shared" si="0"/>
        <v>84</v>
      </c>
      <c r="G18" s="113"/>
      <c r="H18" s="175" t="s">
        <v>587</v>
      </c>
      <c r="I18" s="179">
        <f t="shared" ref="I18:J18" si="1">IF(ISBLANK(I6),"0",I6)</f>
        <v>92</v>
      </c>
      <c r="J18" s="180">
        <f t="shared" si="1"/>
        <v>35</v>
      </c>
    </row>
    <row r="19" spans="1:13" ht="15" customHeight="1" x14ac:dyDescent="0.25">
      <c r="A19" s="175" t="s">
        <v>588</v>
      </c>
      <c r="B19" s="179">
        <f t="shared" ref="B19:C19" si="2">IF(ISBLANK(B7),"0",B7)</f>
        <v>2498</v>
      </c>
      <c r="C19" s="180">
        <f t="shared" si="2"/>
        <v>777</v>
      </c>
      <c r="G19" s="113"/>
      <c r="H19" s="175" t="s">
        <v>588</v>
      </c>
      <c r="I19" s="179">
        <f t="shared" ref="I19:J19" si="3">IF(ISBLANK(I7),"0",I7)</f>
        <v>886</v>
      </c>
      <c r="J19" s="180">
        <f t="shared" si="3"/>
        <v>181</v>
      </c>
    </row>
    <row r="20" spans="1:13" ht="15" customHeight="1" x14ac:dyDescent="0.25">
      <c r="A20" s="175" t="s">
        <v>589</v>
      </c>
      <c r="B20" s="179">
        <f t="shared" ref="B20:C20" si="4">IF(ISBLANK(B8),"0",B8)</f>
        <v>4102</v>
      </c>
      <c r="C20" s="180">
        <f t="shared" si="4"/>
        <v>3043</v>
      </c>
      <c r="G20" s="113"/>
      <c r="H20" s="175" t="s">
        <v>589</v>
      </c>
      <c r="I20" s="179">
        <f t="shared" ref="I20:J20" si="5">IF(ISBLANK(I8),"0",I8)</f>
        <v>3301</v>
      </c>
      <c r="J20" s="180">
        <f t="shared" si="5"/>
        <v>2112</v>
      </c>
    </row>
    <row r="21" spans="1:13" ht="15" customHeight="1" x14ac:dyDescent="0.25">
      <c r="A21" s="175" t="s">
        <v>590</v>
      </c>
      <c r="B21" s="179">
        <f t="shared" ref="B21:C21" si="6">IF(ISBLANK(B9),"0",B9)</f>
        <v>12069</v>
      </c>
      <c r="C21" s="180">
        <f t="shared" si="6"/>
        <v>13439</v>
      </c>
      <c r="G21" s="113"/>
      <c r="H21" s="175" t="s">
        <v>590</v>
      </c>
      <c r="I21" s="179">
        <f t="shared" ref="I21:J21" si="7">IF(ISBLANK(I9),"0",I9)</f>
        <v>12820</v>
      </c>
      <c r="J21" s="180">
        <f t="shared" si="7"/>
        <v>13500</v>
      </c>
    </row>
    <row r="22" spans="1:13" ht="15" customHeight="1" x14ac:dyDescent="0.25">
      <c r="A22" s="175" t="s">
        <v>591</v>
      </c>
      <c r="B22" s="179">
        <f t="shared" ref="B22:C22" si="8">IF(ISBLANK(B10),"0",B10)</f>
        <v>1459</v>
      </c>
      <c r="C22" s="180">
        <f t="shared" si="8"/>
        <v>1985</v>
      </c>
      <c r="G22" s="113"/>
      <c r="H22" s="175" t="s">
        <v>591</v>
      </c>
      <c r="I22" s="179">
        <f t="shared" ref="I22:J22" si="9">IF(ISBLANK(I10),"0",I10)</f>
        <v>1876</v>
      </c>
      <c r="J22" s="180">
        <f t="shared" si="9"/>
        <v>1983</v>
      </c>
    </row>
    <row r="23" spans="1:13" ht="15" customHeight="1" x14ac:dyDescent="0.25">
      <c r="A23" s="176" t="s">
        <v>592</v>
      </c>
      <c r="B23" s="181">
        <f t="shared" ref="B23:C23" si="10">IF(ISBLANK(B11),"0",B11)</f>
        <v>2837</v>
      </c>
      <c r="C23" s="182">
        <f t="shared" si="10"/>
        <v>2858</v>
      </c>
      <c r="G23" s="113"/>
      <c r="H23" s="176" t="s">
        <v>592</v>
      </c>
      <c r="I23" s="181">
        <f t="shared" ref="I23:J23" si="11">IF(ISBLANK(I11),"0",I11)</f>
        <v>5006</v>
      </c>
      <c r="J23" s="182">
        <f t="shared" si="11"/>
        <v>4312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0.30256541379016449</v>
      </c>
      <c r="C29" s="184">
        <f>C17/SUM(C17:C23)*100</f>
        <v>0.30108300004493777</v>
      </c>
      <c r="D29" s="253"/>
      <c r="E29" s="253"/>
      <c r="G29" s="113"/>
      <c r="H29" s="174" t="s">
        <v>593</v>
      </c>
      <c r="I29" s="184">
        <f>I17/SUM(I17:I23)*100</f>
        <v>0.17483245223327643</v>
      </c>
      <c r="J29" s="184">
        <f>J17/SUM(J17:J23)*100</f>
        <v>0.21649903026476025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1.8324384215460665</v>
      </c>
      <c r="C30" s="185">
        <f>C18/SUM(C17:C23)*100</f>
        <v>0.37747719408619063</v>
      </c>
      <c r="D30" s="253"/>
      <c r="E30" s="253"/>
      <c r="G30" s="113"/>
      <c r="H30" s="175" t="s">
        <v>594</v>
      </c>
      <c r="I30" s="185">
        <f>I18/SUM(I17:I23)*100</f>
        <v>0.38296632393955793</v>
      </c>
      <c r="J30" s="185">
        <f>J18/SUM(J17:J23)*100</f>
        <v>0.15786387623472103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10.645188783772266</v>
      </c>
      <c r="C31" s="185">
        <f>C19/SUM(C17:C23)*100</f>
        <v>3.4916640452972629</v>
      </c>
      <c r="D31" s="253"/>
      <c r="E31" s="253"/>
      <c r="G31" s="113"/>
      <c r="H31" s="175" t="s">
        <v>595</v>
      </c>
      <c r="I31" s="185">
        <f>I19/SUM(I17:I23)*100</f>
        <v>3.6881322066353075</v>
      </c>
      <c r="J31" s="185">
        <f>J19/SUM(J17:J23)*100</f>
        <v>0.81638175995670026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17.48061024460922</v>
      </c>
      <c r="C32" s="185">
        <f>C20/SUM(C17:C23)*100</f>
        <v>13.674560733384263</v>
      </c>
      <c r="D32" s="253"/>
      <c r="E32" s="253"/>
      <c r="G32" s="113"/>
      <c r="H32" s="175" t="s">
        <v>596</v>
      </c>
      <c r="I32" s="185">
        <f>I20/SUM(I17:I23)*100</f>
        <v>13.740998210048701</v>
      </c>
      <c r="J32" s="185">
        <f>J20/SUM(J17:J23)*100</f>
        <v>9.5259573316494528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51.431858859626686</v>
      </c>
      <c r="C33" s="185">
        <f>C21/SUM(C17:C23)*100</f>
        <v>60.391857277670425</v>
      </c>
      <c r="D33" s="253"/>
      <c r="E33" s="253"/>
      <c r="G33" s="113"/>
      <c r="H33" s="175" t="s">
        <v>597</v>
      </c>
      <c r="I33" s="185">
        <f>I21/SUM(I17:I23)*100</f>
        <v>53.365524705490571</v>
      </c>
      <c r="J33" s="185">
        <f>J21/SUM(J17:J23)*100</f>
        <v>60.890352261963834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6.2175061791528163</v>
      </c>
      <c r="C34" s="185">
        <f>C22/SUM(C17:C23)*100</f>
        <v>8.9201455983462914</v>
      </c>
      <c r="D34" s="253"/>
      <c r="E34" s="253"/>
      <c r="G34" s="113"/>
      <c r="H34" s="175" t="s">
        <v>598</v>
      </c>
      <c r="I34" s="185">
        <f>I22/SUM(I17:I23)*100</f>
        <v>7.8091828664196807</v>
      </c>
      <c r="J34" s="185">
        <f>J22/SUM(J17:J23)*100</f>
        <v>8.9441161878129094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12.08983209750277</v>
      </c>
      <c r="C35" s="186">
        <f>C23/SUM(C17:C23)*100</f>
        <v>12.843212151170629</v>
      </c>
      <c r="D35" s="253"/>
      <c r="E35" s="253"/>
      <c r="G35" s="113"/>
      <c r="H35" s="176" t="s">
        <v>599</v>
      </c>
      <c r="I35" s="186">
        <f>I23/SUM(I17:I23)*100</f>
        <v>20.838363235232901</v>
      </c>
      <c r="J35" s="186">
        <f>J23/SUM(J17:J23)*100</f>
        <v>19.44882955211763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0.30256541379016449</v>
      </c>
      <c r="C41" s="184">
        <f t="shared" si="12"/>
        <v>0.30108300004493777</v>
      </c>
      <c r="G41" s="113"/>
      <c r="H41" s="174" t="s">
        <v>601</v>
      </c>
      <c r="I41" s="184">
        <f t="shared" ref="I41:J41" si="13">I29</f>
        <v>0.17483245223327643</v>
      </c>
      <c r="J41" s="184">
        <f t="shared" si="13"/>
        <v>0.21649903026476025</v>
      </c>
    </row>
    <row r="42" spans="1:12" x14ac:dyDescent="0.25">
      <c r="A42" s="175" t="s">
        <v>602</v>
      </c>
      <c r="B42" s="185">
        <f t="shared" si="12"/>
        <v>1.8324384215460665</v>
      </c>
      <c r="C42" s="185">
        <f t="shared" si="12"/>
        <v>0.37747719408619063</v>
      </c>
      <c r="G42" s="113"/>
      <c r="H42" s="175" t="s">
        <v>602</v>
      </c>
      <c r="I42" s="185">
        <f t="shared" ref="I42:J42" si="14">I30</f>
        <v>0.38296632393955793</v>
      </c>
      <c r="J42" s="185">
        <f t="shared" si="14"/>
        <v>0.15786387623472103</v>
      </c>
    </row>
    <row r="43" spans="1:12" x14ac:dyDescent="0.25">
      <c r="A43" s="175" t="s">
        <v>603</v>
      </c>
      <c r="B43" s="185">
        <f t="shared" si="12"/>
        <v>10.645188783772266</v>
      </c>
      <c r="C43" s="185">
        <f t="shared" si="12"/>
        <v>3.4916640452972629</v>
      </c>
      <c r="G43" s="113"/>
      <c r="H43" s="175" t="s">
        <v>603</v>
      </c>
      <c r="I43" s="185">
        <f t="shared" ref="I43:J43" si="15">I31</f>
        <v>3.6881322066353075</v>
      </c>
      <c r="J43" s="185">
        <f t="shared" si="15"/>
        <v>0.81638175995670026</v>
      </c>
    </row>
    <row r="44" spans="1:12" x14ac:dyDescent="0.25">
      <c r="A44" s="175" t="s">
        <v>604</v>
      </c>
      <c r="B44" s="185">
        <f t="shared" si="12"/>
        <v>17.48061024460922</v>
      </c>
      <c r="C44" s="185">
        <f t="shared" si="12"/>
        <v>13.674560733384263</v>
      </c>
      <c r="G44" s="113"/>
      <c r="H44" s="175" t="s">
        <v>604</v>
      </c>
      <c r="I44" s="185">
        <f t="shared" ref="I44:J44" si="16">I32</f>
        <v>13.740998210048701</v>
      </c>
      <c r="J44" s="185">
        <f t="shared" si="16"/>
        <v>9.5259573316494528</v>
      </c>
    </row>
    <row r="45" spans="1:12" x14ac:dyDescent="0.25">
      <c r="A45" s="175" t="s">
        <v>605</v>
      </c>
      <c r="B45" s="185">
        <f t="shared" si="12"/>
        <v>51.431858859626686</v>
      </c>
      <c r="C45" s="185">
        <f t="shared" si="12"/>
        <v>60.391857277670425</v>
      </c>
      <c r="G45" s="113"/>
      <c r="H45" s="175" t="s">
        <v>605</v>
      </c>
      <c r="I45" s="185">
        <f t="shared" ref="I45:J45" si="17">I33</f>
        <v>53.365524705490571</v>
      </c>
      <c r="J45" s="185">
        <f t="shared" si="17"/>
        <v>60.890352261963834</v>
      </c>
    </row>
    <row r="46" spans="1:12" x14ac:dyDescent="0.25">
      <c r="A46" s="175" t="s">
        <v>606</v>
      </c>
      <c r="B46" s="185">
        <f t="shared" si="12"/>
        <v>6.2175061791528163</v>
      </c>
      <c r="C46" s="185">
        <f t="shared" si="12"/>
        <v>8.9201455983462914</v>
      </c>
      <c r="G46" s="113"/>
      <c r="H46" s="175" t="s">
        <v>606</v>
      </c>
      <c r="I46" s="185">
        <f t="shared" ref="I46:J46" si="18">I34</f>
        <v>7.8091828664196807</v>
      </c>
      <c r="J46" s="185">
        <f t="shared" si="18"/>
        <v>8.9441161878129094</v>
      </c>
    </row>
    <row r="47" spans="1:12" x14ac:dyDescent="0.25">
      <c r="A47" s="176" t="s">
        <v>607</v>
      </c>
      <c r="B47" s="186">
        <f t="shared" si="12"/>
        <v>12.08983209750277</v>
      </c>
      <c r="C47" s="186">
        <f t="shared" si="12"/>
        <v>12.843212151170629</v>
      </c>
      <c r="G47" s="113"/>
      <c r="H47" s="176" t="s">
        <v>607</v>
      </c>
      <c r="I47" s="186">
        <f t="shared" ref="I47:J47" si="19">I35</f>
        <v>20.838363235232901</v>
      </c>
      <c r="J47" s="186">
        <f t="shared" si="19"/>
        <v>19.44882955211763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10992</v>
      </c>
      <c r="C5" s="207">
        <v>9371</v>
      </c>
      <c r="D5" s="253"/>
      <c r="E5" s="253"/>
      <c r="F5" s="1003"/>
      <c r="H5" s="174" t="s">
        <v>624</v>
      </c>
      <c r="I5" s="207">
        <v>5375</v>
      </c>
      <c r="J5" s="207">
        <v>4236</v>
      </c>
    </row>
    <row r="6" spans="1:10" ht="15" customHeight="1" x14ac:dyDescent="0.25">
      <c r="A6" s="175" t="s">
        <v>625</v>
      </c>
      <c r="B6" s="208">
        <v>3456</v>
      </c>
      <c r="C6" s="208">
        <v>3322</v>
      </c>
      <c r="D6" s="253"/>
      <c r="E6" s="253"/>
      <c r="F6" s="1003"/>
      <c r="H6" s="175" t="s">
        <v>625</v>
      </c>
      <c r="I6" s="208">
        <v>5070</v>
      </c>
      <c r="J6" s="208">
        <v>4934</v>
      </c>
    </row>
    <row r="7" spans="1:10" ht="15" customHeight="1" x14ac:dyDescent="0.25">
      <c r="A7" s="176" t="s">
        <v>626</v>
      </c>
      <c r="B7" s="209">
        <v>9018</v>
      </c>
      <c r="C7" s="209">
        <v>9560</v>
      </c>
      <c r="D7" s="253"/>
      <c r="E7" s="253"/>
      <c r="F7" s="1003"/>
      <c r="H7" s="175" t="s">
        <v>626</v>
      </c>
      <c r="I7" s="208">
        <v>13525</v>
      </c>
      <c r="J7" s="208">
        <v>12937</v>
      </c>
    </row>
    <row r="8" spans="1:10" x14ac:dyDescent="0.25">
      <c r="D8" s="253"/>
      <c r="E8" s="253"/>
      <c r="F8" s="1003"/>
      <c r="H8" s="176" t="s">
        <v>2351</v>
      </c>
      <c r="I8" s="209">
        <v>53</v>
      </c>
      <c r="J8" s="209">
        <v>64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10992</v>
      </c>
      <c r="C13" s="178">
        <f>IF(ISBLANK(C5),"0",C5)</f>
        <v>9371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3456</v>
      </c>
      <c r="C14" s="180">
        <f t="shared" si="0"/>
        <v>3322</v>
      </c>
      <c r="D14" s="253"/>
      <c r="E14" s="253"/>
      <c r="F14" s="1003"/>
      <c r="H14" s="174" t="s">
        <v>624</v>
      </c>
      <c r="I14" s="177">
        <f>IF(ISBLANK(I5),"0",I5)</f>
        <v>5375</v>
      </c>
      <c r="J14" s="178">
        <f>IF(ISBLANK(J5),"0",J5)</f>
        <v>4236</v>
      </c>
    </row>
    <row r="15" spans="1:10" ht="15" customHeight="1" x14ac:dyDescent="0.25">
      <c r="A15" s="176" t="s">
        <v>626</v>
      </c>
      <c r="B15" s="181">
        <f t="shared" si="0"/>
        <v>9018</v>
      </c>
      <c r="C15" s="182">
        <f t="shared" si="0"/>
        <v>9560</v>
      </c>
      <c r="D15" s="253"/>
      <c r="E15" s="253"/>
      <c r="F15" s="1003"/>
      <c r="H15" s="175" t="s">
        <v>625</v>
      </c>
      <c r="I15" s="179">
        <f t="shared" ref="I15:J15" si="1">IF(ISBLANK(I6),"0",I6)</f>
        <v>5070</v>
      </c>
      <c r="J15" s="180">
        <f t="shared" si="1"/>
        <v>4934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13525</v>
      </c>
      <c r="J16" s="180">
        <f t="shared" si="2"/>
        <v>12937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53</v>
      </c>
      <c r="J17" s="182">
        <f t="shared" si="3"/>
        <v>64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46.842239836358992</v>
      </c>
      <c r="C21" s="184">
        <f>C13/SUM(C13:C15)*100</f>
        <v>42.111176021210625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14.727691127588852</v>
      </c>
      <c r="C22" s="185">
        <f>C14/SUM(C13:C15)*100</f>
        <v>14.928324270884824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38.43006903605216</v>
      </c>
      <c r="C23" s="186">
        <f>C15/SUM(C13:C15)*100</f>
        <v>42.960499707904553</v>
      </c>
      <c r="D23" s="253"/>
      <c r="E23" s="253"/>
      <c r="F23" s="1003"/>
      <c r="H23" s="174" t="s">
        <v>629</v>
      </c>
      <c r="I23" s="184">
        <f>I14/SUM(I14:I17)*100</f>
        <v>22.374391208425259</v>
      </c>
      <c r="J23" s="184">
        <f>J14/SUM(J14:J17)*100</f>
        <v>19.106039420865095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21.104774591016941</v>
      </c>
      <c r="J24" s="185">
        <f>J15/SUM(J14:J17)*100</f>
        <v>22.254296152631817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56.300212296549148</v>
      </c>
      <c r="J25" s="185">
        <f>J16/SUM(J14:J17)*100</f>
        <v>58.350999052816746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0.22062190400865836</v>
      </c>
      <c r="J26" s="186">
        <f>J17/SUM(J14:J17)*100</f>
        <v>0.28866537368634704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46.842239836358992</v>
      </c>
      <c r="C29" s="189">
        <f t="shared" si="4"/>
        <v>42.111176021210625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14.727691127588852</v>
      </c>
      <c r="C30" s="192">
        <f t="shared" si="4"/>
        <v>14.928324270884824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38.43006903605216</v>
      </c>
      <c r="C31" s="195">
        <f t="shared" si="4"/>
        <v>42.960499707904553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22.374391208425259</v>
      </c>
      <c r="J32" s="189">
        <f>J23</f>
        <v>19.106039420865095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21.104774591016941</v>
      </c>
      <c r="J33" s="192">
        <f t="shared" si="5"/>
        <v>22.254296152631817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56.300212296549148</v>
      </c>
      <c r="J34" s="192">
        <f t="shared" si="6"/>
        <v>58.350999052816746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0.22062190400865836</v>
      </c>
      <c r="J35" s="195">
        <f t="shared" si="7"/>
        <v>0.28866537368634704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141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54180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384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8.8000000000000007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12.3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-3.5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75.819999999999993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42.8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134.69999999999999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3</v>
      </c>
      <c r="E5" s="28"/>
      <c r="J5" s="654" t="s">
        <v>542</v>
      </c>
      <c r="K5" s="669">
        <f>IF(ISBLANK(B5),"",B5)</f>
        <v>1</v>
      </c>
      <c r="L5" s="618">
        <f>IF(ISBLANK(C5),"",C5)</f>
        <v>3</v>
      </c>
      <c r="N5" s="28"/>
    </row>
    <row r="6" spans="1:15" x14ac:dyDescent="0.25">
      <c r="A6" s="656" t="s">
        <v>543</v>
      </c>
      <c r="B6" s="657">
        <v>5</v>
      </c>
      <c r="C6" s="657">
        <v>6</v>
      </c>
      <c r="E6" s="44"/>
      <c r="J6" s="656" t="s">
        <v>543</v>
      </c>
      <c r="K6" s="670">
        <f t="shared" ref="K6:K10" si="0">IF(ISBLANK(B6),"",B6)</f>
        <v>5</v>
      </c>
      <c r="L6" s="619">
        <f t="shared" ref="L6:L10" si="1">IF(ISBLANK(C6),"",C6)</f>
        <v>6</v>
      </c>
      <c r="N6" s="44"/>
    </row>
    <row r="7" spans="1:15" x14ac:dyDescent="0.25">
      <c r="A7" s="656" t="s">
        <v>641</v>
      </c>
      <c r="B7" s="657">
        <v>8</v>
      </c>
      <c r="C7" s="657">
        <v>8</v>
      </c>
      <c r="E7" s="44"/>
      <c r="J7" s="656" t="s">
        <v>641</v>
      </c>
      <c r="K7" s="670">
        <f t="shared" si="0"/>
        <v>8</v>
      </c>
      <c r="L7" s="619">
        <f t="shared" si="1"/>
        <v>8</v>
      </c>
      <c r="N7" s="44"/>
    </row>
    <row r="8" spans="1:15" x14ac:dyDescent="0.25">
      <c r="A8" s="650" t="s">
        <v>642</v>
      </c>
      <c r="B8" s="651">
        <v>9</v>
      </c>
      <c r="C8" s="651">
        <v>9</v>
      </c>
      <c r="E8" s="21"/>
      <c r="J8" s="650" t="s">
        <v>642</v>
      </c>
      <c r="K8" s="670">
        <f t="shared" si="0"/>
        <v>9</v>
      </c>
      <c r="L8" s="619">
        <f t="shared" si="1"/>
        <v>9</v>
      </c>
      <c r="N8" s="21"/>
    </row>
    <row r="9" spans="1:15" x14ac:dyDescent="0.25">
      <c r="A9" s="650" t="s">
        <v>643</v>
      </c>
      <c r="B9" s="651">
        <v>17</v>
      </c>
      <c r="C9" s="651">
        <v>18</v>
      </c>
      <c r="E9" s="21"/>
      <c r="J9" s="650" t="s">
        <v>643</v>
      </c>
      <c r="K9" s="670">
        <f t="shared" si="0"/>
        <v>17</v>
      </c>
      <c r="L9" s="619">
        <f t="shared" si="1"/>
        <v>18</v>
      </c>
      <c r="N9" s="21"/>
    </row>
    <row r="10" spans="1:15" x14ac:dyDescent="0.25">
      <c r="A10" s="652" t="s">
        <v>365</v>
      </c>
      <c r="B10" s="653">
        <v>285</v>
      </c>
      <c r="C10" s="653">
        <v>20</v>
      </c>
      <c r="J10" s="652" t="s">
        <v>365</v>
      </c>
      <c r="K10" s="671">
        <f t="shared" si="0"/>
        <v>285</v>
      </c>
      <c r="L10" s="620">
        <f t="shared" si="1"/>
        <v>20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1.31</v>
      </c>
      <c r="C15" s="197"/>
      <c r="D15" s="253"/>
      <c r="E15" s="211"/>
      <c r="F15" s="253"/>
      <c r="G15" s="253"/>
      <c r="J15" s="673" t="s">
        <v>488</v>
      </c>
      <c r="K15" s="674">
        <f>B15</f>
        <v>1.31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0.27</v>
      </c>
      <c r="C16" s="197"/>
      <c r="D16" s="253"/>
      <c r="E16" s="254"/>
      <c r="F16" s="253"/>
      <c r="G16" s="253"/>
      <c r="J16" s="675" t="s">
        <v>489</v>
      </c>
      <c r="K16" s="676">
        <f>B16</f>
        <v>0.27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0.53</v>
      </c>
      <c r="C18" s="197"/>
      <c r="D18" s="255"/>
      <c r="E18" s="256"/>
      <c r="F18" s="253"/>
      <c r="G18" s="253"/>
      <c r="J18" s="678" t="s">
        <v>501</v>
      </c>
      <c r="K18" s="674">
        <f>B18</f>
        <v>0.53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1.32</v>
      </c>
      <c r="C19" s="198"/>
      <c r="D19" s="255"/>
      <c r="E19" s="256"/>
      <c r="F19" s="253"/>
      <c r="G19" s="253"/>
      <c r="J19" s="672" t="s">
        <v>502</v>
      </c>
      <c r="K19" s="676">
        <f>B19</f>
        <v>1.32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0.8</v>
      </c>
      <c r="C21" s="253"/>
      <c r="D21" s="253"/>
      <c r="E21" s="253"/>
      <c r="F21" s="253"/>
      <c r="G21" s="253"/>
      <c r="J21" s="661" t="s">
        <v>498</v>
      </c>
      <c r="K21" s="679">
        <f>B21</f>
        <v>0.8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1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6</v>
      </c>
      <c r="C34" s="657">
        <v>8</v>
      </c>
      <c r="E34" s="44"/>
      <c r="J34" s="656" t="s">
        <v>641</v>
      </c>
      <c r="K34" s="670">
        <f t="shared" si="2"/>
        <v>6</v>
      </c>
      <c r="L34" s="619">
        <f t="shared" si="3"/>
        <v>8</v>
      </c>
      <c r="N34" s="44"/>
    </row>
    <row r="35" spans="1:15" x14ac:dyDescent="0.25">
      <c r="A35" s="650" t="s">
        <v>642</v>
      </c>
      <c r="B35" s="651">
        <v>4</v>
      </c>
      <c r="C35" s="651">
        <v>8</v>
      </c>
      <c r="E35" s="21"/>
      <c r="J35" s="650" t="s">
        <v>642</v>
      </c>
      <c r="K35" s="670">
        <f t="shared" si="2"/>
        <v>4</v>
      </c>
      <c r="L35" s="619">
        <f t="shared" si="3"/>
        <v>8</v>
      </c>
      <c r="N35" s="21"/>
    </row>
    <row r="36" spans="1:15" x14ac:dyDescent="0.25">
      <c r="A36" s="650" t="s">
        <v>643</v>
      </c>
      <c r="B36" s="651">
        <v>9</v>
      </c>
      <c r="C36" s="651">
        <v>3</v>
      </c>
      <c r="E36" s="21"/>
      <c r="J36" s="650" t="s">
        <v>643</v>
      </c>
      <c r="K36" s="670">
        <f t="shared" si="2"/>
        <v>9</v>
      </c>
      <c r="L36" s="619">
        <f t="shared" si="3"/>
        <v>3</v>
      </c>
      <c r="N36" s="21"/>
    </row>
    <row r="37" spans="1:15" x14ac:dyDescent="0.25">
      <c r="A37" s="652" t="s">
        <v>365</v>
      </c>
      <c r="B37" s="653">
        <v>40</v>
      </c>
      <c r="C37" s="653">
        <v>11</v>
      </c>
      <c r="J37" s="652" t="s">
        <v>365</v>
      </c>
      <c r="K37" s="671">
        <f t="shared" si="2"/>
        <v>40</v>
      </c>
      <c r="L37" s="620">
        <f t="shared" si="3"/>
        <v>11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0.23</v>
      </c>
      <c r="C42" s="197"/>
      <c r="D42" s="253"/>
      <c r="E42" s="211"/>
      <c r="F42" s="253"/>
      <c r="G42" s="253"/>
      <c r="J42" s="673" t="s">
        <v>488</v>
      </c>
      <c r="K42" s="674">
        <f>B42</f>
        <v>0.23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0.13</v>
      </c>
      <c r="C43" s="197"/>
      <c r="D43" s="253"/>
      <c r="E43" s="254"/>
      <c r="F43" s="253"/>
      <c r="G43" s="253"/>
      <c r="J43" s="675" t="s">
        <v>489</v>
      </c>
      <c r="K43" s="676">
        <f>B43</f>
        <v>0.13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0.11</v>
      </c>
      <c r="C45" s="197"/>
      <c r="D45" s="255"/>
      <c r="E45" s="256"/>
      <c r="F45" s="253"/>
      <c r="G45" s="253"/>
      <c r="J45" s="678" t="s">
        <v>501</v>
      </c>
      <c r="K45" s="674">
        <f>B45</f>
        <v>0.11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0.34</v>
      </c>
      <c r="C46" s="198"/>
      <c r="D46" s="255"/>
      <c r="E46" s="256"/>
      <c r="F46" s="253"/>
      <c r="G46" s="253"/>
      <c r="J46" s="672" t="s">
        <v>502</v>
      </c>
      <c r="K46" s="676">
        <f>B46</f>
        <v>0.34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0.18</v>
      </c>
      <c r="C48" s="253"/>
      <c r="D48" s="253"/>
      <c r="E48" s="253"/>
      <c r="F48" s="253"/>
      <c r="G48" s="253"/>
      <c r="J48" s="661" t="s">
        <v>498</v>
      </c>
      <c r="K48" s="679">
        <f>B48</f>
        <v>0.18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0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>
        <v>2.8</v>
      </c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2.8</v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>
        <v>0</v>
      </c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106528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1966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3305</v>
      </c>
      <c r="C6" s="55">
        <v>1698</v>
      </c>
      <c r="D6" s="55">
        <v>1607</v>
      </c>
      <c r="E6" s="70">
        <v>3786</v>
      </c>
      <c r="F6" s="55">
        <v>1908</v>
      </c>
      <c r="G6" s="110">
        <v>1878</v>
      </c>
      <c r="H6" s="55">
        <v>2148</v>
      </c>
      <c r="I6" s="55">
        <v>1141</v>
      </c>
      <c r="J6" s="55">
        <v>1007</v>
      </c>
      <c r="K6" s="70">
        <v>8689</v>
      </c>
      <c r="L6" s="55">
        <v>4459</v>
      </c>
      <c r="M6" s="110">
        <v>4230</v>
      </c>
      <c r="N6" s="70">
        <v>8989</v>
      </c>
      <c r="O6" s="55">
        <v>4617</v>
      </c>
      <c r="P6" s="110">
        <v>4372</v>
      </c>
      <c r="Q6" s="70">
        <v>35096</v>
      </c>
      <c r="R6" s="55">
        <v>17306</v>
      </c>
      <c r="S6" s="110">
        <v>17790</v>
      </c>
      <c r="T6" s="70">
        <v>53249</v>
      </c>
      <c r="U6" s="55">
        <v>25986</v>
      </c>
      <c r="V6" s="160">
        <v>27263</v>
      </c>
    </row>
    <row r="7" spans="1:22" x14ac:dyDescent="0.25">
      <c r="A7" s="286">
        <v>2021</v>
      </c>
      <c r="B7" s="167">
        <v>3315</v>
      </c>
      <c r="C7" s="94">
        <v>1703</v>
      </c>
      <c r="D7" s="94">
        <v>1612</v>
      </c>
      <c r="E7" s="167">
        <v>3753</v>
      </c>
      <c r="F7" s="94">
        <v>1886</v>
      </c>
      <c r="G7" s="169">
        <v>1867</v>
      </c>
      <c r="H7" s="94">
        <v>2096</v>
      </c>
      <c r="I7" s="94">
        <v>1113</v>
      </c>
      <c r="J7" s="94">
        <v>983</v>
      </c>
      <c r="K7" s="167">
        <v>8613</v>
      </c>
      <c r="L7" s="94">
        <v>4422</v>
      </c>
      <c r="M7" s="169">
        <v>4191</v>
      </c>
      <c r="N7" s="167">
        <v>8833</v>
      </c>
      <c r="O7" s="94">
        <v>4555</v>
      </c>
      <c r="P7" s="169">
        <v>4278</v>
      </c>
      <c r="Q7" s="167">
        <v>34849</v>
      </c>
      <c r="R7" s="94">
        <v>17201</v>
      </c>
      <c r="S7" s="169">
        <v>17648</v>
      </c>
      <c r="T7" s="212">
        <v>52958</v>
      </c>
      <c r="U7" s="58">
        <v>25799</v>
      </c>
      <c r="V7" s="160">
        <v>27159</v>
      </c>
    </row>
    <row r="8" spans="1:22" x14ac:dyDescent="0.25">
      <c r="A8" s="219">
        <v>2022</v>
      </c>
      <c r="B8" s="72">
        <v>3737</v>
      </c>
      <c r="C8" s="61">
        <v>1888</v>
      </c>
      <c r="D8" s="61">
        <v>1849</v>
      </c>
      <c r="E8" s="72">
        <v>4240</v>
      </c>
      <c r="F8" s="61">
        <v>2143</v>
      </c>
      <c r="G8" s="111">
        <v>2097</v>
      </c>
      <c r="H8" s="61">
        <v>2111</v>
      </c>
      <c r="I8" s="61">
        <v>1091</v>
      </c>
      <c r="J8" s="61">
        <v>1020</v>
      </c>
      <c r="K8" s="72">
        <v>9527</v>
      </c>
      <c r="L8" s="61">
        <v>4835</v>
      </c>
      <c r="M8" s="111">
        <v>4692</v>
      </c>
      <c r="N8" s="72">
        <v>8884</v>
      </c>
      <c r="O8" s="61">
        <v>4518</v>
      </c>
      <c r="P8" s="111">
        <v>4366</v>
      </c>
      <c r="Q8" s="72">
        <v>35282</v>
      </c>
      <c r="R8" s="61">
        <v>17280</v>
      </c>
      <c r="S8" s="111">
        <v>18002</v>
      </c>
      <c r="T8" s="72">
        <v>54180</v>
      </c>
      <c r="U8" s="61">
        <v>26213</v>
      </c>
      <c r="V8" s="111">
        <v>27967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3737</v>
      </c>
      <c r="C15" s="172">
        <f>E8</f>
        <v>4240</v>
      </c>
      <c r="D15" s="172">
        <f>H8</f>
        <v>2111</v>
      </c>
      <c r="E15" s="172">
        <f>K8</f>
        <v>9527</v>
      </c>
      <c r="F15" s="172">
        <f>N8</f>
        <v>8884</v>
      </c>
      <c r="G15" s="172">
        <f>Q8</f>
        <v>35282</v>
      </c>
      <c r="H15" s="334">
        <f>T8</f>
        <v>54180</v>
      </c>
      <c r="M15" s="172">
        <f>K8</f>
        <v>9527</v>
      </c>
      <c r="N15" s="172">
        <f>H15-E15-O15</f>
        <v>33732</v>
      </c>
      <c r="O15" s="172">
        <f>H15-(B15+C15+G15)</f>
        <v>10921</v>
      </c>
      <c r="P15" s="29"/>
      <c r="Q15" s="100">
        <f>M15/H15*100</f>
        <v>17.583979328165373</v>
      </c>
      <c r="R15" s="100">
        <f>N15/H15*100</f>
        <v>62.25913621262459</v>
      </c>
      <c r="S15" s="100">
        <f>O15/H15*100</f>
        <v>20.15688445921004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17.583979328165373</v>
      </c>
      <c r="R18" s="100">
        <f>N15/H15*100</f>
        <v>62.25913621262459</v>
      </c>
      <c r="S18" s="100">
        <f>O15/H15*100</f>
        <v>20.15688445921004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6.7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4.3</v>
      </c>
      <c r="C24" s="361"/>
      <c r="D24" s="361"/>
      <c r="E24" s="167">
        <v>6.4</v>
      </c>
      <c r="F24" s="361"/>
      <c r="G24" s="362"/>
      <c r="H24" s="167">
        <v>4.26</v>
      </c>
      <c r="I24" s="94">
        <v>4.3499999999999996</v>
      </c>
      <c r="J24" s="169">
        <v>4.18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8.4</v>
      </c>
      <c r="C25" s="357"/>
      <c r="D25" s="357"/>
      <c r="E25" s="72">
        <v>8.3000000000000007</v>
      </c>
      <c r="F25" s="357"/>
      <c r="G25" s="461"/>
      <c r="H25" s="72">
        <v>6.26</v>
      </c>
      <c r="I25" s="61">
        <v>13.39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4.18</v>
      </c>
      <c r="C33" s="853">
        <f t="shared" ref="C33:C34" si="2">IF(ISBLANK(I24),"",I24)</f>
        <v>4.3499999999999996</v>
      </c>
      <c r="F33" s="701">
        <f t="shared" ref="F33:F34" si="3">A24</f>
        <v>2021</v>
      </c>
      <c r="G33" s="853">
        <f t="shared" ref="G33:G34" si="4">IF(ISBLANK(J24),"",J24)</f>
        <v>4.18</v>
      </c>
      <c r="H33" s="853">
        <f t="shared" ref="H33:H34" si="5">IF(ISBLANK(I24),"",I24)</f>
        <v>4.3499999999999996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13.39</v>
      </c>
      <c r="F34" s="702">
        <f t="shared" si="3"/>
        <v>2022</v>
      </c>
      <c r="G34" s="676">
        <f t="shared" si="4"/>
        <v>0</v>
      </c>
      <c r="H34" s="676">
        <f t="shared" si="5"/>
        <v>13.39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/>
      <c r="C4" s="55"/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453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322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624</v>
      </c>
    </row>
    <row r="17" spans="2:3" x14ac:dyDescent="0.25">
      <c r="B17" s="253">
        <v>2022</v>
      </c>
      <c r="C17" s="1100">
        <v>478</v>
      </c>
    </row>
    <row r="18" spans="2:3" x14ac:dyDescent="0.25">
      <c r="B18" s="253">
        <v>2023</v>
      </c>
      <c r="C18" s="1100">
        <v>453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624</v>
      </c>
    </row>
    <row r="22" spans="2:3" x14ac:dyDescent="0.25">
      <c r="B22" s="636">
        <f>B17</f>
        <v>2022</v>
      </c>
      <c r="C22" s="636">
        <f t="shared" ref="C22:C23" si="0">IF(ISBLANK(C17),"",C17)</f>
        <v>478</v>
      </c>
    </row>
    <row r="23" spans="2:3" x14ac:dyDescent="0.25">
      <c r="B23" s="636">
        <f>B18</f>
        <v>2023</v>
      </c>
      <c r="C23" s="636">
        <f t="shared" si="0"/>
        <v>453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/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/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 t="str">
        <f>IF(ISBLANK(F5),"",F5)</f>
        <v/>
      </c>
      <c r="C13" s="28"/>
      <c r="D13" s="28"/>
    </row>
    <row r="14" spans="1:10" x14ac:dyDescent="0.25">
      <c r="A14" s="624">
        <f>A6</f>
        <v>2022</v>
      </c>
      <c r="B14" s="622" t="str">
        <f t="shared" ref="B14:B15" si="0">IF(ISBLANK(F6),"",F6)</f>
        <v/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7.3</v>
      </c>
      <c r="C4" s="655">
        <v>277</v>
      </c>
      <c r="D4" s="655">
        <v>3.2</v>
      </c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>
        <v>5</v>
      </c>
      <c r="C5" s="602">
        <v>317</v>
      </c>
      <c r="D5" s="602">
        <v>3.3</v>
      </c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322</v>
      </c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443</v>
      </c>
      <c r="C4" s="1006">
        <v>243</v>
      </c>
      <c r="D4" s="1006">
        <v>200</v>
      </c>
      <c r="E4" s="1005">
        <v>813</v>
      </c>
      <c r="F4" s="1006">
        <v>481</v>
      </c>
      <c r="G4" s="1006">
        <v>332</v>
      </c>
      <c r="H4" s="1007">
        <v>8.3000000000000007</v>
      </c>
      <c r="I4" s="1007">
        <v>15.3</v>
      </c>
      <c r="J4" s="1007">
        <v>-7</v>
      </c>
      <c r="K4" s="70">
        <v>792</v>
      </c>
      <c r="L4" s="55">
        <v>381</v>
      </c>
      <c r="M4" s="110">
        <v>411</v>
      </c>
      <c r="N4" s="55">
        <v>655</v>
      </c>
      <c r="O4" s="55">
        <v>311</v>
      </c>
      <c r="P4" s="110">
        <v>344</v>
      </c>
    </row>
    <row r="5" spans="1:17" x14ac:dyDescent="0.25">
      <c r="A5" s="286">
        <v>2021</v>
      </c>
      <c r="B5" s="1008">
        <v>469</v>
      </c>
      <c r="C5" s="1009">
        <v>230</v>
      </c>
      <c r="D5" s="1009">
        <v>239</v>
      </c>
      <c r="E5" s="1008">
        <v>893</v>
      </c>
      <c r="F5" s="1009">
        <v>473</v>
      </c>
      <c r="G5" s="1009">
        <v>420</v>
      </c>
      <c r="H5" s="1010">
        <v>8.9</v>
      </c>
      <c r="I5" s="1010">
        <v>16.899999999999999</v>
      </c>
      <c r="J5" s="1010">
        <v>-8</v>
      </c>
      <c r="K5" s="212">
        <v>955</v>
      </c>
      <c r="L5" s="58">
        <v>422</v>
      </c>
      <c r="M5" s="160">
        <v>533</v>
      </c>
      <c r="N5" s="58">
        <v>880</v>
      </c>
      <c r="O5" s="58">
        <v>386</v>
      </c>
      <c r="P5" s="160">
        <v>494</v>
      </c>
    </row>
    <row r="6" spans="1:17" x14ac:dyDescent="0.25">
      <c r="A6" s="219">
        <v>2022</v>
      </c>
      <c r="B6" s="1011">
        <v>479</v>
      </c>
      <c r="C6" s="1012">
        <v>224</v>
      </c>
      <c r="D6" s="1012">
        <v>255</v>
      </c>
      <c r="E6" s="1011">
        <v>667</v>
      </c>
      <c r="F6" s="1012">
        <v>354</v>
      </c>
      <c r="G6" s="1012">
        <v>313</v>
      </c>
      <c r="H6" s="1013">
        <v>8.8000000000000007</v>
      </c>
      <c r="I6" s="1013">
        <v>12.3</v>
      </c>
      <c r="J6" s="1013">
        <v>-3.5</v>
      </c>
      <c r="K6" s="1014">
        <v>1245</v>
      </c>
      <c r="L6" s="1015">
        <v>567</v>
      </c>
      <c r="M6" s="1016">
        <v>678</v>
      </c>
      <c r="N6" s="1015">
        <v>1137</v>
      </c>
      <c r="O6" s="1015">
        <v>535</v>
      </c>
      <c r="P6" s="1016">
        <v>602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200</v>
      </c>
      <c r="C13" s="319">
        <f>IF(ISBLANK(C4),"",C4)</f>
        <v>243</v>
      </c>
      <c r="D13" s="364"/>
      <c r="E13" s="322">
        <f>A4</f>
        <v>2020</v>
      </c>
      <c r="F13" s="319">
        <f>IF(ISBLANK(G4),"",G4)</f>
        <v>332</v>
      </c>
      <c r="G13" s="319">
        <f>IF(ISBLANK(F4),"",F4)</f>
        <v>481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239</v>
      </c>
      <c r="C14" s="320">
        <f t="shared" ref="C14:C15" si="2">IF(ISBLANK(C5),"",C5)</f>
        <v>230</v>
      </c>
      <c r="D14" s="364"/>
      <c r="E14" s="323">
        <f t="shared" ref="E14:E15" si="3">A5</f>
        <v>2021</v>
      </c>
      <c r="F14" s="320">
        <f t="shared" ref="F14:F15" si="4">IF(ISBLANK(G5),"",G5)</f>
        <v>420</v>
      </c>
      <c r="G14" s="320">
        <f t="shared" ref="G14:G15" si="5">IF(ISBLANK(F5),"",F5)</f>
        <v>473</v>
      </c>
      <c r="H14" s="389"/>
      <c r="I14" s="389"/>
      <c r="J14" s="48"/>
      <c r="K14" s="325" t="s">
        <v>536</v>
      </c>
      <c r="L14" s="328">
        <f>IF(ISBLANK(K4),"",K4)</f>
        <v>792</v>
      </c>
      <c r="M14" s="328">
        <f>IF(ISBLANK(K5),"",K5)</f>
        <v>955</v>
      </c>
      <c r="N14" s="328">
        <f>IF(ISBLANK(K6),"",K6)</f>
        <v>1245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255</v>
      </c>
      <c r="C15" s="321">
        <f t="shared" si="2"/>
        <v>224</v>
      </c>
      <c r="E15" s="324">
        <f t="shared" si="3"/>
        <v>2022</v>
      </c>
      <c r="F15" s="321">
        <f t="shared" si="4"/>
        <v>313</v>
      </c>
      <c r="G15" s="321">
        <f t="shared" si="5"/>
        <v>354</v>
      </c>
      <c r="H15" s="211"/>
      <c r="I15" s="211"/>
      <c r="J15" s="28"/>
      <c r="K15" s="326" t="s">
        <v>535</v>
      </c>
      <c r="L15" s="329">
        <f>IF(ISBLANK(N4),"",N4)</f>
        <v>655</v>
      </c>
      <c r="M15" s="329">
        <f>IF(ISBLANK(N5),"",N5)</f>
        <v>880</v>
      </c>
      <c r="N15" s="329">
        <f>IF(ISBLANK(N6),"",N6)</f>
        <v>1137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792</v>
      </c>
      <c r="M19" s="328">
        <f>IF(ISBLANK(K5),"",K5)</f>
        <v>955</v>
      </c>
      <c r="N19" s="328">
        <f>IF(ISBLANK(K6),"",K6)</f>
        <v>1245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655</v>
      </c>
      <c r="M20" s="329">
        <f>IF(ISBLANK(N5),"",N5)</f>
        <v>880</v>
      </c>
      <c r="N20" s="329">
        <f>IF(ISBLANK(N6),"",N6)</f>
        <v>1137</v>
      </c>
      <c r="O20" s="364"/>
    </row>
    <row r="21" spans="1:15" x14ac:dyDescent="0.25">
      <c r="A21" s="322">
        <f>A4</f>
        <v>2020</v>
      </c>
      <c r="B21" s="319">
        <f>IF(ISBLANK(D4),"",D4)</f>
        <v>200</v>
      </c>
      <c r="C21" s="319">
        <f>IF(ISBLANK(C4),"",C4)</f>
        <v>243</v>
      </c>
      <c r="E21" s="322">
        <f>A4</f>
        <v>2020</v>
      </c>
      <c r="F21" s="319">
        <f>IF(ISBLANK(G4),"",G4)</f>
        <v>332</v>
      </c>
      <c r="G21" s="319">
        <f>IF(ISBLANK(F4),"",F4)</f>
        <v>481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239</v>
      </c>
      <c r="C22" s="320">
        <f t="shared" ref="C22:C23" si="8">IF(ISBLANK(C5),"",C5)</f>
        <v>230</v>
      </c>
      <c r="E22" s="323">
        <f t="shared" ref="E22:E23" si="9">A5</f>
        <v>2021</v>
      </c>
      <c r="F22" s="320">
        <f t="shared" ref="F22:F23" si="10">IF(ISBLANK(G5),"",G5)</f>
        <v>420</v>
      </c>
      <c r="G22" s="320">
        <f t="shared" ref="G22:G23" si="11">IF(ISBLANK(F5),"",F5)</f>
        <v>473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255</v>
      </c>
      <c r="C23" s="321">
        <f t="shared" si="8"/>
        <v>224</v>
      </c>
      <c r="E23" s="324">
        <f t="shared" si="9"/>
        <v>2022</v>
      </c>
      <c r="F23" s="321">
        <f t="shared" si="10"/>
        <v>313</v>
      </c>
      <c r="G23" s="321">
        <f t="shared" si="11"/>
        <v>354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6</v>
      </c>
      <c r="F5" s="616"/>
      <c r="G5" s="945"/>
      <c r="H5" s="599">
        <v>15</v>
      </c>
      <c r="I5" s="616">
        <v>4</v>
      </c>
      <c r="J5" s="616">
        <v>11</v>
      </c>
      <c r="K5" s="616"/>
      <c r="L5" s="945"/>
    </row>
    <row r="6" spans="1:12" x14ac:dyDescent="0.25">
      <c r="A6" s="286">
        <v>2021</v>
      </c>
      <c r="B6" s="601">
        <v>3</v>
      </c>
      <c r="C6" s="612"/>
      <c r="D6" s="612"/>
      <c r="E6" s="1034">
        <v>2</v>
      </c>
      <c r="F6" s="1028"/>
      <c r="G6" s="980"/>
      <c r="H6" s="1034">
        <v>20</v>
      </c>
      <c r="I6" s="1028">
        <v>5</v>
      </c>
      <c r="J6" s="1028">
        <v>15</v>
      </c>
      <c r="K6" s="1028"/>
      <c r="L6" s="980"/>
    </row>
    <row r="7" spans="1:12" x14ac:dyDescent="0.25">
      <c r="A7" s="218">
        <v>2022</v>
      </c>
      <c r="B7" s="601">
        <v>6</v>
      </c>
      <c r="C7" s="612"/>
      <c r="D7" s="612"/>
      <c r="E7" s="1034">
        <v>0</v>
      </c>
      <c r="F7" s="1028"/>
      <c r="G7" s="980"/>
      <c r="H7" s="1034">
        <v>1</v>
      </c>
      <c r="I7" s="1028">
        <v>1</v>
      </c>
      <c r="J7" s="1028">
        <v>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</v>
      </c>
    </row>
    <row r="15" spans="1:12" ht="30" x14ac:dyDescent="0.25">
      <c r="A15" s="833" t="s">
        <v>1543</v>
      </c>
      <c r="B15" s="623">
        <f>IF(ISBLANK(J7),"",J7)</f>
        <v>0</v>
      </c>
    </row>
    <row r="17" spans="1:2" x14ac:dyDescent="0.25">
      <c r="A17" s="625" t="s">
        <v>1540</v>
      </c>
      <c r="B17" s="621">
        <f>IF(ISBLANK(I7),"",I7)</f>
        <v>1</v>
      </c>
    </row>
    <row r="18" spans="1:2" x14ac:dyDescent="0.25">
      <c r="A18" s="627" t="s">
        <v>1541</v>
      </c>
      <c r="B18" s="623">
        <f>IF(ISBLANK(J7),"",J7)</f>
        <v>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43.4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30.4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56.9</v>
      </c>
      <c r="C6" s="614">
        <v>47.8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54</v>
      </c>
      <c r="C10" s="614">
        <v>21.7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43.4</v>
      </c>
      <c r="C14" s="73">
        <v>30.4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76.106999999999999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6760.94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6.3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76.106999999999999</v>
      </c>
      <c r="C5" s="611">
        <v>76.106999999999999</v>
      </c>
      <c r="D5" s="751"/>
      <c r="E5" s="751"/>
      <c r="G5" s="358">
        <v>2014</v>
      </c>
      <c r="H5" s="70">
        <v>5541.49</v>
      </c>
      <c r="I5" s="55">
        <v>3475.01</v>
      </c>
      <c r="J5" s="55">
        <v>2066.48</v>
      </c>
      <c r="K5" s="71">
        <v>39</v>
      </c>
    </row>
    <row r="6" spans="1:12" x14ac:dyDescent="0.25">
      <c r="A6" s="286">
        <v>2021</v>
      </c>
      <c r="B6" s="601">
        <v>76.106999999999999</v>
      </c>
      <c r="C6" s="612">
        <v>76.106999999999999</v>
      </c>
      <c r="D6" s="959"/>
      <c r="E6" s="959"/>
      <c r="G6" s="480">
        <v>2017</v>
      </c>
      <c r="H6" s="212">
        <v>5438.76</v>
      </c>
      <c r="I6" s="58">
        <v>3410</v>
      </c>
      <c r="J6" s="58">
        <v>2028.76</v>
      </c>
      <c r="K6" s="214">
        <v>39</v>
      </c>
    </row>
    <row r="7" spans="1:12" x14ac:dyDescent="0.25">
      <c r="A7" s="218">
        <v>2022</v>
      </c>
      <c r="B7" s="601">
        <v>76.106999999999999</v>
      </c>
      <c r="C7" s="612">
        <v>76.106999999999999</v>
      </c>
      <c r="D7" s="959"/>
      <c r="E7" s="959"/>
      <c r="G7" s="482">
        <v>2020</v>
      </c>
      <c r="H7" s="72">
        <v>6760.94</v>
      </c>
      <c r="I7" s="61">
        <v>4720.01</v>
      </c>
      <c r="J7" s="61">
        <v>2040.93</v>
      </c>
      <c r="K7" s="73">
        <v>48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76.106999999999999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2040.93</v>
      </c>
      <c r="I14" s="211"/>
      <c r="J14" s="211"/>
    </row>
    <row r="15" spans="1:12" x14ac:dyDescent="0.25">
      <c r="A15" s="870" t="s">
        <v>16</v>
      </c>
      <c r="B15" s="630">
        <f>IF(ISBLANK(B7),"",B7)</f>
        <v>76.106999999999999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4720.01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76.106999999999999</v>
      </c>
      <c r="F19" s="253"/>
      <c r="G19" s="634" t="s">
        <v>529</v>
      </c>
      <c r="H19" s="621">
        <f>IF(ISBLANK(J7),"",J7)</f>
        <v>2040.93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76.106999999999999</v>
      </c>
      <c r="F20" s="253"/>
      <c r="G20" s="635" t="s">
        <v>528</v>
      </c>
      <c r="H20" s="623">
        <f>IF(ISBLANK(I7),"",I7)</f>
        <v>4720.01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6.1</v>
      </c>
      <c r="C5" s="1092"/>
      <c r="D5" s="1093"/>
      <c r="E5" s="1092"/>
      <c r="F5" s="1093"/>
    </row>
    <row r="6" spans="1:9" x14ac:dyDescent="0.25">
      <c r="A6" s="218">
        <v>2021</v>
      </c>
      <c r="B6" s="1092">
        <v>7</v>
      </c>
      <c r="C6" s="1092"/>
      <c r="D6" s="1093"/>
      <c r="E6" s="1092"/>
      <c r="F6" s="1093"/>
    </row>
    <row r="7" spans="1:9" x14ac:dyDescent="0.25">
      <c r="A7" s="219">
        <v>2022</v>
      </c>
      <c r="B7" s="73">
        <v>6.3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8955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4232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4723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17480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9680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7800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2.2999999999999998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2534</v>
      </c>
      <c r="C5" s="458">
        <v>1574</v>
      </c>
      <c r="D5" s="458">
        <v>960</v>
      </c>
      <c r="E5" s="457">
        <v>5217</v>
      </c>
      <c r="F5" s="458">
        <v>3850</v>
      </c>
      <c r="G5" s="458">
        <v>1367</v>
      </c>
      <c r="H5" s="457">
        <v>2.4</v>
      </c>
      <c r="I5" s="763">
        <v>1.4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3846</v>
      </c>
      <c r="C6" s="458">
        <v>1923</v>
      </c>
      <c r="D6" s="458">
        <v>1923</v>
      </c>
      <c r="E6" s="457">
        <v>5785</v>
      </c>
      <c r="F6" s="458">
        <v>3312</v>
      </c>
      <c r="G6" s="458">
        <v>2473</v>
      </c>
      <c r="H6" s="457">
        <v>1.7</v>
      </c>
      <c r="I6" s="763">
        <v>1.3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8955</v>
      </c>
      <c r="C7" s="612">
        <v>4232</v>
      </c>
      <c r="D7" s="612">
        <v>4723</v>
      </c>
      <c r="E7" s="601">
        <v>17480</v>
      </c>
      <c r="F7" s="612">
        <v>9680</v>
      </c>
      <c r="G7" s="612">
        <v>7800</v>
      </c>
      <c r="H7" s="947">
        <v>2.2999999999999998</v>
      </c>
      <c r="I7" s="948">
        <v>1.7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2534</v>
      </c>
      <c r="C14" s="674">
        <f t="shared" ref="C14:D14" si="0">IF(ISBLANK(C5),"",C5)</f>
        <v>1574</v>
      </c>
      <c r="D14" s="669">
        <f t="shared" si="0"/>
        <v>960</v>
      </c>
      <c r="F14" s="884">
        <f>A5</f>
        <v>2020</v>
      </c>
      <c r="G14" s="674">
        <f>IF(ISBLANK(E5),"",E5)</f>
        <v>5217</v>
      </c>
      <c r="H14" s="674">
        <f t="shared" ref="H14:I16" si="1">IF(ISBLANK(F5),"",F5)</f>
        <v>3850</v>
      </c>
      <c r="I14" s="669">
        <f t="shared" si="1"/>
        <v>1367</v>
      </c>
      <c r="J14" s="756"/>
      <c r="K14" s="884">
        <f>A5</f>
        <v>2020</v>
      </c>
      <c r="L14" s="674">
        <f>IF(ISBLANK(H5),"",H5)</f>
        <v>2.4</v>
      </c>
      <c r="M14" s="669">
        <f>IF(ISBLANK(I5),"",I5)</f>
        <v>1.4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3846</v>
      </c>
      <c r="C15" s="879">
        <f t="shared" si="3"/>
        <v>1923</v>
      </c>
      <c r="D15" s="886">
        <f t="shared" si="3"/>
        <v>1923</v>
      </c>
      <c r="F15" s="890">
        <f t="shared" ref="F15:F16" si="4">A6</f>
        <v>2021</v>
      </c>
      <c r="G15" s="853">
        <f t="shared" ref="G15:G16" si="5">IF(ISBLANK(E6),"",E6)</f>
        <v>5785</v>
      </c>
      <c r="H15" s="853">
        <f t="shared" si="1"/>
        <v>3312</v>
      </c>
      <c r="I15" s="670">
        <f t="shared" si="1"/>
        <v>2473</v>
      </c>
      <c r="J15" s="211"/>
      <c r="K15" s="890">
        <f t="shared" ref="K15:K16" si="6">A6</f>
        <v>2021</v>
      </c>
      <c r="L15" s="853">
        <f t="shared" ref="L15:M16" si="7">IF(ISBLANK(H6),"",H6)</f>
        <v>1.7</v>
      </c>
      <c r="M15" s="670">
        <f t="shared" si="7"/>
        <v>1.3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8955</v>
      </c>
      <c r="C16" s="888">
        <f t="shared" si="3"/>
        <v>4232</v>
      </c>
      <c r="D16" s="889">
        <f t="shared" si="3"/>
        <v>4723</v>
      </c>
      <c r="F16" s="891">
        <f t="shared" si="4"/>
        <v>2022</v>
      </c>
      <c r="G16" s="676">
        <f t="shared" si="5"/>
        <v>17480</v>
      </c>
      <c r="H16" s="676">
        <f t="shared" si="1"/>
        <v>9680</v>
      </c>
      <c r="I16" s="671">
        <f t="shared" si="1"/>
        <v>7800</v>
      </c>
      <c r="J16" s="211"/>
      <c r="K16" s="891">
        <f t="shared" si="6"/>
        <v>2022</v>
      </c>
      <c r="L16" s="676">
        <f t="shared" si="7"/>
        <v>2.2999999999999998</v>
      </c>
      <c r="M16" s="671">
        <f t="shared" si="7"/>
        <v>1.7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2534</v>
      </c>
      <c r="C22" s="674">
        <f t="shared" ref="C22:D22" si="8">IF(ISBLANK(C5),"",C5)</f>
        <v>1574</v>
      </c>
      <c r="D22" s="669">
        <f t="shared" si="8"/>
        <v>960</v>
      </c>
      <c r="F22" s="884">
        <f>A5</f>
        <v>2020</v>
      </c>
      <c r="G22" s="674">
        <f>IF(ISBLANK(E5),"",E5)</f>
        <v>5217</v>
      </c>
      <c r="H22" s="674">
        <f t="shared" ref="H22:I24" si="9">IF(ISBLANK(F5),"",F5)</f>
        <v>3850</v>
      </c>
      <c r="I22" s="669">
        <f t="shared" si="9"/>
        <v>1367</v>
      </c>
      <c r="J22" s="756"/>
      <c r="K22" s="884">
        <f>A5</f>
        <v>2020</v>
      </c>
      <c r="L22" s="674">
        <f>IF(ISBLANK(H5),"",H5)</f>
        <v>2.4</v>
      </c>
      <c r="M22" s="669">
        <f>IF(ISBLANK(I5),"",I5)</f>
        <v>1.4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3846</v>
      </c>
      <c r="C23" s="853">
        <f t="shared" si="11"/>
        <v>1923</v>
      </c>
      <c r="D23" s="670">
        <f t="shared" si="11"/>
        <v>1923</v>
      </c>
      <c r="F23" s="890">
        <f t="shared" ref="F23:F24" si="12">A6</f>
        <v>2021</v>
      </c>
      <c r="G23" s="853">
        <f t="shared" ref="G23:G24" si="13">IF(ISBLANK(E6),"",E6)</f>
        <v>5785</v>
      </c>
      <c r="H23" s="853">
        <f t="shared" si="9"/>
        <v>3312</v>
      </c>
      <c r="I23" s="670">
        <f t="shared" si="9"/>
        <v>2473</v>
      </c>
      <c r="J23" s="211"/>
      <c r="K23" s="890">
        <f t="shared" ref="K23:K24" si="14">A6</f>
        <v>2021</v>
      </c>
      <c r="L23" s="853">
        <f t="shared" ref="L23:M24" si="15">IF(ISBLANK(H6),"",H6)</f>
        <v>1.7</v>
      </c>
      <c r="M23" s="670">
        <f t="shared" si="15"/>
        <v>1.3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8955</v>
      </c>
      <c r="C24" s="676">
        <f t="shared" si="11"/>
        <v>4232</v>
      </c>
      <c r="D24" s="671">
        <f t="shared" si="11"/>
        <v>4723</v>
      </c>
      <c r="F24" s="891">
        <f t="shared" si="12"/>
        <v>2022</v>
      </c>
      <c r="G24" s="676">
        <f t="shared" si="13"/>
        <v>17480</v>
      </c>
      <c r="H24" s="676">
        <f t="shared" si="9"/>
        <v>9680</v>
      </c>
      <c r="I24" s="671">
        <f t="shared" si="9"/>
        <v>7800</v>
      </c>
      <c r="J24" s="211"/>
      <c r="K24" s="891">
        <f t="shared" si="14"/>
        <v>2022</v>
      </c>
      <c r="L24" s="676">
        <f t="shared" si="15"/>
        <v>2.2999999999999998</v>
      </c>
      <c r="M24" s="671">
        <f t="shared" si="15"/>
        <v>1.7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154</v>
      </c>
      <c r="C3" s="71">
        <v>50</v>
      </c>
      <c r="D3" s="71">
        <v>14.2</v>
      </c>
      <c r="F3" s="105" t="s">
        <v>537</v>
      </c>
      <c r="G3" s="97">
        <f>IF(ISBLANK(B3),"",B3)</f>
        <v>154</v>
      </c>
      <c r="H3" s="97">
        <f>IF(ISBLANK(B4),"",B4)</f>
        <v>241</v>
      </c>
      <c r="I3" s="97">
        <f>IF(ISBLANK(B5),"",B5)</f>
        <v>241</v>
      </c>
      <c r="J3" s="365"/>
    </row>
    <row r="4" spans="1:12" x14ac:dyDescent="0.25">
      <c r="A4" s="286">
        <v>2021</v>
      </c>
      <c r="B4" s="214">
        <v>241</v>
      </c>
      <c r="C4" s="214">
        <v>74</v>
      </c>
      <c r="D4" s="214">
        <v>14.8</v>
      </c>
      <c r="F4" s="130" t="s">
        <v>538</v>
      </c>
      <c r="G4" s="98">
        <f>IF(ISBLANK(C3),"",C3)</f>
        <v>50</v>
      </c>
      <c r="H4" s="98">
        <f>IF(ISBLANK(C4),"",C4)</f>
        <v>74</v>
      </c>
      <c r="I4" s="98">
        <f>IF(ISBLANK(C5),"",C5)</f>
        <v>63</v>
      </c>
      <c r="J4" s="365"/>
    </row>
    <row r="5" spans="1:12" x14ac:dyDescent="0.25">
      <c r="A5" s="218">
        <v>2022</v>
      </c>
      <c r="B5" s="168">
        <v>241</v>
      </c>
      <c r="C5" s="168">
        <v>63</v>
      </c>
      <c r="D5" s="168">
        <v>12.7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154</v>
      </c>
      <c r="H8" s="97">
        <f>IF(ISBLANK(B4),"",B4)</f>
        <v>241</v>
      </c>
      <c r="I8" s="97">
        <f>IF(ISBLANK(B5),"",B5)</f>
        <v>241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50</v>
      </c>
      <c r="H9" s="98">
        <f>IF(ISBLANK(C4),"",C4)</f>
        <v>74</v>
      </c>
      <c r="I9" s="98">
        <f>IF(ISBLANK(C5),"",C5)</f>
        <v>63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14.2</v>
      </c>
      <c r="H13" s="132">
        <f>IF(ISBLANK(D4),"",D4)</f>
        <v>14.8</v>
      </c>
      <c r="I13" s="132">
        <f>IF(ISBLANK(D5),"",D5)</f>
        <v>12.7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1337</v>
      </c>
      <c r="C4" s="110">
        <v>1321</v>
      </c>
      <c r="E4" s="29" t="s">
        <v>540</v>
      </c>
      <c r="F4" s="163">
        <f>B4/($B$22+$C$22)*100</f>
        <v>2.4677002583979326</v>
      </c>
      <c r="G4" s="163">
        <f>C4/($B$22+$C$22)*100</f>
        <v>2.4381690660760427</v>
      </c>
      <c r="J4" s="29" t="s">
        <v>540</v>
      </c>
      <c r="K4" s="163">
        <f>G4</f>
        <v>2.4381690660760427</v>
      </c>
    </row>
    <row r="5" spans="1:11" x14ac:dyDescent="0.25">
      <c r="A5" s="202" t="s">
        <v>541</v>
      </c>
      <c r="B5" s="212">
        <v>1295</v>
      </c>
      <c r="C5" s="160">
        <v>1368</v>
      </c>
      <c r="E5" s="29" t="s">
        <v>541</v>
      </c>
      <c r="F5" s="163">
        <f t="shared" ref="F5:G21" si="0">B5/($B$22+$C$22)*100</f>
        <v>2.3901808785529712</v>
      </c>
      <c r="G5" s="163">
        <f t="shared" si="0"/>
        <v>2.5249169435215948</v>
      </c>
      <c r="J5" s="29" t="s">
        <v>541</v>
      </c>
      <c r="K5" s="163">
        <f t="shared" ref="K5:K21" si="1">G5</f>
        <v>2.5249169435215948</v>
      </c>
    </row>
    <row r="6" spans="1:11" x14ac:dyDescent="0.25">
      <c r="A6" s="202" t="s">
        <v>542</v>
      </c>
      <c r="B6" s="212">
        <v>1314</v>
      </c>
      <c r="C6" s="160">
        <v>1342</v>
      </c>
      <c r="E6" s="29" t="s">
        <v>542</v>
      </c>
      <c r="F6" s="163">
        <f t="shared" si="0"/>
        <v>2.4252491694352161</v>
      </c>
      <c r="G6" s="163">
        <f t="shared" si="0"/>
        <v>2.4769287559985234</v>
      </c>
      <c r="J6" s="29" t="s">
        <v>542</v>
      </c>
      <c r="K6" s="163">
        <f t="shared" si="1"/>
        <v>2.4769287559985234</v>
      </c>
    </row>
    <row r="7" spans="1:11" x14ac:dyDescent="0.25">
      <c r="A7" s="202" t="s">
        <v>543</v>
      </c>
      <c r="B7" s="212">
        <v>1295</v>
      </c>
      <c r="C7" s="160">
        <v>1393</v>
      </c>
      <c r="E7" s="29" t="s">
        <v>543</v>
      </c>
      <c r="F7" s="163">
        <f t="shared" si="0"/>
        <v>2.3901808785529712</v>
      </c>
      <c r="G7" s="163">
        <f t="shared" si="0"/>
        <v>2.5710594315245481</v>
      </c>
      <c r="J7" s="29" t="s">
        <v>543</v>
      </c>
      <c r="K7" s="163">
        <f t="shared" si="1"/>
        <v>2.5710594315245481</v>
      </c>
    </row>
    <row r="8" spans="1:11" x14ac:dyDescent="0.25">
      <c r="A8" s="202" t="s">
        <v>544</v>
      </c>
      <c r="B8" s="212">
        <v>1388</v>
      </c>
      <c r="C8" s="160">
        <v>1441</v>
      </c>
      <c r="E8" s="29" t="s">
        <v>544</v>
      </c>
      <c r="F8" s="163">
        <f t="shared" si="0"/>
        <v>2.5618309339239573</v>
      </c>
      <c r="G8" s="163">
        <f t="shared" si="0"/>
        <v>2.6596530084902179</v>
      </c>
      <c r="J8" s="29" t="s">
        <v>544</v>
      </c>
      <c r="K8" s="163">
        <f t="shared" si="1"/>
        <v>2.6596530084902179</v>
      </c>
    </row>
    <row r="9" spans="1:11" x14ac:dyDescent="0.25">
      <c r="A9" s="202" t="s">
        <v>545</v>
      </c>
      <c r="B9" s="212">
        <v>1683</v>
      </c>
      <c r="C9" s="160">
        <v>1684</v>
      </c>
      <c r="E9" s="29" t="s">
        <v>545</v>
      </c>
      <c r="F9" s="163">
        <f t="shared" si="0"/>
        <v>3.1063122923588042</v>
      </c>
      <c r="G9" s="163">
        <f t="shared" si="0"/>
        <v>3.1081579918789219</v>
      </c>
      <c r="J9" s="29" t="s">
        <v>545</v>
      </c>
      <c r="K9" s="163">
        <f t="shared" si="1"/>
        <v>3.1081579918789219</v>
      </c>
    </row>
    <row r="10" spans="1:11" x14ac:dyDescent="0.25">
      <c r="A10" s="202" t="s">
        <v>546</v>
      </c>
      <c r="B10" s="212">
        <v>1846</v>
      </c>
      <c r="C10" s="160">
        <v>1771</v>
      </c>
      <c r="E10" s="29" t="s">
        <v>546</v>
      </c>
      <c r="F10" s="163">
        <f t="shared" si="0"/>
        <v>3.4071613141380581</v>
      </c>
      <c r="G10" s="163">
        <f t="shared" si="0"/>
        <v>3.2687338501291991</v>
      </c>
      <c r="J10" s="29" t="s">
        <v>546</v>
      </c>
      <c r="K10" s="163">
        <f t="shared" si="1"/>
        <v>3.2687338501291991</v>
      </c>
    </row>
    <row r="11" spans="1:11" x14ac:dyDescent="0.25">
      <c r="A11" s="202" t="s">
        <v>547</v>
      </c>
      <c r="B11" s="212">
        <v>2000</v>
      </c>
      <c r="C11" s="160">
        <v>1993</v>
      </c>
      <c r="E11" s="29" t="s">
        <v>547</v>
      </c>
      <c r="F11" s="163">
        <f t="shared" si="0"/>
        <v>3.69139904023625</v>
      </c>
      <c r="G11" s="163">
        <f t="shared" si="0"/>
        <v>3.6784791435954229</v>
      </c>
      <c r="J11" s="29" t="s">
        <v>547</v>
      </c>
      <c r="K11" s="163">
        <f t="shared" si="1"/>
        <v>3.6784791435954229</v>
      </c>
    </row>
    <row r="12" spans="1:11" x14ac:dyDescent="0.25">
      <c r="A12" s="202" t="s">
        <v>548</v>
      </c>
      <c r="B12" s="212">
        <v>2083</v>
      </c>
      <c r="C12" s="160">
        <v>2021</v>
      </c>
      <c r="E12" s="29" t="s">
        <v>548</v>
      </c>
      <c r="F12" s="163">
        <f t="shared" si="0"/>
        <v>3.8445921004060537</v>
      </c>
      <c r="G12" s="163">
        <f t="shared" si="0"/>
        <v>3.7301587301587302</v>
      </c>
      <c r="J12" s="29" t="s">
        <v>548</v>
      </c>
      <c r="K12" s="163">
        <f t="shared" si="1"/>
        <v>3.7301587301587302</v>
      </c>
    </row>
    <row r="13" spans="1:11" x14ac:dyDescent="0.25">
      <c r="A13" s="202" t="s">
        <v>549</v>
      </c>
      <c r="B13" s="212">
        <v>2020</v>
      </c>
      <c r="C13" s="160">
        <v>1984</v>
      </c>
      <c r="E13" s="29" t="s">
        <v>549</v>
      </c>
      <c r="F13" s="163">
        <f t="shared" si="0"/>
        <v>3.7283130306386121</v>
      </c>
      <c r="G13" s="163">
        <f t="shared" si="0"/>
        <v>3.6618678479143596</v>
      </c>
      <c r="J13" s="29" t="s">
        <v>549</v>
      </c>
      <c r="K13" s="163">
        <f t="shared" si="1"/>
        <v>3.6618678479143596</v>
      </c>
    </row>
    <row r="14" spans="1:11" x14ac:dyDescent="0.25">
      <c r="A14" s="202" t="s">
        <v>550</v>
      </c>
      <c r="B14" s="212">
        <v>1953</v>
      </c>
      <c r="C14" s="160">
        <v>1723</v>
      </c>
      <c r="E14" s="29" t="s">
        <v>550</v>
      </c>
      <c r="F14" s="163">
        <f t="shared" si="0"/>
        <v>3.6046511627906979</v>
      </c>
      <c r="G14" s="163">
        <f t="shared" si="0"/>
        <v>3.1801402731635289</v>
      </c>
      <c r="J14" s="29" t="s">
        <v>550</v>
      </c>
      <c r="K14" s="163">
        <f t="shared" si="1"/>
        <v>3.1801402731635289</v>
      </c>
    </row>
    <row r="15" spans="1:11" x14ac:dyDescent="0.25">
      <c r="A15" s="202" t="s">
        <v>551</v>
      </c>
      <c r="B15" s="212">
        <v>1901</v>
      </c>
      <c r="C15" s="160">
        <v>1656</v>
      </c>
      <c r="E15" s="29" t="s">
        <v>551</v>
      </c>
      <c r="F15" s="163">
        <f t="shared" si="0"/>
        <v>3.5086747877445554</v>
      </c>
      <c r="G15" s="163">
        <f t="shared" si="0"/>
        <v>3.0564784053156147</v>
      </c>
      <c r="J15" s="29" t="s">
        <v>551</v>
      </c>
      <c r="K15" s="163">
        <f t="shared" si="1"/>
        <v>3.0564784053156147</v>
      </c>
    </row>
    <row r="16" spans="1:11" x14ac:dyDescent="0.25">
      <c r="A16" s="202" t="s">
        <v>552</v>
      </c>
      <c r="B16" s="212">
        <v>1833</v>
      </c>
      <c r="C16" s="160">
        <v>1614</v>
      </c>
      <c r="E16" s="29" t="s">
        <v>552</v>
      </c>
      <c r="F16" s="163">
        <f t="shared" si="0"/>
        <v>3.3831672203765226</v>
      </c>
      <c r="G16" s="163">
        <f t="shared" si="0"/>
        <v>2.9789590254706533</v>
      </c>
      <c r="J16" s="29" t="s">
        <v>552</v>
      </c>
      <c r="K16" s="163">
        <f t="shared" si="1"/>
        <v>2.9789590254706533</v>
      </c>
    </row>
    <row r="17" spans="1:11" x14ac:dyDescent="0.25">
      <c r="A17" s="202" t="s">
        <v>553</v>
      </c>
      <c r="B17" s="212">
        <v>2001</v>
      </c>
      <c r="C17" s="160">
        <v>1672</v>
      </c>
      <c r="E17" s="29" t="s">
        <v>553</v>
      </c>
      <c r="F17" s="163">
        <f t="shared" si="0"/>
        <v>3.6932447397563677</v>
      </c>
      <c r="G17" s="163">
        <f t="shared" si="0"/>
        <v>3.0860095976375046</v>
      </c>
      <c r="J17" s="29" t="s">
        <v>553</v>
      </c>
      <c r="K17" s="163">
        <f t="shared" si="1"/>
        <v>3.0860095976375046</v>
      </c>
    </row>
    <row r="18" spans="1:11" x14ac:dyDescent="0.25">
      <c r="A18" s="202" t="s">
        <v>554</v>
      </c>
      <c r="B18" s="212">
        <v>1676</v>
      </c>
      <c r="C18" s="160">
        <v>1434</v>
      </c>
      <c r="E18" s="29" t="s">
        <v>554</v>
      </c>
      <c r="F18" s="163">
        <f t="shared" si="0"/>
        <v>3.0933923957179772</v>
      </c>
      <c r="G18" s="163">
        <f t="shared" si="0"/>
        <v>2.6467331118493909</v>
      </c>
      <c r="J18" s="29" t="s">
        <v>554</v>
      </c>
      <c r="K18" s="163">
        <f t="shared" si="1"/>
        <v>2.6467331118493909</v>
      </c>
    </row>
    <row r="19" spans="1:11" x14ac:dyDescent="0.25">
      <c r="A19" s="202" t="s">
        <v>555</v>
      </c>
      <c r="B19" s="212">
        <v>1070</v>
      </c>
      <c r="C19" s="160">
        <v>813</v>
      </c>
      <c r="E19" s="29" t="s">
        <v>555</v>
      </c>
      <c r="F19" s="163">
        <f t="shared" si="0"/>
        <v>1.9748984865263934</v>
      </c>
      <c r="G19" s="163">
        <f t="shared" si="0"/>
        <v>1.5005537098560353</v>
      </c>
      <c r="J19" s="29" t="s">
        <v>555</v>
      </c>
      <c r="K19" s="163">
        <f t="shared" si="1"/>
        <v>1.5005537098560353</v>
      </c>
    </row>
    <row r="20" spans="1:11" x14ac:dyDescent="0.25">
      <c r="A20" s="202" t="s">
        <v>556</v>
      </c>
      <c r="B20" s="212">
        <v>769</v>
      </c>
      <c r="C20" s="160">
        <v>617</v>
      </c>
      <c r="E20" s="29" t="s">
        <v>556</v>
      </c>
      <c r="F20" s="163">
        <f t="shared" si="0"/>
        <v>1.4193429309708379</v>
      </c>
      <c r="G20" s="163">
        <f t="shared" si="0"/>
        <v>1.138796603912883</v>
      </c>
      <c r="J20" s="29" t="s">
        <v>556</v>
      </c>
      <c r="K20" s="163">
        <f t="shared" si="1"/>
        <v>1.138796603912883</v>
      </c>
    </row>
    <row r="21" spans="1:11" x14ac:dyDescent="0.25">
      <c r="A21" s="203" t="s">
        <v>557</v>
      </c>
      <c r="B21" s="72">
        <v>503</v>
      </c>
      <c r="C21" s="111">
        <v>366</v>
      </c>
      <c r="E21" s="31" t="s">
        <v>557</v>
      </c>
      <c r="F21" s="163">
        <f t="shared" si="0"/>
        <v>0.92838685861941672</v>
      </c>
      <c r="G21" s="163">
        <f t="shared" si="0"/>
        <v>0.67552602436323361</v>
      </c>
      <c r="J21" s="31" t="s">
        <v>557</v>
      </c>
      <c r="K21" s="210">
        <f t="shared" si="1"/>
        <v>0.67552602436323361</v>
      </c>
    </row>
    <row r="22" spans="1:11" x14ac:dyDescent="0.25">
      <c r="A22" s="309" t="s">
        <v>16</v>
      </c>
      <c r="B22" s="121">
        <f>SUM(B4:B21)</f>
        <v>27967</v>
      </c>
      <c r="C22" s="124">
        <f>SUM(C4:C21)</f>
        <v>26213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2085</v>
      </c>
      <c r="C3" s="110">
        <v>897</v>
      </c>
      <c r="E3" s="297" t="s">
        <v>709</v>
      </c>
      <c r="F3" s="71">
        <v>51.42</v>
      </c>
      <c r="G3" s="71">
        <v>55.04</v>
      </c>
      <c r="K3" s="122" t="s">
        <v>16</v>
      </c>
      <c r="L3" s="71">
        <v>2.97</v>
      </c>
      <c r="M3" s="71">
        <v>2.52</v>
      </c>
    </row>
    <row r="4" spans="1:16" x14ac:dyDescent="0.25">
      <c r="A4" s="202" t="s">
        <v>704</v>
      </c>
      <c r="B4" s="212">
        <v>3086</v>
      </c>
      <c r="C4" s="160">
        <v>1504</v>
      </c>
      <c r="E4" s="298" t="s">
        <v>710</v>
      </c>
      <c r="F4" s="214">
        <v>43.33</v>
      </c>
      <c r="G4" s="214">
        <v>38.46</v>
      </c>
      <c r="K4" s="215" t="s">
        <v>212</v>
      </c>
      <c r="L4" s="214">
        <v>2.88</v>
      </c>
      <c r="M4" s="214">
        <v>2.44</v>
      </c>
      <c r="N4" s="211"/>
    </row>
    <row r="5" spans="1:16" x14ac:dyDescent="0.25">
      <c r="A5" s="202" t="s">
        <v>705</v>
      </c>
      <c r="B5" s="212">
        <v>2800</v>
      </c>
      <c r="C5" s="160">
        <v>1217</v>
      </c>
      <c r="E5" s="298" t="s">
        <v>711</v>
      </c>
      <c r="F5" s="214">
        <v>4.9000000000000004</v>
      </c>
      <c r="G5" s="214">
        <v>5.91</v>
      </c>
      <c r="K5" s="123" t="s">
        <v>213</v>
      </c>
      <c r="L5" s="73">
        <v>3.13</v>
      </c>
      <c r="M5" s="73">
        <v>2.7</v>
      </c>
      <c r="N5" s="211"/>
    </row>
    <row r="6" spans="1:16" x14ac:dyDescent="0.25">
      <c r="A6" s="202" t="s">
        <v>706</v>
      </c>
      <c r="B6" s="212">
        <v>2828</v>
      </c>
      <c r="C6" s="160">
        <v>1355</v>
      </c>
      <c r="E6" s="298" t="s">
        <v>712</v>
      </c>
      <c r="F6" s="214">
        <v>0.28999999999999998</v>
      </c>
      <c r="G6" s="214">
        <v>0.48</v>
      </c>
      <c r="K6" s="226"/>
      <c r="L6" s="164"/>
      <c r="M6" s="211"/>
    </row>
    <row r="7" spans="1:16" x14ac:dyDescent="0.25">
      <c r="A7" s="202" t="s">
        <v>707</v>
      </c>
      <c r="B7" s="212">
        <v>845</v>
      </c>
      <c r="C7" s="160">
        <v>541</v>
      </c>
      <c r="E7" s="299" t="s">
        <v>713</v>
      </c>
      <c r="F7" s="73">
        <v>7.0000000000000007E-2</v>
      </c>
      <c r="G7" s="73">
        <v>0.11</v>
      </c>
      <c r="K7" s="227"/>
      <c r="L7" s="211"/>
      <c r="M7" s="211"/>
    </row>
    <row r="8" spans="1:16" x14ac:dyDescent="0.25">
      <c r="A8" s="203" t="s">
        <v>708</v>
      </c>
      <c r="B8" s="72">
        <v>384</v>
      </c>
      <c r="C8" s="111">
        <v>471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14.987468671679197</v>
      </c>
      <c r="C13" s="301">
        <f>B3/SUM(B3:B8)*100</f>
        <v>17.334552710342535</v>
      </c>
      <c r="E13" s="217" t="s">
        <v>836</v>
      </c>
      <c r="F13" s="289">
        <f>IF(ISBLANK(F3),"",F3)</f>
        <v>51.42</v>
      </c>
      <c r="G13" s="289">
        <f>IF(ISBLANK(G3),"",G3)</f>
        <v>55.04</v>
      </c>
    </row>
    <row r="14" spans="1:16" x14ac:dyDescent="0.25">
      <c r="A14" s="220" t="s">
        <v>825</v>
      </c>
      <c r="B14" s="305">
        <f>C4/SUM(C3:C8)*100</f>
        <v>25.129490392648286</v>
      </c>
      <c r="C14" s="302">
        <f>B4/SUM(B3:B8)*100</f>
        <v>25.656800798137681</v>
      </c>
      <c r="E14" s="286" t="s">
        <v>837</v>
      </c>
      <c r="F14" s="290">
        <f t="shared" ref="F14:G17" si="0">IF(ISBLANK(F4),"",F4)</f>
        <v>43.33</v>
      </c>
      <c r="G14" s="290">
        <f t="shared" si="0"/>
        <v>38.46</v>
      </c>
    </row>
    <row r="15" spans="1:16" x14ac:dyDescent="0.25">
      <c r="A15" s="220" t="s">
        <v>826</v>
      </c>
      <c r="B15" s="305">
        <f>C5/SUM(C3:C8)*100</f>
        <v>20.334168755221388</v>
      </c>
      <c r="C15" s="302">
        <f>B5/SUM(B3:B8)*100</f>
        <v>23.279015630196209</v>
      </c>
      <c r="E15" s="286" t="s">
        <v>838</v>
      </c>
      <c r="F15" s="290">
        <f t="shared" si="0"/>
        <v>4.9000000000000004</v>
      </c>
      <c r="G15" s="290">
        <f t="shared" si="0"/>
        <v>5.91</v>
      </c>
    </row>
    <row r="16" spans="1:16" x14ac:dyDescent="0.25">
      <c r="A16" s="220" t="s">
        <v>827</v>
      </c>
      <c r="B16" s="305">
        <f>C6/SUM(C3:C8)*100</f>
        <v>22.639933166248955</v>
      </c>
      <c r="C16" s="302">
        <f>B6/SUM(B3:B8)*100</f>
        <v>23.511805786498172</v>
      </c>
      <c r="E16" s="286" t="s">
        <v>839</v>
      </c>
      <c r="F16" s="290">
        <f t="shared" si="0"/>
        <v>0.28999999999999998</v>
      </c>
      <c r="G16" s="290">
        <f t="shared" si="0"/>
        <v>0.48</v>
      </c>
    </row>
    <row r="17" spans="1:18" x14ac:dyDescent="0.25">
      <c r="A17" s="220" t="s">
        <v>828</v>
      </c>
      <c r="B17" s="305">
        <f>C7/SUM(C3:C8)*100</f>
        <v>9.0392648287385136</v>
      </c>
      <c r="C17" s="302">
        <f>B7/SUM(B3:B8)*100</f>
        <v>7.0252743598270699</v>
      </c>
      <c r="E17" s="219" t="s">
        <v>840</v>
      </c>
      <c r="F17" s="291">
        <f t="shared" si="0"/>
        <v>7.0000000000000007E-2</v>
      </c>
      <c r="G17" s="291">
        <f t="shared" si="0"/>
        <v>0.11</v>
      </c>
    </row>
    <row r="18" spans="1:18" x14ac:dyDescent="0.25">
      <c r="A18" s="221" t="s">
        <v>829</v>
      </c>
      <c r="B18" s="306">
        <f>C8/SUM(C3:C8)*100</f>
        <v>7.8696741854636603</v>
      </c>
      <c r="C18" s="303">
        <f>B8/SUM(B3:B8)*100</f>
        <v>3.1925507149983372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14.987468671679197</v>
      </c>
      <c r="C22" s="301">
        <f>C13</f>
        <v>17.334552710342535</v>
      </c>
    </row>
    <row r="23" spans="1:18" x14ac:dyDescent="0.25">
      <c r="A23" s="220" t="s">
        <v>831</v>
      </c>
      <c r="B23" s="305">
        <f t="shared" ref="B23:C27" si="1">B14</f>
        <v>25.129490392648286</v>
      </c>
      <c r="C23" s="302">
        <f t="shared" si="1"/>
        <v>25.656800798137681</v>
      </c>
    </row>
    <row r="24" spans="1:18" x14ac:dyDescent="0.25">
      <c r="A24" s="307" t="s">
        <v>832</v>
      </c>
      <c r="B24" s="305">
        <f t="shared" si="1"/>
        <v>20.334168755221388</v>
      </c>
      <c r="C24" s="302">
        <f t="shared" si="1"/>
        <v>23.279015630196209</v>
      </c>
    </row>
    <row r="25" spans="1:18" x14ac:dyDescent="0.25">
      <c r="A25" s="220" t="s">
        <v>833</v>
      </c>
      <c r="B25" s="305">
        <f t="shared" si="1"/>
        <v>22.639933166248955</v>
      </c>
      <c r="C25" s="302">
        <f t="shared" si="1"/>
        <v>23.511805786498172</v>
      </c>
    </row>
    <row r="26" spans="1:18" x14ac:dyDescent="0.25">
      <c r="A26" s="220" t="s">
        <v>834</v>
      </c>
      <c r="B26" s="305">
        <f t="shared" si="1"/>
        <v>9.0392648287385136</v>
      </c>
      <c r="C26" s="302">
        <f t="shared" si="1"/>
        <v>7.0252743598270699</v>
      </c>
    </row>
    <row r="27" spans="1:18" x14ac:dyDescent="0.25">
      <c r="A27" s="308" t="s">
        <v>835</v>
      </c>
      <c r="B27" s="306">
        <f t="shared" si="1"/>
        <v>7.8696741854636603</v>
      </c>
      <c r="C27" s="303">
        <f t="shared" si="1"/>
        <v>3.1925507149983372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4247</v>
      </c>
      <c r="C34" s="110">
        <v>1641</v>
      </c>
      <c r="E34" s="297" t="s">
        <v>709</v>
      </c>
      <c r="F34" s="71">
        <v>55.04</v>
      </c>
      <c r="G34" s="211"/>
      <c r="K34" s="122" t="s">
        <v>16</v>
      </c>
      <c r="L34" s="71">
        <v>2.52</v>
      </c>
      <c r="M34" s="211"/>
    </row>
    <row r="35" spans="1:16" x14ac:dyDescent="0.25">
      <c r="A35" s="202" t="s">
        <v>704</v>
      </c>
      <c r="B35" s="212">
        <v>4218</v>
      </c>
      <c r="C35" s="160">
        <v>1825</v>
      </c>
      <c r="E35" s="298" t="s">
        <v>710</v>
      </c>
      <c r="F35" s="214">
        <v>38.46</v>
      </c>
      <c r="G35" s="211"/>
      <c r="K35" s="215" t="s">
        <v>212</v>
      </c>
      <c r="L35" s="214">
        <v>2.44</v>
      </c>
      <c r="M35" s="211"/>
      <c r="N35" s="29" t="s">
        <v>876</v>
      </c>
    </row>
    <row r="36" spans="1:16" x14ac:dyDescent="0.25">
      <c r="A36" s="202" t="s">
        <v>705</v>
      </c>
      <c r="B36" s="212">
        <v>3029</v>
      </c>
      <c r="C36" s="160">
        <v>1260</v>
      </c>
      <c r="E36" s="298" t="s">
        <v>711</v>
      </c>
      <c r="F36" s="214">
        <v>5.91</v>
      </c>
      <c r="G36" s="211"/>
      <c r="K36" s="123" t="s">
        <v>213</v>
      </c>
      <c r="L36" s="73">
        <v>2.7</v>
      </c>
      <c r="M36" s="211"/>
      <c r="N36" s="288">
        <v>2022</v>
      </c>
    </row>
    <row r="37" spans="1:16" x14ac:dyDescent="0.25">
      <c r="A37" s="202" t="s">
        <v>706</v>
      </c>
      <c r="B37" s="212">
        <v>2556</v>
      </c>
      <c r="C37" s="160">
        <v>1066</v>
      </c>
      <c r="E37" s="298" t="s">
        <v>712</v>
      </c>
      <c r="F37" s="214">
        <v>0.48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631</v>
      </c>
      <c r="C38" s="160">
        <v>452</v>
      </c>
      <c r="E38" s="299" t="s">
        <v>713</v>
      </c>
      <c r="F38" s="73">
        <v>0.11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187</v>
      </c>
      <c r="C39" s="111">
        <v>322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24.992385013706976</v>
      </c>
      <c r="C44" s="301">
        <f>B34/SUM(B34:B39)*100</f>
        <v>28.564702717245087</v>
      </c>
      <c r="E44" s="217" t="s">
        <v>836</v>
      </c>
      <c r="F44" s="289">
        <f>IF(ISBLANK(F34),"",F34)</f>
        <v>55.04</v>
      </c>
    </row>
    <row r="45" spans="1:16" x14ac:dyDescent="0.25">
      <c r="A45" s="220" t="s">
        <v>825</v>
      </c>
      <c r="B45" s="305">
        <f>C35/SUM(C34:C39)*100</f>
        <v>27.794699969540055</v>
      </c>
      <c r="C45" s="302">
        <f>B35/SUM(B34:B39)*100</f>
        <v>28.369652945924134</v>
      </c>
      <c r="E45" s="286" t="s">
        <v>837</v>
      </c>
      <c r="F45" s="290">
        <f t="shared" ref="F45:F48" si="2">IF(ISBLANK(F35),"",F35)</f>
        <v>38.46</v>
      </c>
    </row>
    <row r="46" spans="1:16" x14ac:dyDescent="0.25">
      <c r="A46" s="220" t="s">
        <v>826</v>
      </c>
      <c r="B46" s="305">
        <f>C36/SUM(C34:C39)*100</f>
        <v>19.189765458422176</v>
      </c>
      <c r="C46" s="302">
        <f>B36/SUM(B34:B39)*100</f>
        <v>20.372612321764862</v>
      </c>
      <c r="E46" s="286" t="s">
        <v>838</v>
      </c>
      <c r="F46" s="290">
        <f t="shared" si="2"/>
        <v>5.91</v>
      </c>
    </row>
    <row r="47" spans="1:16" x14ac:dyDescent="0.25">
      <c r="A47" s="220" t="s">
        <v>827</v>
      </c>
      <c r="B47" s="305">
        <f>C37/SUM(C34:C39)*100</f>
        <v>16.235150776728602</v>
      </c>
      <c r="C47" s="302">
        <f>B37/SUM(B34:B39)*100</f>
        <v>17.191283292978206</v>
      </c>
      <c r="E47" s="286" t="s">
        <v>839</v>
      </c>
      <c r="F47" s="290">
        <f t="shared" si="2"/>
        <v>0.48</v>
      </c>
    </row>
    <row r="48" spans="1:16" x14ac:dyDescent="0.25">
      <c r="A48" s="220" t="s">
        <v>828</v>
      </c>
      <c r="B48" s="305">
        <f>C38/SUM(C34:C39)*100</f>
        <v>6.8839476088943048</v>
      </c>
      <c r="C48" s="302">
        <f>B38/SUM(B34:B39)*100</f>
        <v>4.2440139897767013</v>
      </c>
      <c r="E48" s="219" t="s">
        <v>840</v>
      </c>
      <c r="F48" s="291">
        <f t="shared" si="2"/>
        <v>0.11</v>
      </c>
    </row>
    <row r="49" spans="1:3" x14ac:dyDescent="0.25">
      <c r="A49" s="221" t="s">
        <v>829</v>
      </c>
      <c r="B49" s="306">
        <f>C39/SUM(C34:C39)*100</f>
        <v>4.9040511727078888</v>
      </c>
      <c r="C49" s="303">
        <f>B39/SUM(B34:B39)*100</f>
        <v>1.2577347323110035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24.992385013706976</v>
      </c>
      <c r="C53" s="301">
        <f>C44</f>
        <v>28.564702717245087</v>
      </c>
    </row>
    <row r="54" spans="1:3" x14ac:dyDescent="0.25">
      <c r="A54" s="220" t="s">
        <v>831</v>
      </c>
      <c r="B54" s="305">
        <f t="shared" ref="B54:C54" si="3">B45</f>
        <v>27.794699969540055</v>
      </c>
      <c r="C54" s="302">
        <f t="shared" si="3"/>
        <v>28.369652945924134</v>
      </c>
    </row>
    <row r="55" spans="1:3" x14ac:dyDescent="0.25">
      <c r="A55" s="307" t="s">
        <v>832</v>
      </c>
      <c r="B55" s="305">
        <f t="shared" ref="B55:C55" si="4">B46</f>
        <v>19.189765458422176</v>
      </c>
      <c r="C55" s="302">
        <f t="shared" si="4"/>
        <v>20.372612321764862</v>
      </c>
    </row>
    <row r="56" spans="1:3" x14ac:dyDescent="0.25">
      <c r="A56" s="220" t="s">
        <v>833</v>
      </c>
      <c r="B56" s="305">
        <f t="shared" ref="B56:C56" si="5">B47</f>
        <v>16.235150776728602</v>
      </c>
      <c r="C56" s="302">
        <f t="shared" si="5"/>
        <v>17.191283292978206</v>
      </c>
    </row>
    <row r="57" spans="1:3" x14ac:dyDescent="0.25">
      <c r="A57" s="220" t="s">
        <v>834</v>
      </c>
      <c r="B57" s="305">
        <f t="shared" ref="B57:C57" si="6">B48</f>
        <v>6.8839476088943048</v>
      </c>
      <c r="C57" s="302">
        <f t="shared" si="6"/>
        <v>4.2440139897767013</v>
      </c>
    </row>
    <row r="58" spans="1:3" x14ac:dyDescent="0.25">
      <c r="A58" s="308" t="s">
        <v>835</v>
      </c>
      <c r="B58" s="306">
        <f t="shared" ref="B58:C58" si="7">B49</f>
        <v>4.9040511727078888</v>
      </c>
      <c r="C58" s="303">
        <f t="shared" si="7"/>
        <v>1.2577347323110035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2024-04-26T07:39:21Z</dcterms:modified>
</cp:coreProperties>
</file>