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<sst xmlns="http://schemas.openxmlformats.org/spreadsheetml/2006/main" count="6316" uniqueCount="2914">
  <si>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</si>
  <si>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</si>
  <si>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</si>
  <si>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</si>
  <si>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</si>
  <si>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</si>
  <si>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</si>
  <si>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</si>
  <si>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</si>
  <si>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</si>
  <si>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</si>
  <si>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</si>
  <si>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</si>
  <si>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</si>
  <si>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</si>
  <si>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</si>
  <si>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</si>
  <si>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</si>
  <si>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</si>
  <si>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</si>
  <si>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</si>
  <si>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</si>
  <si>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</si>
  <si>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</si>
  <si>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</si>
  <si>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</si>
  <si>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</si>
  <si>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</si>
  <si>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</si>
  <si>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</si>
  <si>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</si>
  <si>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</si>
  <si>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</si>
  <si>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</si>
  <si>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</si>
  <si>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</si>
  <si>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</si>
  <si>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</si>
  <si>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</si>
  <si>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</si>
  <si>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</si>
  <si>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</si>
  <si>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</si>
  <si>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</si>
  <si>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</si>
  <si>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</si>
  <si>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</si>
  <si>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</si>
  <si>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</si>
  <si>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</si>
  <si>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</si>
  <si>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</si>
  <si>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</si>
  <si>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</si>
  <si>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</si>
  <si>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</si>
  <si>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</si>
  <si>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</si>
  <si>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</si>
  <si>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</si>
  <si>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</si>
  <si>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</si>
  <si>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</si>
  <si>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</si>
  <si>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</si>
  <si>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</si>
  <si>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</si>
  <si>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</si>
  <si>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</si>
  <si>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</si>
  <si>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</si>
  <si>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</si>
  <si>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</si>
  <si>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</si>
  <si>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</si>
  <si>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</si>
  <si>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</si>
  <si>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</si>
  <si>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</si>
  <si>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</si>
  <si>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</si>
  <si>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</si>
  <si>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</si>
  <si>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</si>
  <si>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</si>
  <si>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</si>
  <si>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</si>
  <si>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</si>
  <si>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</si>
  <si>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</si>
  <si>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</si>
  <si>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</si>
  <si>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</si>
  <si>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</si>
  <si>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</si>
  <si>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</si>
  <si>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</si>
  <si>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</si>
  <si>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</si>
  <si>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</si>
  <si>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</si>
  <si>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</si>
  <si>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</si>
  <si>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</si>
  <si>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</si>
  <si>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</si>
  <si>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</si>
  <si>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</si>
  <si>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</si>
  <si>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</si>
  <si>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</si>
  <si>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</si>
  <si>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</si>
  <si>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</si>
  <si>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</si>
  <si>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</si>
  <si>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</si>
  <si>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</si>
  <si>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</si>
  <si>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</si>
  <si>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</si>
  <si>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</si>
  <si>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</si>
  <si>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</si>
  <si>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</si>
  <si>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</si>
  <si>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</si>
  <si>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</si>
  <si>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</si>
  <si>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</si>
  <si>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</si>
  <si>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</si>
  <si>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</si>
  <si>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</si>
  <si>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</si>
  <si>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</si>
  <si>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</si>
  <si>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</si>
  <si>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</si>
  <si>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</si>
  <si>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</si>
  <si>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</si>
  <si>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</si>
  <si>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</si>
  <si>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</si>
  <si>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</si>
  <si>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</si>
  <si>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</si>
  <si>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</si>
  <si>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</si>
  <si>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</si>
  <si>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</si>
  <si>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</si>
  <si>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</si>
  <si>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</si>
  <si>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</si>
  <si>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</si>
  <si>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</si>
  <si>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</si>
  <si>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</si>
  <si>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</si>
  <si>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</si>
  <si>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</si>
  <si>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</si>
  <si>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</si>
  <si>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</si>
  <si>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</si>
  <si>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</si>
  <si>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</si>
  <si>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</si>
  <si>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</si>
  <si>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</si>
  <si>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</si>
  <si>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</si>
  <si>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</si>
  <si>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</si>
  <si>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</si>
  <si>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</si>
  <si>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</si>
  <si>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</si>
  <si>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</si>
  <si>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</si>
  <si>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</si>
  <si>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</si>
  <si>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</si>
  <si>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</si>
  <si>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</si>
  <si>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</si>
  <si>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</si>
  <si>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</si>
  <si>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</si>
  <si>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</si>
  <si>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</si>
  <si>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</si>
  <si>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</si>
  <si>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</si>
  <si>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</si>
  <si>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</si>
  <si>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</si>
  <si>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</si>
  <si>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</si>
  <si>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</si>
  <si>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</si>
  <si>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</si>
  <si>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</si>
  <si>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</si>
  <si>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</si>
  <si>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</si>
  <si>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</si>
  <si>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</si>
  <si>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</si>
  <si>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</si>
  <si>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</si>
  <si>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</si>
  <si>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</si>
  <si>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</si>
  <si>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</si>
  <si>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</si>
  <si>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</si>
  <si>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</si>
  <si>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</si>
  <si>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</si>
  <si>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</si>
  <si>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</si>
  <si>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</si>
  <si>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</si>
  <si>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</si>
  <si>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</si>
  <si>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</si>
  <si>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</si>
  <si>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</si>
  <si>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</si>
  <si>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</si>
  <si>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</si>
  <si>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</si>
  <si>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</si>
  <si>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</si>
  <si>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</si>
  <si>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</si>
  <si>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</si>
  <si>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</si>
  <si>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</si>
  <si>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</si>
  <si>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</si>
  <si>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</si>
  <si>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</si>
  <si>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</si>
  <si>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</si>
  <si>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</si>
  <si>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</si>
  <si>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</si>
  <si>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</si>
  <si>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</si>
  <si>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</si>
  <si>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</si>
  <si>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</si>
  <si>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</si>
  <si>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</si>
  <si>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</si>
  <si>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</si>
  <si>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</si>
  <si>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</si>
  <si>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</si>
  <si>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</si>
  <si>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</si>
  <si>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</si>
  <si>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</si>
  <si>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</si>
  <si>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</si>
  <si>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</si>
  <si>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</si>
  <si>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</si>
  <si>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</si>
  <si>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</si>
  <si>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</si>
  <si>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</si>
  <si>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</si>
  <si>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</si>
  <si>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</si>
  <si>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</si>
  <si>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</si>
  <si>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</si>
  <si>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</si>
  <si>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</si>
  <si>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</si>
  <si>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</si>
  <si>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</si>
  <si>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</si>
  <si>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</si>
  <si>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</si>
  <si>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</si>
  <si>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</si>
  <si>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</si>
  <si>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</si>
  <si>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</si>
  <si>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</si>
  <si>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</si>
  <si>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</si>
  <si>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</si>
  <si>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</si>
  <si>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</si>
  <si>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</si>
  <si>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</si>
  <si>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</si>
  <si>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</si>
  <si>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</si>
  <si>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</si>
  <si>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</si>
  <si>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</si>
  <si>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</si>
  <si>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</si>
  <si>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</si>
  <si>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</si>
  <si>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</si>
  <si>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</si>
  <si>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</si>
  <si>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</si>
  <si>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</si>
  <si>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</si>
  <si>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</si>
  <si>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</si>
  <si>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</si>
  <si>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</si>
  <si>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</si>
  <si>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</si>
  <si>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</si>
  <si>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</si>
  <si>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</si>
  <si>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</si>
  <si>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</si>
  <si>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</si>
  <si>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</si>
  <si>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</si>
  <si>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</si>
  <si>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</si>
  <si>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</si>
  <si>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</si>
  <si>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</si>
  <si>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</si>
  <si>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</si>
  <si>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</si>
  <si>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</si>
  <si>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</si>
  <si>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</si>
  <si>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</si>
  <si>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</si>
  <si>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</si>
  <si>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</si>
  <si>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</si>
  <si>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</si>
  <si>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</si>
  <si>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</si>
  <si>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</si>
  <si>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</si>
  <si>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</si>
  <si>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</si>
  <si>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</si>
  <si>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</si>
  <si>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</si>
  <si>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</si>
  <si>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</si>
  <si>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</si>
  <si>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</si>
  <si>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</si>
  <si>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</si>
  <si>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</si>
  <si>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</si>
  <si>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</si>
  <si>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</si>
  <si>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</si>
  <si>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</si>
  <si>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</si>
  <si>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</si>
  <si>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</si>
  <si>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</si>
  <si>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</si>
  <si>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</si>
  <si>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</si>
  <si>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</si>
  <si>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</si>
  <si>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</si>
  <si>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</si>
  <si>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</si>
  <si>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</si>
  <si>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</si>
  <si>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</si>
  <si>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</si>
  <si>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</si>
  <si>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</si>
  <si>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</si>
  <si>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</si>
  <si>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</si>
  <si>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</si>
  <si>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</si>
  <si>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</si>
  <si>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</si>
  <si>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</si>
  <si>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</si>
  <si>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</si>
  <si>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</si>
  <si>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</si>
  <si>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</si>
  <si>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</si>
  <si>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</si>
  <si>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</si>
  <si>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</si>
  <si>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</si>
  <si>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</si>
  <si>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</si>
  <si>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</si>
  <si>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</si>
  <si>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</si>
  <si>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</si>
  <si>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</si>
  <si>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</si>
  <si>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</si>
  <si>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</si>
  <si>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</si>
  <si>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</si>
  <si>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</si>
  <si>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</si>
  <si>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</si>
  <si>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</si>
  <si>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</si>
  <si>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</si>
  <si>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</si>
  <si>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</si>
  <si>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</si>
  <si>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</si>
  <si>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</si>
  <si>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</si>
  <si>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</si>
  <si>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</si>
  <si>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</si>
  <si>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</si>
  <si>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</si>
  <si>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</si>
  <si>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</si>
  <si>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</si>
  <si>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</si>
  <si>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</si>
  <si>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</si>
  <si>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</si>
  <si>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</si>
  <si>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</si>
  <si>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</si>
  <si>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</si>
  <si>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</si>
  <si>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</si>
  <si>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</si>
  <si>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</si>
  <si>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</si>
  <si>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</si>
  <si>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</si>
  <si>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</si>
  <si>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</si>
  <si>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</si>
  <si>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</si>
  <si>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</si>
  <si>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</si>
  <si>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</si>
  <si>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</si>
  <si>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</si>
  <si>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</si>
  <si>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</si>
  <si>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</si>
  <si>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</si>
  <si>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</si>
  <si>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</si>
  <si>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</si>
  <si>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</si>
  <si>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</si>
  <si>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</si>
  <si>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</si>
  <si>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</si>
  <si>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</si>
  <si>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</si>
  <si>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</si>
  <si>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</si>
  <si>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</si>
  <si>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</si>
  <si>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</si>
  <si>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</si>
  <si>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</si>
  <si>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</si>
  <si>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</si>
  <si>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</si>
  <si>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</si>
  <si>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</si>
  <si>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</si>
  <si>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</si>
  <si>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</si>
  <si>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</si>
  <si>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</si>
  <si>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</si>
  <si>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</si>
  <si>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</si>
  <si>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</si>
  <si>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</si>
  <si>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</si>
  <si>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</si>
  <si>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</si>
  <si>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</si>
  <si>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</si>
  <si>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</si>
  <si>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</si>
  <si>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</si>
  <si>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</si>
  <si>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</si>
  <si>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</si>
  <si>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</si>
  <si>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</si>
  <si>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</si>
  <si>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</si>
  <si>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</si>
  <si>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</si>
  <si>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</si>
  <si>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</si>
  <si>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</si>
  <si>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</si>
  <si>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</si>
  <si>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</si>
  <si>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</si>
  <si>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</si>
  <si>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</si>
  <si>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</si>
  <si>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</si>
  <si>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</si>
  <si>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</si>
  <si>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</si>
  <si>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</si>
  <si>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</si>
  <si>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</si>
  <si>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</si>
  <si>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</si>
  <si>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</si>
  <si>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</si>
  <si>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</si>
  <si>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</si>
  <si>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</si>
  <si>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</si>
  <si>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</si>
  <si>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</si>
  <si>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</si>
  <si>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</si>
  <si>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</si>
  <si>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</si>
  <si>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</si>
  <si>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</si>
  <si>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</si>
  <si>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</si>
  <si>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</si>
  <si>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</si>
  <si>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</si>
  <si>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</si>
  <si>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</si>
  <si>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</si>
  <si>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</si>
  <si>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</si>
  <si>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</si>
  <si>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</si>
  <si>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</si>
  <si>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</si>
  <si>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</si>
  <si>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</si>
  <si>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</si>
  <si>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</si>
  <si>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</si>
  <si>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</si>
  <si>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</si>
  <si>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</si>
  <si>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</si>
  <si>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</si>
  <si>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</si>
  <si>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</si>
  <si>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</si>
  <si>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</si>
  <si>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</si>
  <si>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</si>
  <si>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</si>
  <si>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</si>
  <si>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</si>
  <si>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</si>
  <si>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</si>
  <si>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</si>
  <si>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</si>
  <si>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</si>
  <si>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</si>
  <si>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</si>
  <si>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</si>
  <si>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</si>
  <si>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</si>
  <si>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</si>
  <si>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</si>
  <si>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</si>
  <si>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</si>
  <si>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</si>
  <si>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</si>
  <si>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</si>
  <si>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</si>
  <si>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</si>
  <si>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</si>
  <si>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</si>
  <si>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</si>
  <si>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</si>
  <si>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</si>
  <si>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</si>
  <si>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</si>
  <si>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</si>
  <si>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</si>
  <si>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</si>
  <si>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</si>
  <si>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</si>
  <si>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</si>
  <si>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</si>
  <si>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</si>
  <si>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</si>
  <si>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</si>
  <si>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</si>
  <si>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</si>
  <si>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</si>
  <si>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</si>
  <si>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</si>
  <si>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</si>
  <si>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</si>
  <si>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</si>
  <si>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</si>
  <si>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</si>
  <si>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</si>
  <si>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</si>
  <si>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</si>
  <si>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</si>
  <si>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</si>
  <si>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</si>
  <si>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</si>
  <si>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</si>
  <si>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</si>
  <si>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</si>
  <si>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</si>
  <si>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</si>
  <si>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</si>
  <si>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</si>
  <si>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</si>
  <si>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</si>
  <si>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</si>
  <si>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</si>
  <si>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</si>
  <si>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</si>
  <si>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</si>
  <si>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</si>
  <si>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</si>
  <si>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</si>
  <si>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</si>
  <si>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</si>
  <si>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</si>
  <si>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</si>
  <si>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</si>
  <si>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</si>
  <si>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</si>
  <si>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</si>
  <si>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</si>
  <si>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</si>
  <si>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</si>
  <si>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</si>
  <si>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</si>
  <si>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</si>
  <si>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</si>
  <si>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</si>
  <si>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</si>
  <si>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</si>
  <si>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</si>
  <si>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</si>
  <si>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</si>
  <si>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</si>
  <si>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</si>
  <si>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</si>
  <si>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</si>
  <si>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</si>
  <si>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</si>
  <si>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</si>
  <si>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</si>
  <si>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</si>
  <si>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</si>
  <si>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</si>
  <si>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</si>
  <si>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</si>
  <si>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</si>
  <si>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</si>
  <si>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</si>
  <si>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</si>
  <si>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</si>
  <si>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</si>
  <si>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</si>
  <si>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</si>
  <si>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</si>
  <si>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</si>
  <si>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</si>
  <si>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</si>
  <si>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</si>
  <si>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</si>
  <si>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</si>
  <si>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</si>
  <si>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</si>
  <si>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</si>
  <si>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</si>
  <si>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</si>
  <si>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</si>
  <si>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</si>
  <si>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</si>
  <si>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</si>
  <si>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</si>
  <si>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</si>
  <si>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</si>
  <si>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</si>
  <si>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</si>
  <si>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</si>
  <si>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</si>
  <si>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</si>
  <si>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</si>
  <si>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</si>
  <si>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</si>
  <si>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</si>
  <si>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</si>
  <si>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</si>
  <si>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</si>
  <si>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</si>
  <si>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</si>
  <si>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</si>
  <si>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</si>
  <si>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</si>
  <si>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</si>
  <si>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</si>
  <si>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</si>
  <si>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</si>
  <si>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</si>
  <si>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</si>
  <si>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</si>
  <si>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</si>
  <si>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</si>
  <si>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</si>
  <si>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</si>
  <si>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</si>
  <si>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</si>
  <si>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</si>
  <si>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</si>
  <si>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</si>
  <si>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</si>
  <si>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</si>
  <si>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</si>
  <si>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</si>
  <si>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</si>
  <si>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</si>
  <si>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</si>
  <si>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</si>
  <si>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</si>
  <si>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</si>
  <si>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</si>
  <si>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</si>
  <si>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</si>
  <si>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</si>
  <si>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</si>
  <si>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</si>
  <si>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</si>
  <si>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</si>
  <si>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</si>
  <si>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</si>
  <si>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</si>
  <si>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</si>
  <si>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</si>
  <si>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</si>
  <si>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</si>
  <si>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</si>
  <si>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</si>
  <si>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</si>
  <si>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</si>
  <si>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</si>
  <si>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</si>
  <si>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</si>
  <si>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</si>
  <si>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</si>
  <si>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</si>
  <si>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</si>
  <si>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</si>
  <si>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</si>
  <si>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</si>
  <si>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</si>
  <si>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</si>
  <si>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</si>
  <si>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</si>
  <si>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</si>
  <si>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</si>
  <si>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</si>
  <si>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</si>
  <si>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</si>
  <si>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</si>
  <si>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</si>
  <si>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</si>
  <si>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</si>
  <si>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</si>
  <si>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</si>
  <si>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</si>
  <si>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</si>
  <si>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</si>
  <si>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</si>
  <si>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</si>
  <si>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</si>
  <si>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</si>
  <si>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</si>
  <si>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</si>
  <si>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</si>
  <si>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</si>
  <si>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</si>
  <si>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</si>
  <si>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</si>
  <si>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</si>
  <si>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</si>
  <si>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</si>
  <si>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</si>
  <si>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</si>
  <si>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</si>
  <si>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</si>
  <si>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</si>
  <si>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</si>
  <si>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</si>
  <si>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</si>
  <si>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</si>
  <si>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</si>
  <si>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</si>
  <si>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</si>
  <si>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</si>
  <si>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</si>
  <si>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</si>
  <si>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</si>
  <si>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</si>
  <si>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</si>
  <si>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</si>
  <si>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</si>
  <si>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</si>
  <si>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</si>
  <si>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</si>
  <si>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</si>
  <si>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</si>
  <si>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</si>
  <si>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</si>
  <si>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</si>
  <si>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</si>
  <si>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</si>
  <si>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</si>
  <si>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</si>
  <si>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</si>
  <si>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</si>
  <si>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</si>
  <si>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</si>
  <si>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</si>
  <si>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</si>
  <si>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</si>
  <si>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</si>
  <si>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</si>
  <si>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</si>
  <si>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</si>
  <si>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</si>
  <si>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</si>
  <si>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</si>
  <si>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</si>
  <si>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</si>
  <si>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</si>
  <si>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</si>
  <si>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</si>
  <si>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</si>
  <si>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</si>
  <si>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</si>
  <si>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</si>
  <si>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</si>
  <si>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</si>
  <si>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</si>
  <si>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</si>
  <si>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</si>
  <si>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</si>
  <si>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</si>
  <si>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</si>
  <si>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</si>
  <si>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</si>
  <si>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</si>
  <si>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</si>
  <si>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</si>
  <si>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</si>
  <si>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</si>
  <si>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</si>
  <si>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</si>
  <si>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</si>
  <si>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</si>
  <si>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</si>
  <si>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</si>
  <si>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</si>
  <si>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</si>
  <si>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</si>
  <si>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</si>
  <si>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</si>
  <si>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</si>
  <si>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</si>
  <si>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</si>
  <si>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</si>
  <si>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</si>
  <si>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</si>
  <si>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</si>
  <si>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</si>
  <si>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</si>
  <si>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</si>
  <si>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</si>
  <si>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</si>
  <si>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</si>
  <si>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</si>
  <si>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</si>
  <si>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</si>
  <si>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</si>
  <si>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</si>
  <si>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</si>
  <si>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</si>
  <si>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</si>
  <si>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</si>
  <si>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</si>
  <si>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</si>
  <si>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</si>
  <si>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</si>
  <si>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</si>
  <si>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</si>
  <si>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</si>
  <si>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</si>
  <si>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</si>
  <si>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</si>
  <si>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</si>
  <si>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</si>
  <si>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</si>
  <si>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</si>
  <si>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</si>
  <si>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</si>
  <si>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</si>
  <si>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</si>
  <si>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</si>
  <si>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</si>
  <si>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</si>
  <si>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</si>
  <si>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</si>
  <si>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</si>
  <si>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</si>
  <si>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</si>
  <si>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</si>
  <si>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</si>
  <si>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</si>
  <si>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</si>
  <si>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</si>
  <si>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</si>
  <si>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</si>
  <si>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</si>
  <si>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</si>
  <si>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</si>
  <si>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</si>
  <si>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</si>
  <si>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</si>
  <si>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</si>
  <si>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</si>
  <si>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</si>
  <si>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</si>
  <si>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</si>
  <si>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</si>
  <si>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</si>
  <si>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</si>
  <si>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</si>
  <si>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</si>
  <si>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</si>
  <si>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</si>
  <si>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</si>
  <si>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</si>
  <si>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</si>
  <si>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</si>
  <si>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</si>
  <si>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</si>
  <si>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</si>
  <si>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</si>
  <si>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</si>
  <si>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</si>
  <si>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</si>
  <si>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</si>
  <si>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</si>
  <si>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</si>
  <si>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</si>
  <si>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</si>
  <si>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</si>
  <si>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</si>
  <si>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</si>
  <si>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</si>
  <si>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</si>
  <si>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</si>
  <si>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</si>
  <si>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</si>
  <si>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</si>
  <si>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</si>
  <si>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</si>
  <si>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</si>
  <si>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</si>
  <si>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</si>
  <si>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</si>
  <si>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</si>
  <si>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</si>
  <si>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</si>
  <si>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</si>
  <si>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</si>
  <si>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</si>
  <si>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</si>
  <si>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</si>
  <si>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</si>
  <si>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</si>
  <si>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</si>
  <si>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</si>
  <si>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</si>
  <si>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</si>
  <si>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</si>
  <si>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</si>
  <si>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</si>
  <si>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</si>
  <si>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</si>
  <si>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</si>
  <si>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</si>
  <si>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</si>
  <si>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</si>
  <si>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</si>
  <si>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</si>
  <si>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</si>
  <si>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</si>
  <si>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</si>
  <si>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</si>
  <si>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</si>
  <si>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</si>
  <si>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</si>
  <si>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</si>
  <si>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</si>
  <si>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</si>
  <si>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</si>
  <si>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</si>
  <si>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</si>
  <si>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</si>
  <si>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</si>
  <si>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</si>
  <si>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</si>
  <si>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</si>
  <si>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</si>
  <si>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</si>
  <si>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</si>
  <si>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</si>
  <si>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</si>
  <si>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</si>
  <si>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</si>
  <si>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</si>
  <si>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</si>
  <si>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</si>
  <si>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</si>
  <si>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</si>
  <si>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</si>
  <si>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</si>
  <si>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</si>
  <si>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</si>
  <si>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</si>
  <si>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</si>
  <si>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</si>
  <si>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</si>
  <si>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</si>
  <si>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</si>
  <si>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</si>
  <si>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</si>
  <si>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</si>
  <si>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</si>
  <si>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</si>
  <si>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</si>
  <si>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</si>
  <si>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</si>
  <si>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</si>
  <si>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</si>
  <si>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</si>
  <si>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</si>
  <si>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</si>
  <si>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</si>
  <si>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</si>
  <si>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</si>
  <si>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</si>
  <si>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</si>
  <si>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</si>
  <si>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</si>
  <si>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</si>
  <si>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</si>
  <si>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</si>
  <si>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</si>
  <si>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</si>
  <si>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</si>
  <si>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</si>
  <si>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</si>
  <si>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</si>
  <si>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</si>
  <si>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</si>
  <si>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</si>
  <si>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</si>
  <si>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</si>
  <si>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</si>
  <si>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</si>
  <si>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</si>
  <si>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</si>
  <si>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</si>
  <si>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</si>
  <si>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</si>
  <si>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</si>
  <si>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</si>
  <si>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</si>
  <si>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</si>
  <si>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</si>
  <si>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</si>
  <si>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</si>
  <si>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</si>
  <si>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</si>
  <si>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</si>
  <si>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</si>
  <si>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</si>
  <si>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</si>
  <si>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</si>
  <si>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</si>
  <si>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</si>
  <si>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</si>
  <si>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</si>
  <si>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</si>
  <si>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</si>
  <si>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</si>
  <si>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</si>
  <si>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</si>
  <si>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</si>
  <si>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</si>
  <si>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</si>
  <si>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</si>
  <si>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</si>
  <si>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</si>
  <si>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</si>
  <si>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</si>
  <si>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</si>
  <si>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</si>
  <si>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</si>
  <si>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</si>
  <si>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</si>
  <si>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</si>
  <si>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</si>
  <si>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</si>
  <si>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</si>
  <si>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</si>
  <si>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</si>
  <si>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</si>
  <si>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</si>
  <si>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</si>
  <si>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</si>
  <si>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</si>
  <si>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</si>
  <si>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</si>
  <si>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</si>
  <si>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</si>
  <si>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</si>
  <si>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</si>
  <si>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</si>
  <si>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</si>
  <si>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</si>
  <si>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</si>
  <si>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</si>
  <si>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</si>
  <si>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</si>
  <si>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</si>
  <si>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</si>
  <si>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</si>
  <si>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</si>
  <si>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</si>
  <si>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</si>
  <si>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</si>
  <si>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</si>
  <si>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</si>
  <si>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</si>
  <si>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</si>
  <si>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</si>
  <si>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</si>
  <si>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</si>
  <si>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</si>
  <si>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</si>
  <si>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</si>
  <si>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</si>
  <si>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</si>
  <si>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</si>
  <si>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</si>
  <si>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</si>
  <si>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</si>
  <si>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</si>
  <si>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</si>
  <si>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</si>
  <si>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</si>
  <si>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</si>
  <si>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</si>
  <si>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</si>
  <si>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</si>
  <si>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</si>
  <si>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</si>
  <si>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</si>
  <si>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</si>
  <si>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</si>
  <si>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</si>
  <si>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</si>
  <si>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</si>
  <si>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</si>
  <si>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</si>
  <si>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</si>
  <si>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</si>
  <si>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</si>
  <si>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</si>
  <si>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</si>
  <si>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</si>
  <si>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</si>
  <si>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</si>
  <si>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</si>
  <si>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</si>
  <si>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</si>
  <si>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</si>
  <si>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</si>
  <si>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</si>
  <si>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</si>
  <si>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</si>
  <si>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</si>
  <si>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</si>
  <si>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</si>
  <si>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</si>
  <si>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</si>
  <si>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</si>
  <si>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</si>
  <si>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</si>
  <si>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</si>
  <si>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</si>
  <si>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</si>
  <si>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</si>
  <si>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</si>
  <si>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</si>
  <si>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</si>
  <si>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</si>
  <si>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</si>
  <si>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</si>
  <si>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</si>
  <si>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</si>
  <si>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</si>
  <si>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</si>
  <si>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</si>
  <si>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</si>
  <si>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</si>
  <si>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</si>
  <si>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</si>
  <si>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</si>
  <si>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</si>
  <si>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</si>
  <si>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</si>
  <si>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</si>
  <si>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</si>
  <si>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</si>
  <si>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</si>
  <si>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</si>
  <si>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</si>
  <si>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</si>
  <si>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</si>
  <si>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</si>
  <si>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</si>
  <si>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</si>
  <si>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</si>
  <si>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</si>
  <si>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</si>
  <si>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</si>
  <si>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</si>
  <si>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</si>
  <si>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</si>
  <si>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</si>
  <si>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</si>
  <si>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</si>
  <si>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</si>
  <si>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</si>
  <si>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</si>
  <si>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</si>
  <si>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</si>
  <si>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</si>
  <si>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</si>
  <si>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</si>
  <si>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</si>
  <si>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</si>
  <si>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</si>
  <si>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</si>
  <si>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</si>
  <si>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</si>
  <si>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</si>
  <si>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</si>
  <si>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</si>
  <si>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</si>
  <si>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</si>
  <si>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</si>
  <si>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</si>
  <si>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</si>
  <si>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</si>
  <si>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</si>
  <si>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</si>
  <si>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</si>
  <si>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</si>
  <si>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</si>
  <si>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</si>
  <si>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</si>
  <si>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</si>
  <si>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</si>
  <si>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</si>
  <si>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</si>
  <si>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</si>
  <si>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</si>
  <si>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</si>
  <si>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</si>
  <si>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</si>
  <si>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</si>
  <si>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</si>
  <si>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</si>
  <si>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</si>
  <si>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</si>
  <si>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</si>
  <si>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</si>
  <si>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</si>
  <si>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</si>
  <si>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</si>
  <si>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</si>
  <si>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</si>
  <si>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</si>
  <si>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</si>
  <si>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</si>
  <si>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</si>
  <si>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</si>
  <si>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</si>
  <si>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</si>
  <si>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</si>
  <si>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</si>
  <si>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</si>
  <si>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</si>
  <si>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</si>
  <si>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</si>
  <si>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</si>
  <si>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</si>
  <si>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</si>
  <si>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</si>
  <si>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</si>
  <si>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</si>
  <si>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</si>
  <si>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</si>
  <si>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</si>
  <si>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</si>
  <si>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</si>
  <si>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</si>
  <si>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</si>
  <si>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</si>
  <si>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</si>
  <si>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</si>
  <si>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</si>
  <si>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</si>
  <si>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</si>
  <si>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</si>
  <si>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</si>
  <si>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</si>
  <si>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</si>
  <si>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</si>
  <si>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</si>
  <si>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</si>
  <si>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</si>
  <si>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</si>
  <si>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</si>
  <si>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</si>
  <si>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</si>
  <si>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</si>
  <si>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</si>
  <si>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</si>
  <si>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</si>
  <si>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</si>
  <si>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</si>
  <si>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</si>
  <si>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</si>
  <si>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</si>
  <si>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</si>
  <si>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</si>
  <si>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</si>
  <si>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</si>
  <si>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</si>
  <si>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</si>
  <si>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</si>
  <si>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</si>
  <si>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</si>
  <si>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</si>
  <si>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</si>
  <si>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</si>
  <si>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</si>
  <si>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</si>
  <si>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</si>
  <si>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</si>
  <si>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</si>
  <si>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</si>
  <si>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</si>
  <si>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</si>
  <si>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</si>
  <si>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</si>
  <si>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</si>
  <si>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</si>
  <si>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</si>
  <si>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</si>
  <si>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</si>
  <si>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</si>
  <si>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</si>
  <si>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</si>
  <si>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</si>
  <si>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</si>
  <si>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</si>
  <si>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</si>
  <si>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</si>
  <si>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</si>
  <si>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</si>
  <si>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</si>
  <si>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</si>
  <si>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</si>
  <si>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</si>
  <si>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</si>
  <si>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</si>
  <si>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</si>
  <si>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</si>
  <si>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</si>
  <si>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</si>
  <si>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</si>
  <si>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</si>
  <si>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</si>
  <si>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</si>
  <si>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</si>
  <si>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</si>
  <si>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</si>
  <si>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</si>
  <si>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</si>
  <si>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</si>
  <si>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</si>
  <si>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</si>
  <si>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</si>
  <si>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</si>
  <si>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</si>
  <si>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</si>
  <si>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</si>
  <si>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</si>
  <si>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</si>
  <si>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</si>
  <si>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</si>
  <si>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</si>
  <si>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</si>
  <si>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</si>
  <si>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</si>
  <si>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</si>
  <si>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</si>
  <si>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</si>
  <si>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</si>
  <si>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</si>
  <si>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</si>
  <si>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</si>
  <si>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</si>
  <si>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</si>
  <si>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</si>
  <si>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</si>
  <si>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</si>
  <si>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</si>
  <si>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</si>
  <si>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</si>
  <si>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</si>
  <si>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</si>
  <si>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</si>
  <si>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</si>
  <si>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</si>
  <si>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</si>
  <si>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</si>
  <si>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</si>
  <si>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</si>
  <si>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</si>
  <si>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</si>
  <si>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</si>
  <si>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</si>
  <si>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</si>
  <si>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</si>
  <si>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</si>
  <si>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</si>
  <si>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</si>
  <si>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</si>
  <si>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</si>
  <si>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</si>
  <si>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</si>
  <si>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</si>
  <si>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</si>
  <si>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</si>
  <si>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</si>
  <si>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</si>
  <si>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</si>
  <si>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</si>
  <si>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</si>
  <si>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</si>
  <si>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</si>
  <si>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</si>
  <si>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</si>
  <si>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</si>
  <si>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</si>
  <si>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</si>
  <si>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</si>
  <si>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</si>
  <si>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</si>
  <si>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</si>
  <si>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</si>
  <si>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</si>
  <si>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</si>
  <si>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</si>
  <si>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</si>
  <si>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</si>
  <si>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</si>
  <si>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</si>
  <si>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</si>
  <si>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</si>
  <si>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</si>
  <si>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</si>
  <si>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</si>
  <si>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</si>
  <si>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</si>
  <si>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</si>
  <si>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</si>
  <si>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</si>
  <si>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</si>
  <si>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</si>
  <si>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</si>
  <si>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</si>
  <si>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</si>
  <si>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</si>
  <si>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</si>
  <si>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</si>
  <si>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</si>
  <si>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</si>
  <si>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</si>
  <si>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</si>
  <si>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</si>
  <si>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</si>
  <si>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</si>
  <si>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</si>
  <si>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</si>
  <si>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</si>
  <si>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</si>
  <si>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</si>
  <si>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</si>
  <si>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</si>
  <si>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</si>
  <si>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</si>
  <si>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</si>
  <si>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</si>
  <si>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</si>
  <si>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</si>
  <si>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</si>
  <si>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</si>
  <si>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</si>
  <si>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</si>
  <si>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</si>
  <si>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</si>
  <si>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</si>
  <si>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</si>
  <si>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</si>
  <si>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</si>
  <si>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</si>
  <si>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</si>
  <si>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</si>
  <si>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</si>
  <si>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</si>
  <si>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</si>
  <si>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</si>
  <si>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</si>
  <si>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</si>
  <si>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</si>
  <si>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</si>
  <si>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</si>
  <si>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</si>
  <si>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</si>
  <si>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</si>
  <si>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</si>
  <si>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</si>
  <si>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</si>
  <si>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</si>
  <si>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</si>
  <si>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</si>
  <si>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</si>
  <si>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</si>
  <si>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</si>
  <si>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</si>
  <si>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</si>
  <si>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</si>
  <si>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</si>
  <si>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</si>
  <si>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</si>
  <si>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</si>
  <si>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</si>
  <si>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</si>
  <si>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</si>
  <si>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</si>
  <si>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</si>
  <si>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</si>
  <si>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</si>
  <si>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</si>
  <si>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</si>
  <si>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</si>
  <si>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</si>
  <si>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</si>
  <si>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</si>
  <si>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</si>
  <si>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</si>
  <si>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</si>
  <si>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</si>
  <si>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</si>
  <si>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</si>
  <si>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</si>
  <si>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</si>
  <si>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</si>
  <si>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</si>
  <si>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</si>
  <si>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</si>
  <si>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</si>
  <si>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</si>
  <si>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</si>
  <si>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</si>
  <si>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</si>
  <si>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</si>
  <si>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</si>
  <si>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</si>
  <si>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</si>
  <si>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</si>
  <si>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</si>
  <si>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</si>
  <si>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</si>
  <si>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</si>
  <si>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</si>
  <si>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</si>
  <si>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</si>
  <si>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</si>
  <si>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</si>
  <si>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</si>
  <si>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</si>
  <si>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</si>
  <si>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</si>
  <si>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</si>
  <si>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</si>
  <si>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</si>
  <si>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</si>
  <si>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</si>
  <si>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</si>
  <si>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</si>
  <si>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</si>
  <si>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</si>
  <si>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</si>
  <si>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</si>
  <si>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</si>
  <si>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</si>
  <si>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</si>
  <si>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</si>
  <si>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</si>
  <si>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</si>
  <si>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</si>
  <si>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</si>
  <si>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</si>
  <si>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</si>
  <si>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</si>
  <si>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</si>
  <si>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</si>
  <si>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</si>
  <si>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</si>
  <si>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</si>
  <si>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</si>
  <si>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</si>
  <si>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</si>
  <si>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</si>
  <si>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</si>
  <si>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</si>
  <si>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</si>
  <si>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</si>
  <si>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</si>
  <si>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</si>
  <si>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</si>
  <si>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</si>
  <si>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</si>
  <si>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</si>
  <si>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</si>
  <si>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</si>
  <si>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</si>
  <si>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</si>
  <si>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</si>
  <si>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</si>
  <si>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</si>
  <si>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</si>
  <si>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</si>
  <si>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</si>
  <si>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</si>
  <si>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</si>
  <si>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</si>
  <si>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</si>
  <si>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</si>
  <si>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</si>
  <si>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</si>
  <si>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</si>
  <si>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</si>
  <si>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</si>
  <si>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</si>
  <si>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</si>
  <si>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</si>
  <si>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</si>
  <si>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</si>
  <si>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</si>
  <si>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</si>
  <si>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</si>
  <si>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</si>
  <si>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</si>
  <si>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</si>
  <si>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</si>
  <si>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</si>
  <si>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</si>
  <si>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</si>
  <si>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</si>
  <si>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</si>
  <si>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</si>
  <si>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</si>
  <si>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</si>
  <si>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</si>
  <si>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</si>
  <si>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</si>
  <si>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</si>
  <si>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</si>
  <si>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</si>
  <si>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</si>
  <si>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</si>
  <si>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</si>
  <si>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</si>
  <si>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</si>
  <si>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</si>
  <si>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</si>
  <si>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</si>
  <si>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</si>
  <si>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</si>
  <si>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</si>
  <si>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</si>
  <si>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</si>
  <si>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</si>
  <si>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</si>
  <si>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</si>
  <si>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</si>
  <si>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</si>
  <si>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</si>
  <si>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</si>
  <si>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</si>
  <si>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</si>
  <si>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</si>
  <si>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</si>
  <si>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</si>
  <si>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</si>
  <si>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</si>
  <si>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</si>
  <si>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</si>
  <si>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</si>
  <si>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</si>
  <si>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</si>
  <si>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</si>
  <si>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</si>
  <si>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</si>
  <si>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</si>
  <si>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</si>
  <si>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</si>
  <si>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</si>
  <si>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</si>
  <si>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</si>
  <si>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</si>
  <si>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</si>
  <si>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</si>
  <si>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</si>
  <si>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</si>
  <si>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</si>
  <si>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</si>
  <si>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</si>
  <si>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</si>
  <si>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</si>
  <si>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</si>
  <si>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</si>
  <si>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</si>
  <si>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</si>
  <si>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</si>
  <si>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</si>
  <si>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</si>
  <si>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</si>
  <si>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</si>
  <si>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</si>
  <si>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</si>
  <si>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</si>
  <si>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</si>
  <si>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</si>
  <si>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</si>
  <si>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</si>
  <si>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</si>
  <si>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</si>
  <si>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</si>
  <si>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</si>
  <si>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</si>
  <si>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</si>
  <si>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</si>
  <si>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</si>
  <si>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</si>
  <si>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</si>
  <si>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</si>
  <si>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</si>
  <si>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</si>
  <si>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</si>
  <si>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</si>
  <si>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</si>
  <si>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</si>
  <si>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</si>
  <si>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</si>
  <si>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</si>
  <si>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</si>
  <si>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</si>
  <si>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</si>
  <si>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</si>
  <si>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</si>
  <si>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</si>
  <si>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</si>
  <si>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</si>
  <si>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</si>
  <si>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</si>
  <si>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</si>
  <si>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</si>
  <si>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</si>
  <si>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</si>
  <si>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</si>
  <si>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</si>
  <si>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</si>
  <si>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</si>
  <si>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</si>
  <si>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</si>
  <si>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</si>
  <si>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</si>
  <si>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</si>
  <si>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</si>
  <si>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</si>
  <si>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</si>
  <si>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</si>
  <si>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</si>
  <si>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</si>
  <si>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</si>
  <si>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</si>
  <si>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</si>
  <si>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</si>
  <si>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</si>
  <si>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</si>
  <si>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</si>
  <si>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</si>
  <si>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</si>
  <si>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</si>
  <si>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</si>
  <si>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</si>
  <si>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</si>
  <si>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</si>
  <si>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</si>
  <si>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</si>
  <si>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</si>
  <si>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</si>
  <si>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</si>
  <si>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</si>
  <si>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</si>
  <si>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</si>
  <si>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</si>
  <si>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</si>
  <si>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</si>
  <si>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</si>
  <si>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</si>
  <si>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</si>
  <si>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</si>
  <si>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</si>
  <si>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</si>
  <si>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</si>
  <si>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</si>
  <si>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</si>
  <si>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</si>
  <si>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</si>
  <si>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</si>
  <si>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</si>
  <si>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</si>
  <si>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</si>
  <si>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</si>
  <si>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</si>
  <si>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</si>
  <si>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</si>
  <si>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</si>
  <si>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</si>
  <si>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</si>
  <si>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</si>
  <si>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</si>
  <si>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</si>
  <si>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</si>
  <si>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</si>
  <si>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</si>
  <si>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</si>
  <si>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</si>
  <si>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</si>
  <si>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</si>
  <si>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</si>
  <si>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</si>
  <si>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</si>
  <si>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</si>
  <si>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</si>
  <si>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</si>
  <si>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</si>
  <si>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</si>
  <si>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</si>
  <si>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</si>
  <si>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</si>
  <si>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</si>
  <si>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</si>
  <si>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</si>
  <si>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</si>
  <si>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</si>
  <si>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</si>
  <si>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</si>
  <si>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</si>
  <si>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</si>
  <si>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</si>
  <si>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</si>
  <si>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</si>
  <si>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</si>
  <si>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</si>
  <si>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</si>
  <si>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</si>
  <si>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</si>
  <si>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</si>
  <si>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</si>
  <si>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</si>
  <si>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</si>
  <si>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</si>
  <si>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</si>
  <si>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</si>
  <si>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</si>
  <si>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</si>
  <si>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</si>
  <si>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</si>
  <si>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</si>
  <si>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</si>
  <si>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</si>
  <si>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</si>
  <si>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</si>
  <si>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</si>
  <si>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</si>
  <si>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</si>
  <si>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</si>
  <si>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</si>
  <si>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</si>
  <si>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</si>
  <si>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</si>
  <si>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</si>
  <si>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</si>
  <si>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</si>
  <si>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</si>
  <si>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</si>
  <si>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</si>
  <si>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</si>
  <si>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</si>
  <si>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</si>
  <si>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</si>
  <si>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</si>
  <si>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</si>
  <si>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</si>
  <si>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</si>
  <si>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</si>
  <si>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</si>
  <si>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</si>
  <si>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</si>
  <si>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</si>
  <si>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</si>
  <si>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</si>
  <si>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</si>
  <si>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</si>
  <si>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</si>
  <si>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</si>
  <si>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</si>
  <si>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</si>
  <si>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</si>
  <si>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</si>
  <si>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</si>
  <si>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</si>
  <si>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</si>
  <si>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</si>
  <si>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</si>
  <si>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</si>
  <si>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</si>
  <si>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</si>
  <si>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</si>
  <si>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</si>
  <si>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</si>
  <si>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</si>
  <si>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</si>
  <si>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</si>
  <si>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</si>
  <si>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</si>
  <si>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</si>
  <si>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</si>
  <si>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</si>
  <si>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</si>
  <si>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</si>
  <si>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</si>
  <si>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</si>
  <si>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</si>
  <si>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</si>
  <si>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</si>
  <si>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</si>
  <si>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</si>
  <si>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</si>
  <si>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</si>
  <si>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</si>
  <si>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</si>
  <si>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</si>
  <si>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</si>
  <si>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</si>
  <si>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</si>
  <si>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</si>
  <si>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</si>
  <si>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</si>
  <si>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</si>
  <si>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</si>
  <si>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</si>
  <si>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</si>
  <si>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</si>
  <si>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</si>
  <si>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</si>
  <si>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</si>
  <si>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</si>
  <si>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</si>
  <si>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</si>
  <si>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</si>
  <si>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</si>
  <si>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</si>
  <si>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</si>
  <si>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</si>
  <si>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</si>
  <si>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</si>
  <si>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</si>
  <si>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</si>
  <si>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</si>
  <si>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</si>
  <si>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</si>
  <si>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</si>
  <si>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</si>
  <si>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</si>
  <si>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</si>
  <si>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</si>
  <si>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</si>
  <si>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</si>
  <si>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</si>
  <si>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</si>
  <si>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</si>
  <si>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</si>
  <si>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</si>
  <si>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</si>
  <si>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</si>
  <si>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</si>
  <si>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</si>
  <si>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</si>
  <si>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</si>
  <si>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</si>
  <si>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</si>
  <si>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</si>
  <si>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</si>
  <si>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</si>
  <si>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</si>
  <si>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</si>
  <si>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</si>
  <si>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</si>
  <si>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</si>
  <si>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</si>
  <si>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</si>
  <si>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</si>
  <si>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</si>
  <si>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</si>
  <si>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</si>
  <si>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</si>
  <si>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</si>
  <si>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</si>
  <si>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</si>
  <si>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</si>
  <si>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</si>
  <si>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</si>
  <si>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</si>
  <si>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</si>
  <si>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</si>
  <si>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</si>
  <si>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</si>
  <si>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</si>
  <si>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</si>
  <si>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</si>
  <si>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</si>
  <si>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</si>
  <si>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</si>
  <si>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</si>
  <si>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</si>
  <si>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</si>
  <si>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</si>
  <si>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</si>
  <si>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</si>
  <si>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</si>
  <si>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</si>
  <si>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</si>
  <si>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</si>
  <si>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</si>
  <si>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</si>
  <si>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</si>
  <si>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</si>
  <si>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</si>
  <si>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</si>
  <si>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</si>
  <si>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</si>
  <si>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</si>
  <si>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</si>
  <si>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</si>
  <si>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</si>
  <si>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</si>
  <si>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</si>
  <si>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</si>
  <si>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</si>
  <si>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</si>
  <si>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</si>
  <si>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</si>
  <si>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</si>
  <si>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</si>
  <si>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</si>
  <si>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</si>
  <si>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</si>
  <si>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</si>
  <si>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</si>
  <si>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</si>
  <si>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</si>
  <si>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</si>
  <si>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</si>
  <si>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</si>
  <si>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</si>
  <si>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</si>
  <si>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</si>
  <si>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</si>
  <si>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</si>
  <si>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</si>
  <si>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</si>
  <si>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</si>
  <si>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</si>
  <si>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</si>
  <si>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</si>
  <si>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</si>
  <si>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</si>
  <si>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</si>
  <si>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</si>
  <si>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</si>
  <si>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</si>
  <si>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</si>
  <si>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</si>
  <si>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</si>
  <si>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</si>
  <si>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</si>
  <si>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</si>
  <si>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</si>
  <si>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</si>
  <si>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</si>
  <si>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</si>
  <si>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</si>
  <si>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</si>
  <si>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</si>
  <si>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</si>
  <si>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</si>
  <si>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</si>
  <si>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</si>
  <si>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</si>
  <si>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</si>
  <si>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</si>
  <si>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</si>
  <si>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</si>
  <si>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</si>
  <si>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</si>
  <si>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</si>
  <si>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</si>
  <si>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</si>
  <si>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</si>
  <si>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</si>
  <si>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</si>
  <si>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</si>
  <si>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</si>
  <si>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</si>
  <si>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</si>
  <si>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</si>
  <si>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</si>
  <si>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</si>
  <si>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</si>
  <si>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</si>
  <si>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</si>
  <si>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</si>
  <si>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</si>
  <si>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</si>
  <si>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</si>
  <si>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</si>
  <si>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</si>
  <si>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</si>
  <si>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</si>
  <si>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</si>
  <si>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</si>
  <si>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</si>
  <si>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</si>
  <si>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</si>
  <si>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</si>
  <si>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</si>
  <si>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</si>
  <si>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</si>
  <si>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</si>
  <si>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</si>
  <si>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</si>
  <si>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</si>
  <si>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</si>
  <si>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</si>
  <si>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</si>
  <si>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</si>
  <si>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</si>
  <si>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</si>
  <si>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</si>
  <si>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</si>
  <si>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</si>
  <si>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</si>
  <si>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</si>
  <si>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</si>
  <si>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</si>
  <si>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</si>
  <si>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</si>
  <si>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</si>
  <si>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</si>
  <si>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</si>
  <si>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</si>
  <si>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</si>
  <si>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</si>
  <si>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</si>
  <si>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</si>
  <si>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</si>
  <si>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</si>
  <si>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</si>
  <si>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</si>
  <si>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</si>
  <si>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</si>
  <si>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</si>
  <si>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</si>
  <si>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</si>
  <si>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</si>
  <si>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</si>
  <si>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</si>
  <si>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</si>
  <si>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</si>
  <si>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</si>
  <si>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</si>
  <si>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</si>
  <si>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</si>
  <si>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</si>
  <si>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</si>
  <si>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</si>
  <si>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</si>
  <si>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</si>
  <si>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</si>
  <si>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</si>
  <si>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</si>
  <si>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</si>
  <si>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</si>
  <si>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</si>
  <si>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</si>
  <si>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</si>
  <si>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</si>
  <si>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</si>
  <si>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</si>
  <si>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</si>
  <si>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</si>
  <si>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</si>
  <si>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</si>
  <si>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</si>
  <si>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</si>
  <si>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</si>
  <si>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</si>
  <si>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</si>
  <si>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</si>
  <si>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</si>
  <si>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</si>
  <si>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</si>
  <si>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</si>
  <si>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</si>
  <si>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</si>
  <si>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</si>
  <si>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</si>
  <si>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</si>
  <si>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</si>
  <si>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</si>
  <si>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</si>
  <si>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</si>
  <si>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</si>
  <si>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</si>
  <si>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</si>
  <si>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</si>
  <si>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</si>
  <si>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</si>
  <si>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</si>
  <si>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</si>
  <si>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</si>
  <si>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</si>
  <si>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</si>
  <si>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</si>
  <si>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</si>
  <si>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</si>
  <si>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</si>
  <si>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</si>
  <si>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</si>
  <si>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</si>
  <si>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</si>
  <si>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</si>
  <si>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</si>
  <si>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</si>
  <si>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</si>
  <si>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</si>
  <si>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</si>
  <si>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</si>
  <si>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</si>
  <si>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</si>
  <si>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</si>
  <si>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</si>
  <si>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</si>
  <si>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</si>
  <si>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</si>
  <si>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</si>
  <si>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</si>
  <si>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</si>
  <si>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</si>
  <si>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</si>
  <si>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</si>
  <si>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</si>
  <si>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</si>
  <si>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</si>
  <si>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</si>
  <si>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</si>
  <si>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</si>
  <si>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</si>
  <si>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</si>
  <si>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</si>
  <si>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</si>
  <si>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</si>
  <si>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</si>
  <si>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</si>
  <si>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</si>
  <si>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</si>
  <si>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</si>
  <si>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</si>
  <si>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</si>
  <si>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</si>
  <si>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</si>
  <si>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</si>
  <si>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</si>
  <si>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</si>
  <si>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</si>
  <si>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</si>
  <si>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</si>
  <si>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</si>
  <si>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</si>
  <si>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</si>
  <si>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</si>
  <si>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</si>
  <si>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</si>
  <si>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</si>
  <si>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</si>
  <si>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</si>
  <si>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</si>
  <si>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</si>
  <si>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</si>
  <si>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</si>
  <si>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</si>
  <si>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</si>
  <si>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</si>
  <si>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</si>
  <si>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</si>
  <si>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</si>
  <si>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</si>
  <si>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</si>
  <si>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</si>
  <si>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</si>
  <si>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</si>
  <si>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</si>
  <si>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</si>
  <si>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</si>
  <si>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</si>
  <si>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</si>
  <si>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</si>
  <si>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</si>
  <si>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</si>
  <si>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</si>
  <si>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</si>
  <si>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</si>
  <si>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</si>
  <si>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</si>
  <si>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</si>
  <si>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</si>
  <si>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</si>
  <si>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</si>
  <si>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</si>
  <si>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</si>
  <si>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</si>
  <si>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</si>
  <si>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</si>
  <si>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</si>
  <si>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</si>
  <si>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</si>
  <si>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</si>
  <si>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</si>
  <si>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</si>
  <si>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</si>
  <si>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</si>
  <si>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</si>
  <si>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</si>
  <si>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</si>
  <si>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</si>
  <si>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</si>
  <si>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</si>
  <si>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</si>
  <si>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</si>
  <si>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</si>
  <si>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</si>
  <si>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</si>
  <si>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</si>
  <si>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</si>
  <si>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</si>
  <si>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</si>
  <si>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</si>
  <si>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</si>
  <si>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</si>
  <si>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</si>
  <si>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</si>
  <si>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</si>
  <si>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</si>
  <si>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</si>
  <si>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</si>
  <si>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</si>
  <si>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</si>
  <si>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</si>
  <si>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</si>
  <si>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</si>
  <si>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</si>
  <si>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</si>
  <si>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</si>
  <si>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</si>
  <si>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</si>
  <si>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</si>
  <si>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</si>
  <si>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</si>
  <si>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</si>
  <si>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</si>
  <si>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</si>
  <si>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</si>
  <si>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</si>
  <si>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</si>
  <si>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</si>
  <si>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</si>
  <si>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</si>
  <si>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</si>
  <si>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</si>
  <si>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</si>
  <si>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</si>
  <si>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</si>
  <si>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</si>
  <si>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</si>
  <si>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</si>
  <si>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</si>
  <si>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</si>
  <si>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</si>
  <si>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</si>
  <si>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</si>
  <si>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</si>
  <si>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</si>
  <si>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</si>
  <si>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</si>
  <si>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</si>
  <si>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</si>
  <si>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</si>
  <si>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</si>
  <si>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</si>
  <si>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</si>
  <si>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</si>
  <si>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</si>
  <si>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</si>
  <si>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</si>
  <si>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</si>
  <si>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</si>
  <si>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</si>
  <si>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</si>
  <si>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</si>
  <si>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</si>
  <si>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</si>
  <si>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</si>
  <si>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</si>
  <si>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</si>
  <si>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</si>
  <si>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</si>
  <si>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</si>
  <si>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</si>
  <si>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</si>
  <si>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</si>
  <si>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</si>
  <si>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</si>
  <si>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</si>
  <si>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</si>
  <si>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</si>
  <si>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</si>
  <si>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</si>
  <si>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</si>
  <si>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</si>
  <si>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</si>
  <si>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</si>
  <si>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</si>
  <si>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</si>
  <si>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</si>
  <si>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</si>
  <si>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</si>
  <si>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</si>
  <si>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</si>
  <si>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</si>
  <si>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</si>
  <si>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</si>
  <si>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</si>
  <si>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</si>
  <si>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</si>
  <si>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</si>
  <si>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</si>
  <si>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</si>
  <si>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</si>
  <si>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</si>
  <si>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</si>
  <si>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</si>
  <si>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</si>
  <si>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</si>
  <si>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</si>
  <si>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</si>
  <si>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</si>
  <si>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</si>
  <si>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</si>
  <si>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</si>
  <si>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</si>
  <si>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</si>
  <si>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</si>
  <si>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</si>
  <si>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</si>
  <si>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</si>
  <si>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</si>
  <si>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</si>
  <si>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</si>
  <si>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</si>
  <si>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</si>
  <si>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</si>
  <si>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</si>
  <si>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</si>
  <si>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</si>
  <si>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</si>
  <si>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</si>
  <si>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</si>
  <si>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</si>
  <si>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</si>
  <si>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</si>
  <si>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</si>
  <si>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</si>
  <si>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</si>
  <si>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</si>
  <si>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</si>
  <si>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</si>
  <si>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</si>
  <si>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</si>
  <si>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</si>
  <si>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</si>
  <si>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</si>
  <si>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</si>
  <si>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</si>
  <si>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</si>
  <si>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</si>
  <si>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</si>
  <si>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</si>
  <si>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</si>
  <si>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</si>
  <si>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</si>
  <si>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</si>
  <si>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</si>
  <si>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</si>
  <si>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</si>
  <si>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</si>
  <si>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</si>
  <si>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</si>
  <si>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</si>
  <si>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</si>
  <si>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</si>
  <si>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</si>
  <si>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</si>
  <si>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</si>
  <si>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</si>
  <si>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</si>
  <si>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</si>
  <si>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</si>
  <si>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</si>
  <si>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</si>
  <si>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</si>
  <si>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</si>
  <si>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</si>
  <si>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</si>
  <si>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</si>
  <si>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</si>
  <si>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</si>
  <si>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</si>
  <si>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</si>
  <si>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</si>
  <si>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</si>
  <si>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</si>
  <si>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</si>
  <si>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</si>
  <si>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</si>
  <si>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</si>
  <si>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</si>
  <si>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</si>
  <si>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</si>
  <si>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</si>
  <si>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</si>
  <si>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</si>
  <si>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</si>
  <si>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</si>
  <si>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</si>
  <si>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</si>
  <si>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</si>
  <si>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</si>
  <si>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</si>
  <si>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</si>
  <si>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</si>
  <si>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</si>
  <si>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</si>
  <si>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</si>
  <si>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</si>
  <si>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</si>
  <si>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</si>
  <si>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</si>
  <si>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</si>
  <si>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</si>
  <si>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</si>
  <si>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</si>
  <si>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</si>
  <si>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</si>
  <si>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</si>
  <si>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</si>
  <si>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</si>
  <si>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</si>
  <si>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</si>
  <si>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</si>
  <si>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</si>
  <si>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</si>
  <si>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</si>
  <si>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</si>
  <si>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</si>
  <si>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</si>
  <si>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</si>
  <si>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</si>
  <si>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</si>
  <si>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</si>
  <si>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</si>
  <si>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</si>
  <si>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</si>
  <si>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</si>
  <si>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</si>
  <si>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</si>
  <si>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</si>
  <si>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</si>
  <si>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</si>
  <si>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</si>
  <si>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</si>
  <si>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</si>
  <si>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</si>
  <si>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</si>
  <si>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</si>
  <si>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</si>
  <si>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</si>
  <si>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</si>
  <si>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</si>
  <si>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</si>
  <si>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</si>
  <si>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</si>
  <si>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</si>
  <si>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</si>
  <si>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</si>
  <si>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</si>
  <si>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</si>
  <si>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</si>
  <si>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</si>
  <si>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</si>
  <si>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</si>
  <si>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</si>
  <si>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</si>
  <si>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</si>
  <si>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</si>
  <si>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</si>
  <si>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</si>
  <si>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</si>
  <si>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</si>
  <si>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</si>
  <si>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</si>
  <si>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</si>
  <si>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</si>
  <si>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</si>
  <si>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</si>
  <si>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</si>
  <si>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</si>
  <si>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</si>
  <si>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</si>
  <si>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</si>
  <si>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</si>
  <si>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</si>
  <si>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</si>
  <si>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</si>
  <si>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</si>
  <si>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</si>
  <si>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</si>
  <si>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</si>
  <si>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</si>
  <si>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</si>
  <si>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</si>
  <si>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</si>
  <si>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</si>
  <si>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</si>
  <si>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</si>
  <si>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</si>
  <si>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</si>
  <si>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</si>
  <si>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</si>
  <si>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</si>
  <si>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</si>
  <si>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</si>
  <si>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</si>
  <si>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</si>
  <si>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</si>
  <si>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</si>
  <si>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</si>
  <si>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</si>
  <si>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</si>
  <si>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</si>
  <si>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</si>
  <si>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</si>
  <si>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</si>
  <si>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</si>
  <si>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</si>
  <si>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</si>
  <si>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</si>
  <si>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</si>
  <si>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</si>
  <si>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</si>
  <si>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</si>
  <si>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</si>
  <si>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</si>
  <si>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</si>
  <si>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</si>
  <si>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</si>
  <si>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</si>
  <si>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</si>
  <si>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</si>
  <si>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</si>
  <si>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</si>
  <si>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</si>
  <si>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</si>
  <si>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</si>
  <si>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</si>
  <si>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</si>
  <si>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</si>
  <si>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</si>
  <si>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</si>
  <si>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</si>
  <si>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</si>
  <si>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</si>
  <si>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</si>
  <si>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</si>
  <si>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</si>
  <si>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</si>
  <si>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</si>
  <si>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</si>
  <si>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</si>
  <si>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</si>
  <si>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</si>
  <si>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</si>
  <si>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</si>
  <si>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</si>
  <si>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</si>
  <si>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</si>
  <si>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</si>
  <si>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</si>
  <si>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</si>
  <si>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</si>
  <si>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</si>
  <si>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</si>
  <si>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</si>
  <si>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</si>
  <si>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</si>
  <si>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</si>
  <si>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</si>
  <si>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</si>
  <si>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</si>
  <si>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</si>
  <si>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</si>
  <si>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</si>
  <si>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</si>
  <si>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</si>
  <si>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</si>
  <si>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</si>
  <si>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</si>
  <si>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</si>
  <si>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</si>
  <si>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</si>
  <si>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</si>
  <si>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</si>
  <si>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</si>
  <si>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</si>
  <si>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</si>
  <si>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</si>
  <si>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</si>
  <si>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</si>
  <si>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</si>
  <si>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</si>
  <si>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</si>
  <si>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</si>
  <si>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</si>
  <si>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</si>
  <si>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</si>
  <si>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</si>
  <si>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</si>
  <si>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</si>
  <si>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</si>
  <si>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</si>
  <si>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</si>
  <si>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</si>
  <si>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</si>
  <si>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</si>
  <si>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</si>
  <si>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</si>
  <si>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</si>
  <si>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</si>
  <si>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</si>
  <si>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</si>
  <si>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</si>
  <si>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</si>
  <si>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</si>
  <si>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</si>
  <si>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</si>
  <si>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</si>
  <si>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</si>
  <si>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</si>
  <si>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</si>
  <si>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</si>
  <si>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</si>
  <si>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</si>
  <si>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</si>
  <si>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</si>
  <si>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</si>
  <si>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</si>
  <si>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</si>
  <si>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</si>
  <si>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</si>
  <si>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</si>
  <si>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</si>
  <si>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</si>
  <si>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</si>
  <si>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</si>
  <si>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</si>
  <si>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</si>
  <si>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</si>
  <si>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</si>
  <si>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</si>
  <si>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</si>
  <si>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</si>
  <si>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</si>
  <si>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</si>
  <si>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</si>
  <si>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</si>
  <si>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</si>
  <si>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</si>
  <si>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</si>
  <si>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</si>
  <si>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</si>
  <si>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</si>
  <si>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</si>
  <si>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</si>
  <si>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</si>
  <si>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</si>
  <si>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</si>
  <si>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</si>
  <si>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</si>
  <si>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</si>
  <si>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</si>
  <si>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</si>
  <si>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</si>
  <si>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</si>
  <si>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</si>
  <si>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</si>
  <si>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</si>
  <si>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</si>
  <si>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</si>
  <si>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</si>
  <si>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</si>
  <si>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</si>
  <si>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</si>
  <si>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</si>
  <si>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</si>
  <si>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</si>
  <si>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</si>
  <si>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</si>
  <si>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</si>
  <si>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Pančevo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</si>
</sst>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1555</c:v>
                </c:pt>
                <c:pt idx="1">
                  <c:v>1739</c:v>
                </c:pt>
                <c:pt idx="2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1376</c:v>
                </c:pt>
                <c:pt idx="1">
                  <c:v>1614</c:v>
                </c:pt>
                <c:pt idx="2">
                  <c:v>1783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63904"/>
        <c:axId val="192390272"/>
      </c:barChart>
      <c:catAx>
        <c:axId val="192363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0272"/>
        <c:crosses val="autoZero"/>
        <c:auto val="1"/>
        <c:lblAlgn val="ctr"/>
        <c:lblOffset val="100"/>
        <c:noMultiLvlLbl val="0"/>
      </c:catAx>
      <c:valAx>
        <c:axId val="192390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639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1764</c:v>
                </c:pt>
                <c:pt idx="1">
                  <c:v>1529</c:v>
                </c:pt>
                <c:pt idx="2">
                  <c:v>1563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2672"/>
        <c:axId val="200734208"/>
      </c:barChart>
      <c:catAx>
        <c:axId val="20073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4208"/>
        <c:crosses val="autoZero"/>
        <c:auto val="1"/>
        <c:lblAlgn val="ctr"/>
        <c:lblOffset val="100"/>
        <c:noMultiLvlLbl val="0"/>
      </c:catAx>
      <c:valAx>
        <c:axId val="200734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2672"/>
        <c:crosses val="autoZero"/>
        <c:crossBetween val="between"/>
        <c:majorUnit val="4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88</c:v>
                </c:pt>
                <c:pt idx="1">
                  <c:v>73</c:v>
                </c:pt>
                <c:pt idx="2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30656"/>
        <c:axId val="201089792"/>
      </c:barChart>
      <c:catAx>
        <c:axId val="2010306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89792"/>
        <c:crosses val="autoZero"/>
        <c:auto val="1"/>
        <c:lblAlgn val="ctr"/>
        <c:lblOffset val="100"/>
        <c:noMultiLvlLbl val="0"/>
      </c:catAx>
      <c:valAx>
        <c:axId val="2010897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30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166</c:v>
                </c:pt>
                <c:pt idx="1">
                  <c:v>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243264"/>
        <c:axId val="201602176"/>
      </c:barChart>
      <c:catAx>
        <c:axId val="2012432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2176"/>
        <c:crosses val="autoZero"/>
        <c:auto val="1"/>
        <c:lblAlgn val="ctr"/>
        <c:lblOffset val="100"/>
        <c:noMultiLvlLbl val="0"/>
      </c:catAx>
      <c:valAx>
        <c:axId val="2016021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43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38906</c:v>
                </c:pt>
                <c:pt idx="1">
                  <c:v>38450</c:v>
                </c:pt>
                <c:pt idx="2">
                  <c:v>38490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2020736"/>
        <c:axId val="202023680"/>
      </c:barChart>
      <c:catAx>
        <c:axId val="202020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23680"/>
        <c:crosses val="autoZero"/>
        <c:auto val="1"/>
        <c:lblAlgn val="ctr"/>
        <c:lblOffset val="100"/>
        <c:noMultiLvlLbl val="0"/>
      </c:catAx>
      <c:valAx>
        <c:axId val="202023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20736"/>
        <c:crosses val="autoZero"/>
        <c:crossBetween val="between"/>
        <c:majorUnit val="10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17.594930142481672</c:v>
                </c:pt>
                <c:pt idx="1">
                  <c:v>60.779499239175536</c:v>
                </c:pt>
                <c:pt idx="2">
                  <c:v>21.625570618342785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128</c:v>
                </c:pt>
                <c:pt idx="1">
                  <c:v>151</c:v>
                </c:pt>
                <c:pt idx="2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4</c:v>
                </c:pt>
                <c:pt idx="1">
                  <c:v>4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609024"/>
        <c:axId val="202785920"/>
      </c:barChart>
      <c:catAx>
        <c:axId val="202609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785920"/>
        <c:crosses val="autoZero"/>
        <c:auto val="1"/>
        <c:lblAlgn val="ctr"/>
        <c:lblOffset val="100"/>
        <c:noMultiLvlLbl val="0"/>
      </c:catAx>
      <c:valAx>
        <c:axId val="202785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609024"/>
        <c:crosses val="autoZero"/>
        <c:crossBetween val="between"/>
        <c:majorUnit val="3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20</c:v>
                </c:pt>
                <c:pt idx="1">
                  <c:v>20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3</c:v>
                </c:pt>
                <c:pt idx="1">
                  <c:v>4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3194368"/>
        <c:axId val="263864320"/>
      </c:barChart>
      <c:catAx>
        <c:axId val="20319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3864320"/>
        <c:crosses val="autoZero"/>
        <c:auto val="1"/>
        <c:lblAlgn val="ctr"/>
        <c:lblOffset val="100"/>
        <c:noMultiLvlLbl val="0"/>
      </c:catAx>
      <c:valAx>
        <c:axId val="263864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31943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99.8</c:v>
                </c:pt>
                <c:pt idx="1">
                  <c:v>97.4</c:v>
                </c:pt>
                <c:pt idx="2">
                  <c:v>103.4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98</c:v>
                </c:pt>
                <c:pt idx="1">
                  <c:v>106.4</c:v>
                </c:pt>
                <c:pt idx="2">
                  <c:v>106.2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5884672"/>
        <c:axId val="315886592"/>
      </c:barChart>
      <c:catAx>
        <c:axId val="315884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5886592"/>
        <c:crosses val="autoZero"/>
        <c:auto val="1"/>
        <c:lblAlgn val="ctr"/>
        <c:lblOffset val="100"/>
        <c:noMultiLvlLbl val="0"/>
      </c:catAx>
      <c:valAx>
        <c:axId val="315886592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5884672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2239</c:v>
                </c:pt>
                <c:pt idx="1">
                  <c:v>1872</c:v>
                </c:pt>
                <c:pt idx="2">
                  <c:v>1785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8761600"/>
        <c:axId val="319230720"/>
      </c:barChart>
      <c:catAx>
        <c:axId val="318761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9230720"/>
        <c:crosses val="autoZero"/>
        <c:auto val="1"/>
        <c:lblAlgn val="ctr"/>
        <c:lblOffset val="100"/>
        <c:noMultiLvlLbl val="0"/>
      </c:catAx>
      <c:valAx>
        <c:axId val="319230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87616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116</c:v>
                </c:pt>
                <c:pt idx="1">
                  <c:v>111</c:v>
                </c:pt>
                <c:pt idx="2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143</c:v>
                </c:pt>
                <c:pt idx="1">
                  <c:v>136</c:v>
                </c:pt>
                <c:pt idx="2">
                  <c:v>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1328256"/>
        <c:axId val="321330176"/>
      </c:barChart>
      <c:catAx>
        <c:axId val="32132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1330176"/>
        <c:crosses val="autoZero"/>
        <c:auto val="1"/>
        <c:lblAlgn val="ctr"/>
        <c:lblOffset val="100"/>
        <c:noMultiLvlLbl val="0"/>
      </c:catAx>
      <c:valAx>
        <c:axId val="321330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13282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393</c:v>
                </c:pt>
                <c:pt idx="1">
                  <c:v>542</c:v>
                </c:pt>
                <c:pt idx="2">
                  <c:v>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165</c:v>
                </c:pt>
                <c:pt idx="1">
                  <c:v>195</c:v>
                </c:pt>
                <c:pt idx="2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5632"/>
        <c:axId val="192567168"/>
      </c:barChart>
      <c:catAx>
        <c:axId val="19256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7168"/>
        <c:crosses val="autoZero"/>
        <c:auto val="1"/>
        <c:lblAlgn val="ctr"/>
        <c:lblOffset val="100"/>
        <c:noMultiLvlLbl val="0"/>
      </c:catAx>
      <c:valAx>
        <c:axId val="192567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56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437</c:v>
                </c:pt>
                <c:pt idx="1">
                  <c:v>453</c:v>
                </c:pt>
                <c:pt idx="2">
                  <c:v>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695</c:v>
                </c:pt>
                <c:pt idx="1">
                  <c:v>734</c:v>
                </c:pt>
                <c:pt idx="2">
                  <c:v>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2662784"/>
        <c:axId val="322684800"/>
      </c:barChart>
      <c:catAx>
        <c:axId val="32266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2684800"/>
        <c:crosses val="autoZero"/>
        <c:auto val="1"/>
        <c:lblAlgn val="ctr"/>
        <c:lblOffset val="100"/>
        <c:noMultiLvlLbl val="0"/>
      </c:catAx>
      <c:valAx>
        <c:axId val="322684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2662784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2.2919836768571034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2.3559620971088671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2.3888158804813946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2.5124498547516949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2.3429934984091854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2.6585627334347763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2.9525176372942314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3.5464794577396597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3.7790496610872872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3.6571448333102783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3.32947157283165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3.437543228662332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3.7340918522617237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4.1966385392170427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3.6173744639645871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2.0170493844238484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1.5233780605892933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1.0495919214275835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26153728"/>
        <c:axId val="326155648"/>
      </c:barChart>
      <c:catAx>
        <c:axId val="32615372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326155648"/>
        <c:crosses val="autoZero"/>
        <c:auto val="1"/>
        <c:lblAlgn val="ctr"/>
        <c:lblOffset val="100"/>
        <c:noMultiLvlLbl val="0"/>
      </c:catAx>
      <c:valAx>
        <c:axId val="32615564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32615372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2.4337736893069581</c:v>
                </c:pt>
                <c:pt idx="1">
                  <c:v>2.5548139438373219</c:v>
                </c:pt>
                <c:pt idx="2">
                  <c:v>2.5262830266980218</c:v>
                </c:pt>
                <c:pt idx="3">
                  <c:v>2.5677825425370036</c:v>
                </c:pt>
                <c:pt idx="4">
                  <c:v>2.46576289943284</c:v>
                </c:pt>
                <c:pt idx="5">
                  <c:v>2.820237930557477</c:v>
                </c:pt>
                <c:pt idx="6">
                  <c:v>3.128026006363259</c:v>
                </c:pt>
                <c:pt idx="7">
                  <c:v>3.5153548208604231</c:v>
                </c:pt>
                <c:pt idx="8">
                  <c:v>3.9035482086042328</c:v>
                </c:pt>
                <c:pt idx="9">
                  <c:v>3.6147807442246509</c:v>
                </c:pt>
                <c:pt idx="10">
                  <c:v>3.3614607829575323</c:v>
                </c:pt>
                <c:pt idx="11">
                  <c:v>3.1660672292156593</c:v>
                </c:pt>
                <c:pt idx="12">
                  <c:v>3.32947157283165</c:v>
                </c:pt>
                <c:pt idx="13">
                  <c:v>3.5637709226725689</c:v>
                </c:pt>
                <c:pt idx="14">
                  <c:v>2.7778738414718496</c:v>
                </c:pt>
                <c:pt idx="15">
                  <c:v>1.3815880481394383</c:v>
                </c:pt>
                <c:pt idx="16">
                  <c:v>0.93373910637709234</c:v>
                </c:pt>
                <c:pt idx="17">
                  <c:v>0.56456633005948265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27636480"/>
        <c:axId val="327640576"/>
      </c:barChart>
      <c:catAx>
        <c:axId val="32763648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327640576"/>
        <c:crosses val="autoZero"/>
        <c:auto val="1"/>
        <c:lblAlgn val="ctr"/>
        <c:lblOffset val="100"/>
        <c:noMultiLvlLbl val="0"/>
      </c:catAx>
      <c:valAx>
        <c:axId val="32764057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763648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0.46095550607445601</c:v>
                </c:pt>
                <c:pt idx="1">
                  <c:v>0.66561348077935756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1.5117778038204617</c:v>
                </c:pt>
                <c:pt idx="1">
                  <c:v>0.70142180094786732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5.1291066057267862</c:v>
                </c:pt>
                <c:pt idx="1">
                  <c:v>2.1674565560821488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17.832727840931287</c:v>
                </c:pt>
                <c:pt idx="1">
                  <c:v>14.243285939968404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52.312590335559982</c:v>
                </c:pt>
                <c:pt idx="1">
                  <c:v>64.143233280674039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6.9338646040860974</c:v>
                </c:pt>
                <c:pt idx="1">
                  <c:v>5.436545550289626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15.81897730380093</c:v>
                </c:pt>
                <c:pt idx="1">
                  <c:v>12.642443391258556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30151424"/>
        <c:axId val="331017216"/>
      </c:barChart>
      <c:catAx>
        <c:axId val="330151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1017216"/>
        <c:crosses val="autoZero"/>
        <c:auto val="1"/>
        <c:lblAlgn val="ctr"/>
        <c:lblOffset val="100"/>
        <c:noMultiLvlLbl val="0"/>
      </c:catAx>
      <c:valAx>
        <c:axId val="3310172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015142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24.432595023243096</c:v>
                </c:pt>
                <c:pt idx="1">
                  <c:v>20.320168509741972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27.129966014297434</c:v>
                </c:pt>
                <c:pt idx="1">
                  <c:v>32.606635071090047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47.968670651197314</c:v>
                </c:pt>
                <c:pt idx="1">
                  <c:v>46.392838335966296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0.46876831126215873</c:v>
                </c:pt>
                <c:pt idx="1">
                  <c:v>0.68035808320168512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32206464"/>
        <c:axId val="332208000"/>
      </c:barChart>
      <c:catAx>
        <c:axId val="332206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2208000"/>
        <c:crosses val="autoZero"/>
        <c:auto val="1"/>
        <c:lblAlgn val="ctr"/>
        <c:lblOffset val="100"/>
        <c:noMultiLvlLbl val="0"/>
      </c:catAx>
      <c:valAx>
        <c:axId val="3322080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220646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34</c:v>
                </c:pt>
                <c:pt idx="3">
                  <c:v>63</c:v>
                </c:pt>
                <c:pt idx="4">
                  <c:v>76</c:v>
                </c:pt>
                <c:pt idx="5">
                  <c:v>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36</c:v>
                </c:pt>
                <c:pt idx="3">
                  <c:v>52</c:v>
                </c:pt>
                <c:pt idx="4">
                  <c:v>57</c:v>
                </c:pt>
                <c:pt idx="5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334237056"/>
        <c:axId val="334249984"/>
      </c:barChart>
      <c:catAx>
        <c:axId val="334237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4249984"/>
        <c:crosses val="autoZero"/>
        <c:auto val="1"/>
        <c:lblAlgn val="ctr"/>
        <c:lblOffset val="100"/>
        <c:noMultiLvlLbl val="0"/>
      </c:catAx>
      <c:valAx>
        <c:axId val="3342499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42370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0.82</c:v>
                </c:pt>
                <c:pt idx="1">
                  <c:v>0.39</c:v>
                </c:pt>
                <c:pt idx="3">
                  <c:v>0.41</c:v>
                </c:pt>
                <c:pt idx="4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334945664"/>
        <c:axId val="335115392"/>
      </c:barChart>
      <c:catAx>
        <c:axId val="334945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5115392"/>
        <c:crosses val="autoZero"/>
        <c:auto val="1"/>
        <c:lblAlgn val="ctr"/>
        <c:lblOffset val="100"/>
        <c:noMultiLvlLbl val="0"/>
      </c:catAx>
      <c:valAx>
        <c:axId val="33511539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494566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26.923076923076923</c:v>
                </c:pt>
                <c:pt idx="1">
                  <c:v>62.059071729957807</c:v>
                </c:pt>
                <c:pt idx="2">
                  <c:v>16.003911342894394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73.076923076923066</c:v>
                </c:pt>
                <c:pt idx="1">
                  <c:v>37.940928270042193</c:v>
                </c:pt>
                <c:pt idx="2">
                  <c:v>83.996088657105602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35223424"/>
        <c:axId val="335226752"/>
      </c:barChart>
      <c:catAx>
        <c:axId val="3352234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5226752"/>
        <c:crosses val="autoZero"/>
        <c:auto val="1"/>
        <c:lblAlgn val="ctr"/>
        <c:lblOffset val="100"/>
        <c:noMultiLvlLbl val="0"/>
      </c:catAx>
      <c:valAx>
        <c:axId val="33522675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522342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9.3000000000000007</c:v>
                </c:pt>
                <c:pt idx="1">
                  <c:v>14</c:v>
                </c:pt>
                <c:pt idx="2">
                  <c:v>11.8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35270656"/>
        <c:axId val="335272192"/>
      </c:barChart>
      <c:catAx>
        <c:axId val="33527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5272192"/>
        <c:crosses val="autoZero"/>
        <c:auto val="1"/>
        <c:lblAlgn val="ctr"/>
        <c:lblOffset val="100"/>
        <c:noMultiLvlLbl val="0"/>
      </c:catAx>
      <c:valAx>
        <c:axId val="335272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5270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511</c:v>
                </c:pt>
                <c:pt idx="1">
                  <c:v>539</c:v>
                </c:pt>
                <c:pt idx="2">
                  <c:v>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567</c:v>
                </c:pt>
                <c:pt idx="1">
                  <c:v>564</c:v>
                </c:pt>
                <c:pt idx="2">
                  <c:v>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35776768"/>
        <c:axId val="335934976"/>
      </c:barChart>
      <c:catAx>
        <c:axId val="33577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5934976"/>
        <c:crosses val="autoZero"/>
        <c:auto val="1"/>
        <c:lblAlgn val="ctr"/>
        <c:lblOffset val="100"/>
        <c:noMultiLvlLbl val="0"/>
      </c:catAx>
      <c:valAx>
        <c:axId val="335934976"/>
        <c:scaling>
          <c:orientation val="minMax"/>
          <c:max val="12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35776768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3676</c:v>
                </c:pt>
                <c:pt idx="1">
                  <c:v>3288</c:v>
                </c:pt>
                <c:pt idx="2">
                  <c:v>2959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2263</c:v>
                </c:pt>
                <c:pt idx="1">
                  <c:v>1911</c:v>
                </c:pt>
                <c:pt idx="2">
                  <c:v>1682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3147648"/>
        <c:axId val="193149184"/>
      </c:barChart>
      <c:catAx>
        <c:axId val="19314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149184"/>
        <c:crosses val="autoZero"/>
        <c:auto val="1"/>
        <c:lblAlgn val="ctr"/>
        <c:lblOffset val="100"/>
        <c:noMultiLvlLbl val="0"/>
      </c:catAx>
      <c:valAx>
        <c:axId val="193149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14764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912</c:v>
                </c:pt>
                <c:pt idx="1">
                  <c:v>1083</c:v>
                </c:pt>
                <c:pt idx="2">
                  <c:v>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967</c:v>
                </c:pt>
                <c:pt idx="1">
                  <c:v>1139</c:v>
                </c:pt>
                <c:pt idx="2">
                  <c:v>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36059776"/>
        <c:axId val="336065664"/>
      </c:barChart>
      <c:catAx>
        <c:axId val="33605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6065664"/>
        <c:crosses val="autoZero"/>
        <c:auto val="1"/>
        <c:lblAlgn val="ctr"/>
        <c:lblOffset val="100"/>
        <c:noMultiLvlLbl val="0"/>
      </c:catAx>
      <c:valAx>
        <c:axId val="336065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360597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22.864599016360536</c:v>
                </c:pt>
                <c:pt idx="1">
                  <c:v>30.394092899459089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26.688748368965172</c:v>
                </c:pt>
                <c:pt idx="1">
                  <c:v>27.881285595718495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17.765733212887685</c:v>
                </c:pt>
                <c:pt idx="1">
                  <c:v>19.029220686299762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16.079494128274614</c:v>
                </c:pt>
                <c:pt idx="1">
                  <c:v>15.47465727941387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8.8427180568101971</c:v>
                </c:pt>
                <c:pt idx="1">
                  <c:v>4.7708995163275238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7.7587072167017963</c:v>
                </c:pt>
                <c:pt idx="1">
                  <c:v>2.4498440227812597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10195072"/>
        <c:axId val="410196608"/>
      </c:barChart>
      <c:catAx>
        <c:axId val="4101950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0196608"/>
        <c:crosses val="autoZero"/>
        <c:auto val="1"/>
        <c:lblAlgn val="ctr"/>
        <c:lblOffset val="100"/>
        <c:noMultiLvlLbl val="0"/>
      </c:catAx>
      <c:valAx>
        <c:axId val="41019660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019507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52.68</c:v>
                </c:pt>
                <c:pt idx="1">
                  <c:v>40.590000000000003</c:v>
                </c:pt>
                <c:pt idx="2">
                  <c:v>5.74</c:v>
                </c:pt>
                <c:pt idx="3">
                  <c:v>0.76</c:v>
                </c:pt>
                <c:pt idx="4">
                  <c:v>0.22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54.87</c:v>
                </c:pt>
                <c:pt idx="1">
                  <c:v>36.93</c:v>
                </c:pt>
                <c:pt idx="2">
                  <c:v>6.87</c:v>
                </c:pt>
                <c:pt idx="3">
                  <c:v>1</c:v>
                </c:pt>
                <c:pt idx="4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10227840"/>
        <c:axId val="410229760"/>
      </c:barChart>
      <c:catAx>
        <c:axId val="4102278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0229760"/>
        <c:crosses val="autoZero"/>
        <c:auto val="1"/>
        <c:lblAlgn val="ctr"/>
        <c:lblOffset val="100"/>
        <c:noMultiLvlLbl val="0"/>
      </c:catAx>
      <c:valAx>
        <c:axId val="4102297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022784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64678</c:v>
                </c:pt>
                <c:pt idx="1">
                  <c:v>73598</c:v>
                </c:pt>
                <c:pt idx="2">
                  <c:v>85234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10240128"/>
        <c:axId val="410254720"/>
      </c:barChart>
      <c:catAx>
        <c:axId val="41024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0254720"/>
        <c:crosses val="autoZero"/>
        <c:auto val="1"/>
        <c:lblAlgn val="ctr"/>
        <c:lblOffset val="100"/>
        <c:noMultiLvlLbl val="0"/>
      </c:catAx>
      <c:valAx>
        <c:axId val="410254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02401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17734</c:v>
                </c:pt>
                <c:pt idx="1">
                  <c:v>18479</c:v>
                </c:pt>
                <c:pt idx="2">
                  <c:v>18986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21139</c:v>
                </c:pt>
                <c:pt idx="1">
                  <c:v>21599</c:v>
                </c:pt>
                <c:pt idx="2">
                  <c:v>21746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10266624"/>
        <c:axId val="410269184"/>
      </c:barChart>
      <c:catAx>
        <c:axId val="410266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0269184"/>
        <c:crosses val="autoZero"/>
        <c:auto val="1"/>
        <c:lblAlgn val="ctr"/>
        <c:lblOffset val="100"/>
        <c:noMultiLvlLbl val="0"/>
      </c:catAx>
      <c:valAx>
        <c:axId val="410269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02666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27.5</c:v>
                </c:pt>
                <c:pt idx="1">
                  <c:v>21.3</c:v>
                </c:pt>
                <c:pt idx="2">
                  <c:v>4</c:v>
                </c:pt>
                <c:pt idx="3">
                  <c:v>47.2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10702976"/>
        <c:axId val="410704896"/>
      </c:barChart>
      <c:catAx>
        <c:axId val="4107029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0704896"/>
        <c:crosses val="autoZero"/>
        <c:auto val="1"/>
        <c:lblAlgn val="ctr"/>
        <c:lblOffset val="100"/>
        <c:noMultiLvlLbl val="0"/>
      </c:catAx>
      <c:valAx>
        <c:axId val="41070489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0702976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282</c:v>
                </c:pt>
                <c:pt idx="1">
                  <c:v>206</c:v>
                </c:pt>
                <c:pt idx="2">
                  <c:v>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10767744"/>
        <c:axId val="411117440"/>
      </c:barChart>
      <c:catAx>
        <c:axId val="410767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1117440"/>
        <c:crosses val="autoZero"/>
        <c:auto val="1"/>
        <c:lblAlgn val="ctr"/>
        <c:lblOffset val="100"/>
        <c:noMultiLvlLbl val="0"/>
      </c:catAx>
      <c:valAx>
        <c:axId val="411117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07677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19.8</c:v>
                </c:pt>
                <c:pt idx="1">
                  <c:v>14.5</c:v>
                </c:pt>
                <c:pt idx="2">
                  <c:v>18.899999999999999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11708416"/>
        <c:axId val="411714304"/>
      </c:barChart>
      <c:catAx>
        <c:axId val="41170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1714304"/>
        <c:crosses val="autoZero"/>
        <c:auto val="1"/>
        <c:lblAlgn val="ctr"/>
        <c:lblOffset val="100"/>
        <c:noMultiLvlLbl val="0"/>
      </c:catAx>
      <c:valAx>
        <c:axId val="411714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17084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16</c:v>
                </c:pt>
                <c:pt idx="1">
                  <c:v>5.9</c:v>
                </c:pt>
                <c:pt idx="2">
                  <c:v>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11735936"/>
        <c:axId val="411737472"/>
      </c:barChart>
      <c:catAx>
        <c:axId val="41173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1737472"/>
        <c:crosses val="autoZero"/>
        <c:auto val="1"/>
        <c:lblAlgn val="ctr"/>
        <c:lblOffset val="100"/>
        <c:noMultiLvlLbl val="0"/>
      </c:catAx>
      <c:valAx>
        <c:axId val="411737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17359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15.6</c:v>
                </c:pt>
                <c:pt idx="1">
                  <c:v>56.6</c:v>
                </c:pt>
                <c:pt idx="2">
                  <c:v>27.8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7.83</c:v>
                </c:pt>
                <c:pt idx="1">
                  <c:v>7.42</c:v>
                </c:pt>
                <c:pt idx="2">
                  <c:v>1.94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5.32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411826048"/>
        <c:axId val="411873280"/>
      </c:barChart>
      <c:catAx>
        <c:axId val="411826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1873280"/>
        <c:crosses val="autoZero"/>
        <c:auto val="1"/>
        <c:lblAlgn val="ctr"/>
        <c:lblOffset val="100"/>
        <c:noMultiLvlLbl val="0"/>
      </c:catAx>
      <c:valAx>
        <c:axId val="411873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11826048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5.9</c:v>
                </c:pt>
                <c:pt idx="1">
                  <c:v>3.4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12460544"/>
        <c:axId val="412462464"/>
      </c:barChart>
      <c:catAx>
        <c:axId val="41246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2462464"/>
        <c:crosses val="autoZero"/>
        <c:auto val="1"/>
        <c:lblAlgn val="ctr"/>
        <c:lblOffset val="100"/>
        <c:noMultiLvlLbl val="0"/>
      </c:catAx>
      <c:valAx>
        <c:axId val="412462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246054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21.8</c:v>
                </c:pt>
                <c:pt idx="1">
                  <c:v>22.5</c:v>
                </c:pt>
                <c:pt idx="2">
                  <c:v>22.1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22.4</c:v>
                </c:pt>
                <c:pt idx="1">
                  <c:v>21.4</c:v>
                </c:pt>
                <c:pt idx="2">
                  <c:v>17.600000000000001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55.8</c:v>
                </c:pt>
                <c:pt idx="1">
                  <c:v>56.1</c:v>
                </c:pt>
                <c:pt idx="2">
                  <c:v>60.3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412941312"/>
        <c:axId val="413234304"/>
      </c:barChart>
      <c:catAx>
        <c:axId val="41294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3234304"/>
        <c:crosses val="autoZero"/>
        <c:auto val="1"/>
        <c:lblAlgn val="ctr"/>
        <c:lblOffset val="100"/>
        <c:noMultiLvlLbl val="0"/>
      </c:catAx>
      <c:valAx>
        <c:axId val="4132343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41294131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2940</c:v>
                </c:pt>
                <c:pt idx="1">
                  <c:v>3992</c:v>
                </c:pt>
                <c:pt idx="2">
                  <c:v>2774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1629</c:v>
                </c:pt>
                <c:pt idx="1">
                  <c:v>2882</c:v>
                </c:pt>
                <c:pt idx="2">
                  <c:v>4893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14071424"/>
        <c:axId val="414073600"/>
      </c:barChart>
      <c:catAx>
        <c:axId val="414071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4073600"/>
        <c:crosses val="autoZero"/>
        <c:auto val="1"/>
        <c:lblAlgn val="ctr"/>
        <c:lblOffset val="100"/>
        <c:noMultiLvlLbl val="0"/>
      </c:catAx>
      <c:valAx>
        <c:axId val="4140736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140714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8524</c:v>
                </c:pt>
                <c:pt idx="1">
                  <c:v>9314</c:v>
                </c:pt>
                <c:pt idx="2">
                  <c:v>9348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10655</c:v>
                </c:pt>
                <c:pt idx="1">
                  <c:v>22425</c:v>
                </c:pt>
                <c:pt idx="2">
                  <c:v>22817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14549504"/>
        <c:axId val="414551040"/>
      </c:barChart>
      <c:catAx>
        <c:axId val="414549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4551040"/>
        <c:crosses val="autoZero"/>
        <c:auto val="1"/>
        <c:lblAlgn val="ctr"/>
        <c:lblOffset val="100"/>
        <c:noMultiLvlLbl val="0"/>
      </c:catAx>
      <c:valAx>
        <c:axId val="4145510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145495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2.9</c:v>
                </c:pt>
                <c:pt idx="1">
                  <c:v>2.2999999999999998</c:v>
                </c:pt>
                <c:pt idx="2">
                  <c:v>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6.5</c:v>
                </c:pt>
                <c:pt idx="1">
                  <c:v>7.8</c:v>
                </c:pt>
                <c:pt idx="2">
                  <c:v>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16041216"/>
        <c:axId val="316163200"/>
      </c:barChart>
      <c:catAx>
        <c:axId val="416041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6163200"/>
        <c:crosses val="autoZero"/>
        <c:auto val="1"/>
        <c:lblAlgn val="ctr"/>
        <c:lblOffset val="100"/>
        <c:noMultiLvlLbl val="0"/>
      </c:catAx>
      <c:valAx>
        <c:axId val="3161632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160412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29</c:v>
                </c:pt>
                <c:pt idx="1">
                  <c:v>30.5</c:v>
                </c:pt>
                <c:pt idx="2">
                  <c:v>31.9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36.5</c:v>
                </c:pt>
                <c:pt idx="1">
                  <c:v>37.6</c:v>
                </c:pt>
                <c:pt idx="2">
                  <c:v>38.700000000000003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16558336"/>
        <c:axId val="316568320"/>
      </c:barChart>
      <c:catAx>
        <c:axId val="31655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6568320"/>
        <c:crosses val="autoZero"/>
        <c:auto val="1"/>
        <c:lblAlgn val="ctr"/>
        <c:lblOffset val="100"/>
        <c:noMultiLvlLbl val="0"/>
      </c:catAx>
      <c:valAx>
        <c:axId val="3165683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655833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140.79499999999999</c:v>
                </c:pt>
                <c:pt idx="1">
                  <c:v>140.79499999999999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6590720"/>
        <c:axId val="316592512"/>
      </c:barChart>
      <c:catAx>
        <c:axId val="3165907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6592512"/>
        <c:crosses val="autoZero"/>
        <c:auto val="1"/>
        <c:lblAlgn val="ctr"/>
        <c:lblOffset val="100"/>
        <c:noMultiLvlLbl val="0"/>
      </c:catAx>
      <c:valAx>
        <c:axId val="3165925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65907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3231.51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6680064"/>
        <c:axId val="316681600"/>
      </c:barChart>
      <c:catAx>
        <c:axId val="316680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6681600"/>
        <c:crosses val="autoZero"/>
        <c:auto val="1"/>
        <c:lblAlgn val="ctr"/>
        <c:lblOffset val="100"/>
        <c:noMultiLvlLbl val="0"/>
      </c:catAx>
      <c:valAx>
        <c:axId val="316681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66800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63</c:v>
                </c:pt>
                <c:pt idx="1">
                  <c:v>61</c:v>
                </c:pt>
                <c:pt idx="2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44</c:v>
                </c:pt>
                <c:pt idx="1">
                  <c:v>40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6703872"/>
        <c:axId val="316705408"/>
      </c:barChart>
      <c:catAx>
        <c:axId val="316703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6705408"/>
        <c:crosses val="autoZero"/>
        <c:auto val="1"/>
        <c:lblAlgn val="ctr"/>
        <c:lblOffset val="100"/>
        <c:noMultiLvlLbl val="0"/>
      </c:catAx>
      <c:valAx>
        <c:axId val="316705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670387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14.5</c:v>
                </c:pt>
                <c:pt idx="1">
                  <c:v>17.5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59</c:v>
                </c:pt>
                <c:pt idx="1">
                  <c:v>52.3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26.5</c:v>
                </c:pt>
                <c:pt idx="1">
                  <c:v>30.2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787776"/>
        <c:axId val="193789312"/>
      </c:barChart>
      <c:catAx>
        <c:axId val="193787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89312"/>
        <c:crosses val="autoZero"/>
        <c:auto val="1"/>
        <c:lblAlgn val="ctr"/>
        <c:lblOffset val="100"/>
        <c:noMultiLvlLbl val="0"/>
      </c:catAx>
      <c:valAx>
        <c:axId val="1937893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8777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1555</c:v>
                </c:pt>
                <c:pt idx="1">
                  <c:v>1739</c:v>
                </c:pt>
                <c:pt idx="2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1376</c:v>
                </c:pt>
                <c:pt idx="1">
                  <c:v>1614</c:v>
                </c:pt>
                <c:pt idx="2">
                  <c:v>1783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548800"/>
        <c:axId val="59550336"/>
      </c:barChart>
      <c:catAx>
        <c:axId val="5954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50336"/>
        <c:crosses val="autoZero"/>
        <c:auto val="1"/>
        <c:lblAlgn val="ctr"/>
        <c:lblOffset val="100"/>
        <c:noMultiLvlLbl val="0"/>
      </c:catAx>
      <c:valAx>
        <c:axId val="59550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488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393</c:v>
                </c:pt>
                <c:pt idx="1">
                  <c:v>542</c:v>
                </c:pt>
                <c:pt idx="2">
                  <c:v>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165</c:v>
                </c:pt>
                <c:pt idx="1">
                  <c:v>195</c:v>
                </c:pt>
                <c:pt idx="2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61024"/>
        <c:axId val="59762560"/>
      </c:barChart>
      <c:catAx>
        <c:axId val="59761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62560"/>
        <c:crosses val="autoZero"/>
        <c:auto val="1"/>
        <c:lblAlgn val="ctr"/>
        <c:lblOffset val="100"/>
        <c:noMultiLvlLbl val="0"/>
      </c:catAx>
      <c:valAx>
        <c:axId val="59762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610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3676</c:v>
                </c:pt>
                <c:pt idx="1">
                  <c:v>3288</c:v>
                </c:pt>
                <c:pt idx="2">
                  <c:v>2959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2263</c:v>
                </c:pt>
                <c:pt idx="1">
                  <c:v>1911</c:v>
                </c:pt>
                <c:pt idx="2">
                  <c:v>1682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807040"/>
        <c:axId val="146814080"/>
      </c:barChart>
      <c:catAx>
        <c:axId val="14680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14080"/>
        <c:crosses val="autoZero"/>
        <c:auto val="1"/>
        <c:lblAlgn val="ctr"/>
        <c:lblOffset val="100"/>
        <c:noMultiLvlLbl val="0"/>
      </c:catAx>
      <c:valAx>
        <c:axId val="146814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0704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15.6</c:v>
                </c:pt>
                <c:pt idx="1">
                  <c:v>56.6</c:v>
                </c:pt>
                <c:pt idx="2">
                  <c:v>27.8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14.5</c:v>
                </c:pt>
                <c:pt idx="1">
                  <c:v>17.5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59</c:v>
                </c:pt>
                <c:pt idx="1">
                  <c:v>52.3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26.5</c:v>
                </c:pt>
                <c:pt idx="1">
                  <c:v>30.2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530496"/>
        <c:axId val="147532800"/>
      </c:barChart>
      <c:catAx>
        <c:axId val="1475304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532800"/>
        <c:crosses val="autoZero"/>
        <c:auto val="1"/>
        <c:lblAlgn val="ctr"/>
        <c:lblOffset val="100"/>
        <c:noMultiLvlLbl val="0"/>
      </c:catAx>
      <c:valAx>
        <c:axId val="1475328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53049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21.8</c:v>
                </c:pt>
                <c:pt idx="1">
                  <c:v>22.5</c:v>
                </c:pt>
                <c:pt idx="2">
                  <c:v>22.1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22.4</c:v>
                </c:pt>
                <c:pt idx="1">
                  <c:v>21.4</c:v>
                </c:pt>
                <c:pt idx="2">
                  <c:v>17.600000000000001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55.8</c:v>
                </c:pt>
                <c:pt idx="1">
                  <c:v>56.1</c:v>
                </c:pt>
                <c:pt idx="2">
                  <c:v>60.3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0164224"/>
        <c:axId val="150167936"/>
      </c:barChart>
      <c:catAx>
        <c:axId val="15016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167936"/>
        <c:crosses val="autoZero"/>
        <c:auto val="1"/>
        <c:lblAlgn val="ctr"/>
        <c:lblOffset val="100"/>
        <c:noMultiLvlLbl val="0"/>
      </c:catAx>
      <c:valAx>
        <c:axId val="1501679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016422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12</c:v>
                </c:pt>
                <c:pt idx="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302080"/>
        <c:axId val="150304640"/>
      </c:barChart>
      <c:catAx>
        <c:axId val="150302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4640"/>
        <c:crosses val="autoZero"/>
        <c:auto val="1"/>
        <c:lblAlgn val="ctr"/>
        <c:lblOffset val="100"/>
        <c:noMultiLvlLbl val="0"/>
      </c:catAx>
      <c:valAx>
        <c:axId val="150304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3020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544</c:v>
                </c:pt>
                <c:pt idx="1">
                  <c:v>1543</c:v>
                </c:pt>
                <c:pt idx="2">
                  <c:v>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415</c:v>
                </c:pt>
                <c:pt idx="1">
                  <c:v>1492</c:v>
                </c:pt>
                <c:pt idx="2">
                  <c:v>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73120"/>
        <c:axId val="150395136"/>
      </c:barChart>
      <c:catAx>
        <c:axId val="1503731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95136"/>
        <c:crosses val="autoZero"/>
        <c:auto val="1"/>
        <c:lblAlgn val="ctr"/>
        <c:lblOffset val="100"/>
        <c:noMultiLvlLbl val="0"/>
      </c:catAx>
      <c:valAx>
        <c:axId val="150395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731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153</c:v>
                </c:pt>
                <c:pt idx="1">
                  <c:v>378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81</c:v>
                </c:pt>
                <c:pt idx="1">
                  <c:v>486</c:v>
                </c:pt>
                <c:pt idx="2">
                  <c:v>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721664"/>
        <c:axId val="150723200"/>
      </c:barChart>
      <c:catAx>
        <c:axId val="150721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723200"/>
        <c:crosses val="autoZero"/>
        <c:auto val="1"/>
        <c:lblAlgn val="ctr"/>
        <c:lblOffset val="100"/>
        <c:noMultiLvlLbl val="0"/>
      </c:catAx>
      <c:valAx>
        <c:axId val="150723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7216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4718</c:v>
                </c:pt>
                <c:pt idx="1">
                  <c:v>3808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6432"/>
        <c:axId val="151266048"/>
      </c:barChart>
      <c:catAx>
        <c:axId val="151186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266048"/>
        <c:crosses val="autoZero"/>
        <c:auto val="1"/>
        <c:lblAlgn val="ctr"/>
        <c:lblOffset val="100"/>
        <c:noMultiLvlLbl val="0"/>
      </c:catAx>
      <c:valAx>
        <c:axId val="151266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6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12</c:v>
                </c:pt>
                <c:pt idx="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8493312"/>
        <c:axId val="198496256"/>
      </c:barChart>
      <c:catAx>
        <c:axId val="198493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8496256"/>
        <c:crosses val="autoZero"/>
        <c:auto val="1"/>
        <c:lblAlgn val="ctr"/>
        <c:lblOffset val="100"/>
        <c:noMultiLvlLbl val="0"/>
      </c:catAx>
      <c:valAx>
        <c:axId val="198496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84933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1764</c:v>
                </c:pt>
                <c:pt idx="1">
                  <c:v>1529</c:v>
                </c:pt>
                <c:pt idx="2">
                  <c:v>1563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24544"/>
        <c:axId val="151343488"/>
      </c:barChart>
      <c:catAx>
        <c:axId val="15132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3488"/>
        <c:crosses val="autoZero"/>
        <c:auto val="1"/>
        <c:lblAlgn val="ctr"/>
        <c:lblOffset val="100"/>
        <c:noMultiLvlLbl val="0"/>
      </c:catAx>
      <c:valAx>
        <c:axId val="151343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24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88</c:v>
                </c:pt>
                <c:pt idx="1">
                  <c:v>73</c:v>
                </c:pt>
                <c:pt idx="2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62272"/>
        <c:axId val="151479808"/>
      </c:barChart>
      <c:catAx>
        <c:axId val="1514622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79808"/>
        <c:crosses val="autoZero"/>
        <c:auto val="1"/>
        <c:lblAlgn val="ctr"/>
        <c:lblOffset val="100"/>
        <c:noMultiLvlLbl val="0"/>
      </c:catAx>
      <c:valAx>
        <c:axId val="1514798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4622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282</c:v>
                </c:pt>
                <c:pt idx="1">
                  <c:v>206</c:v>
                </c:pt>
                <c:pt idx="2">
                  <c:v>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14336"/>
        <c:axId val="152828928"/>
      </c:barChart>
      <c:catAx>
        <c:axId val="15281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8928"/>
        <c:crosses val="autoZero"/>
        <c:auto val="1"/>
        <c:lblAlgn val="ctr"/>
        <c:lblOffset val="100"/>
        <c:noMultiLvlLbl val="0"/>
      </c:catAx>
      <c:valAx>
        <c:axId val="152828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143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166</c:v>
                </c:pt>
                <c:pt idx="1">
                  <c:v>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07776"/>
        <c:axId val="153317760"/>
      </c:barChart>
      <c:catAx>
        <c:axId val="1533077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7760"/>
        <c:crosses val="autoZero"/>
        <c:auto val="1"/>
        <c:lblAlgn val="ctr"/>
        <c:lblOffset val="100"/>
        <c:noMultiLvlLbl val="0"/>
      </c:catAx>
      <c:valAx>
        <c:axId val="1533177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07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140.79499999999999</c:v>
                </c:pt>
                <c:pt idx="1">
                  <c:v>140.79499999999999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89792"/>
        <c:axId val="153505152"/>
      </c:barChart>
      <c:catAx>
        <c:axId val="1534897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5152"/>
        <c:crosses val="autoZero"/>
        <c:auto val="1"/>
        <c:lblAlgn val="ctr"/>
        <c:lblOffset val="100"/>
        <c:noMultiLvlLbl val="0"/>
      </c:catAx>
      <c:valAx>
        <c:axId val="1535051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89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38906</c:v>
                </c:pt>
                <c:pt idx="1">
                  <c:v>38450</c:v>
                </c:pt>
                <c:pt idx="2">
                  <c:v>38490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753088"/>
        <c:axId val="153754624"/>
      </c:barChart>
      <c:catAx>
        <c:axId val="15375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4624"/>
        <c:crosses val="autoZero"/>
        <c:auto val="1"/>
        <c:lblAlgn val="ctr"/>
        <c:lblOffset val="100"/>
        <c:noMultiLvlLbl val="0"/>
      </c:catAx>
      <c:valAx>
        <c:axId val="153754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3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5.9</c:v>
                </c:pt>
                <c:pt idx="1">
                  <c:v>3.4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6160"/>
        <c:axId val="153852928"/>
      </c:barChart>
      <c:catAx>
        <c:axId val="15383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52928"/>
        <c:crosses val="autoZero"/>
        <c:auto val="1"/>
        <c:lblAlgn val="ctr"/>
        <c:lblOffset val="100"/>
        <c:noMultiLvlLbl val="0"/>
      </c:catAx>
      <c:valAx>
        <c:axId val="153852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6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9.3000000000000007</c:v>
                </c:pt>
                <c:pt idx="1">
                  <c:v>14</c:v>
                </c:pt>
                <c:pt idx="2">
                  <c:v>11.8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937792"/>
        <c:axId val="153939328"/>
      </c:barChart>
      <c:catAx>
        <c:axId val="153937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39328"/>
        <c:crosses val="autoZero"/>
        <c:auto val="1"/>
        <c:lblAlgn val="ctr"/>
        <c:lblOffset val="100"/>
        <c:noMultiLvlLbl val="0"/>
      </c:catAx>
      <c:valAx>
        <c:axId val="153939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937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17.594930142481672</c:v>
                </c:pt>
                <c:pt idx="1">
                  <c:v>60.779499239175536</c:v>
                </c:pt>
                <c:pt idx="2">
                  <c:v>21.625570618342785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128</c:v>
                </c:pt>
                <c:pt idx="1">
                  <c:v>151</c:v>
                </c:pt>
                <c:pt idx="2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4</c:v>
                </c:pt>
                <c:pt idx="1">
                  <c:v>4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314240"/>
        <c:axId val="154315776"/>
      </c:barChart>
      <c:catAx>
        <c:axId val="15431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315776"/>
        <c:crosses val="autoZero"/>
        <c:auto val="1"/>
        <c:lblAlgn val="ctr"/>
        <c:lblOffset val="100"/>
        <c:noMultiLvlLbl val="0"/>
      </c:catAx>
      <c:valAx>
        <c:axId val="154315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3142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544</c:v>
                </c:pt>
                <c:pt idx="1">
                  <c:v>1543</c:v>
                </c:pt>
                <c:pt idx="2">
                  <c:v>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415</c:v>
                </c:pt>
                <c:pt idx="1">
                  <c:v>1492</c:v>
                </c:pt>
                <c:pt idx="2">
                  <c:v>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3856"/>
        <c:axId val="199355392"/>
      </c:barChart>
      <c:catAx>
        <c:axId val="1993538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355392"/>
        <c:crosses val="autoZero"/>
        <c:auto val="1"/>
        <c:lblAlgn val="ctr"/>
        <c:lblOffset val="100"/>
        <c:noMultiLvlLbl val="0"/>
      </c:catAx>
      <c:valAx>
        <c:axId val="199355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3856"/>
        <c:crosses val="autoZero"/>
        <c:crossBetween val="between"/>
        <c:majorUnit val="3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20</c:v>
                </c:pt>
                <c:pt idx="1">
                  <c:v>20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3</c:v>
                </c:pt>
                <c:pt idx="1">
                  <c:v>4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787200"/>
        <c:axId val="154799488"/>
      </c:barChart>
      <c:catAx>
        <c:axId val="154787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99488"/>
        <c:crosses val="autoZero"/>
        <c:auto val="1"/>
        <c:lblAlgn val="ctr"/>
        <c:lblOffset val="100"/>
        <c:noMultiLvlLbl val="0"/>
      </c:catAx>
      <c:valAx>
        <c:axId val="154799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7872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99.8</c:v>
                </c:pt>
                <c:pt idx="1">
                  <c:v>97.4</c:v>
                </c:pt>
                <c:pt idx="2">
                  <c:v>103.4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98</c:v>
                </c:pt>
                <c:pt idx="1">
                  <c:v>106.4</c:v>
                </c:pt>
                <c:pt idx="2">
                  <c:v>106.2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128192"/>
        <c:axId val="155129728"/>
      </c:barChart>
      <c:catAx>
        <c:axId val="155128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9728"/>
        <c:crosses val="autoZero"/>
        <c:auto val="1"/>
        <c:lblAlgn val="ctr"/>
        <c:lblOffset val="100"/>
        <c:noMultiLvlLbl val="0"/>
      </c:catAx>
      <c:valAx>
        <c:axId val="1551297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819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2239</c:v>
                </c:pt>
                <c:pt idx="1">
                  <c:v>1872</c:v>
                </c:pt>
                <c:pt idx="2">
                  <c:v>1785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258240"/>
        <c:axId val="155461504"/>
      </c:barChart>
      <c:catAx>
        <c:axId val="155258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1504"/>
        <c:crosses val="autoZero"/>
        <c:auto val="1"/>
        <c:lblAlgn val="ctr"/>
        <c:lblOffset val="100"/>
        <c:noMultiLvlLbl val="0"/>
      </c:catAx>
      <c:valAx>
        <c:axId val="155461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82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116</c:v>
                </c:pt>
                <c:pt idx="1">
                  <c:v>111</c:v>
                </c:pt>
                <c:pt idx="2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143</c:v>
                </c:pt>
                <c:pt idx="1">
                  <c:v>136</c:v>
                </c:pt>
                <c:pt idx="2">
                  <c:v>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600384"/>
        <c:axId val="155601920"/>
      </c:barChart>
      <c:catAx>
        <c:axId val="15560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1920"/>
        <c:crosses val="autoZero"/>
        <c:auto val="1"/>
        <c:lblAlgn val="ctr"/>
        <c:lblOffset val="100"/>
        <c:noMultiLvlLbl val="0"/>
      </c:catAx>
      <c:valAx>
        <c:axId val="155601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03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437</c:v>
                </c:pt>
                <c:pt idx="1">
                  <c:v>453</c:v>
                </c:pt>
                <c:pt idx="2">
                  <c:v>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695</c:v>
                </c:pt>
                <c:pt idx="1">
                  <c:v>734</c:v>
                </c:pt>
                <c:pt idx="2">
                  <c:v>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574080"/>
        <c:axId val="156688384"/>
      </c:barChart>
      <c:catAx>
        <c:axId val="15657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688384"/>
        <c:crosses val="autoZero"/>
        <c:auto val="1"/>
        <c:lblAlgn val="ctr"/>
        <c:lblOffset val="100"/>
        <c:noMultiLvlLbl val="0"/>
      </c:catAx>
      <c:valAx>
        <c:axId val="156688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740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2.2919836768571034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2.3559620971088671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2.3888158804813946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2.5124498547516949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2.3429934984091854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2.6585627334347763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2.9525176372942314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3.5464794577396597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3.7790496610872872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3.6571448333102783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3.32947157283165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3.437543228662332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3.7340918522617237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4.1966385392170427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3.6173744639645871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2.0170493844238484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1.5233780605892933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1.0495919214275835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3856"/>
        <c:axId val="157876608"/>
      </c:barChart>
      <c:catAx>
        <c:axId val="15783385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876608"/>
        <c:crosses val="autoZero"/>
        <c:auto val="1"/>
        <c:lblAlgn val="ctr"/>
        <c:lblOffset val="100"/>
        <c:noMultiLvlLbl val="0"/>
      </c:catAx>
      <c:valAx>
        <c:axId val="15787660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83385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2.4337736893069581</c:v>
                </c:pt>
                <c:pt idx="1">
                  <c:v>2.5548139438373219</c:v>
                </c:pt>
                <c:pt idx="2">
                  <c:v>2.5262830266980218</c:v>
                </c:pt>
                <c:pt idx="3">
                  <c:v>2.5677825425370036</c:v>
                </c:pt>
                <c:pt idx="4">
                  <c:v>2.46576289943284</c:v>
                </c:pt>
                <c:pt idx="5">
                  <c:v>2.820237930557477</c:v>
                </c:pt>
                <c:pt idx="6">
                  <c:v>3.128026006363259</c:v>
                </c:pt>
                <c:pt idx="7">
                  <c:v>3.5153548208604231</c:v>
                </c:pt>
                <c:pt idx="8">
                  <c:v>3.9035482086042328</c:v>
                </c:pt>
                <c:pt idx="9">
                  <c:v>3.6147807442246509</c:v>
                </c:pt>
                <c:pt idx="10">
                  <c:v>3.3614607829575323</c:v>
                </c:pt>
                <c:pt idx="11">
                  <c:v>3.1660672292156593</c:v>
                </c:pt>
                <c:pt idx="12">
                  <c:v>3.32947157283165</c:v>
                </c:pt>
                <c:pt idx="13">
                  <c:v>3.5637709226725689</c:v>
                </c:pt>
                <c:pt idx="14">
                  <c:v>2.7778738414718496</c:v>
                </c:pt>
                <c:pt idx="15">
                  <c:v>1.3815880481394383</c:v>
                </c:pt>
                <c:pt idx="16">
                  <c:v>0.93373910637709234</c:v>
                </c:pt>
                <c:pt idx="17">
                  <c:v>0.56456633005948265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8210304"/>
        <c:axId val="158237056"/>
      </c:barChart>
      <c:catAx>
        <c:axId val="15821030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8237056"/>
        <c:crosses val="autoZero"/>
        <c:auto val="1"/>
        <c:lblAlgn val="ctr"/>
        <c:lblOffset val="100"/>
        <c:noMultiLvlLbl val="0"/>
      </c:catAx>
      <c:valAx>
        <c:axId val="15823705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82103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0.46095550607445601</c:v>
                </c:pt>
                <c:pt idx="1">
                  <c:v>0.66561348077935756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1.5117778038204617</c:v>
                </c:pt>
                <c:pt idx="1">
                  <c:v>0.70142180094786732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5.1291066057267862</c:v>
                </c:pt>
                <c:pt idx="1">
                  <c:v>2.1674565560821488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17.832727840931287</c:v>
                </c:pt>
                <c:pt idx="1">
                  <c:v>14.243285939968404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52.312590335559982</c:v>
                </c:pt>
                <c:pt idx="1">
                  <c:v>64.143233280674039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6.9338646040860974</c:v>
                </c:pt>
                <c:pt idx="1">
                  <c:v>5.436545550289626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15.81897730380093</c:v>
                </c:pt>
                <c:pt idx="1">
                  <c:v>12.642443391258556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129984"/>
        <c:axId val="159131520"/>
      </c:barChart>
      <c:catAx>
        <c:axId val="159129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131520"/>
        <c:crosses val="autoZero"/>
        <c:auto val="1"/>
        <c:lblAlgn val="ctr"/>
        <c:lblOffset val="100"/>
        <c:noMultiLvlLbl val="0"/>
      </c:catAx>
      <c:valAx>
        <c:axId val="1591315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1299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24.432595023243096</c:v>
                </c:pt>
                <c:pt idx="1">
                  <c:v>20.320168509741972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27.129966014297434</c:v>
                </c:pt>
                <c:pt idx="1">
                  <c:v>32.606635071090047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47.968670651197314</c:v>
                </c:pt>
                <c:pt idx="1">
                  <c:v>46.392838335966296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0.46876831126215873</c:v>
                </c:pt>
                <c:pt idx="1">
                  <c:v>0.68035808320168512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676672"/>
        <c:axId val="159710208"/>
      </c:barChart>
      <c:catAx>
        <c:axId val="159676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710208"/>
        <c:crosses val="autoZero"/>
        <c:auto val="1"/>
        <c:lblAlgn val="ctr"/>
        <c:lblOffset val="100"/>
        <c:noMultiLvlLbl val="0"/>
      </c:catAx>
      <c:valAx>
        <c:axId val="1597102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67667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34</c:v>
                </c:pt>
                <c:pt idx="3">
                  <c:v>63</c:v>
                </c:pt>
                <c:pt idx="4">
                  <c:v>76</c:v>
                </c:pt>
                <c:pt idx="5">
                  <c:v>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36</c:v>
                </c:pt>
                <c:pt idx="3">
                  <c:v>52</c:v>
                </c:pt>
                <c:pt idx="4">
                  <c:v>57</c:v>
                </c:pt>
                <c:pt idx="5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60027008"/>
        <c:axId val="160028544"/>
      </c:barChart>
      <c:catAx>
        <c:axId val="1600270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28544"/>
        <c:crosses val="autoZero"/>
        <c:auto val="1"/>
        <c:lblAlgn val="ctr"/>
        <c:lblOffset val="100"/>
        <c:noMultiLvlLbl val="0"/>
      </c:catAx>
      <c:valAx>
        <c:axId val="1600285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270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153</c:v>
                </c:pt>
                <c:pt idx="1">
                  <c:v>378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81</c:v>
                </c:pt>
                <c:pt idx="1">
                  <c:v>486</c:v>
                </c:pt>
                <c:pt idx="2">
                  <c:v>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810048"/>
        <c:axId val="199968256"/>
      </c:barChart>
      <c:catAx>
        <c:axId val="199810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68256"/>
        <c:crosses val="autoZero"/>
        <c:auto val="1"/>
        <c:lblAlgn val="ctr"/>
        <c:lblOffset val="100"/>
        <c:noMultiLvlLbl val="0"/>
      </c:catAx>
      <c:valAx>
        <c:axId val="199968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8100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0.82</c:v>
                </c:pt>
                <c:pt idx="1">
                  <c:v>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590848"/>
        <c:axId val="160609408"/>
      </c:barChart>
      <c:catAx>
        <c:axId val="160590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09408"/>
        <c:crosses val="autoZero"/>
        <c:auto val="1"/>
        <c:lblAlgn val="ctr"/>
        <c:lblOffset val="100"/>
        <c:noMultiLvlLbl val="0"/>
      </c:catAx>
      <c:valAx>
        <c:axId val="160609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590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26.923076923076923</c:v>
                </c:pt>
                <c:pt idx="1">
                  <c:v>62.059071729957807</c:v>
                </c:pt>
                <c:pt idx="2">
                  <c:v>16.003911342894394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73.076923076923066</c:v>
                </c:pt>
                <c:pt idx="1">
                  <c:v>37.940928270042193</c:v>
                </c:pt>
                <c:pt idx="2">
                  <c:v>83.996088657105602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821632"/>
        <c:axId val="160883840"/>
      </c:barChart>
      <c:catAx>
        <c:axId val="1608216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883840"/>
        <c:crosses val="autoZero"/>
        <c:auto val="1"/>
        <c:lblAlgn val="ctr"/>
        <c:lblOffset val="100"/>
        <c:noMultiLvlLbl val="0"/>
      </c:catAx>
      <c:valAx>
        <c:axId val="16088384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82163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511</c:v>
                </c:pt>
                <c:pt idx="1">
                  <c:v>539</c:v>
                </c:pt>
                <c:pt idx="2">
                  <c:v>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567</c:v>
                </c:pt>
                <c:pt idx="1">
                  <c:v>564</c:v>
                </c:pt>
                <c:pt idx="2">
                  <c:v>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995968"/>
        <c:axId val="161079296"/>
      </c:barChart>
      <c:catAx>
        <c:axId val="16099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079296"/>
        <c:crosses val="autoZero"/>
        <c:auto val="1"/>
        <c:lblAlgn val="ctr"/>
        <c:lblOffset val="100"/>
        <c:noMultiLvlLbl val="0"/>
      </c:catAx>
      <c:valAx>
        <c:axId val="161079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9959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912</c:v>
                </c:pt>
                <c:pt idx="1">
                  <c:v>1083</c:v>
                </c:pt>
                <c:pt idx="2">
                  <c:v>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967</c:v>
                </c:pt>
                <c:pt idx="1">
                  <c:v>1139</c:v>
                </c:pt>
                <c:pt idx="2">
                  <c:v>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479680"/>
        <c:axId val="161594752"/>
      </c:barChart>
      <c:catAx>
        <c:axId val="161479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594752"/>
        <c:crosses val="autoZero"/>
        <c:auto val="1"/>
        <c:lblAlgn val="ctr"/>
        <c:lblOffset val="100"/>
        <c:noMultiLvlLbl val="0"/>
      </c:catAx>
      <c:valAx>
        <c:axId val="161594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4796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22.864599016360536</c:v>
                </c:pt>
                <c:pt idx="1">
                  <c:v>30.394092899459089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26.688748368965172</c:v>
                </c:pt>
                <c:pt idx="1">
                  <c:v>27.881285595718495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17.765733212887685</c:v>
                </c:pt>
                <c:pt idx="1">
                  <c:v>19.029220686299762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16.079494128274614</c:v>
                </c:pt>
                <c:pt idx="1">
                  <c:v>15.47465727941387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8.8427180568101971</c:v>
                </c:pt>
                <c:pt idx="1">
                  <c:v>4.7708995163275238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7.7587072167017963</c:v>
                </c:pt>
                <c:pt idx="1">
                  <c:v>2.4498440227812597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922048"/>
        <c:axId val="161929856"/>
      </c:barChart>
      <c:catAx>
        <c:axId val="1619220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929856"/>
        <c:crosses val="autoZero"/>
        <c:auto val="1"/>
        <c:lblAlgn val="ctr"/>
        <c:lblOffset val="100"/>
        <c:noMultiLvlLbl val="0"/>
      </c:catAx>
      <c:valAx>
        <c:axId val="16192985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92204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52.68</c:v>
                </c:pt>
                <c:pt idx="1">
                  <c:v>40.590000000000003</c:v>
                </c:pt>
                <c:pt idx="2">
                  <c:v>5.74</c:v>
                </c:pt>
                <c:pt idx="3">
                  <c:v>0.76</c:v>
                </c:pt>
                <c:pt idx="4">
                  <c:v>0.22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54.87</c:v>
                </c:pt>
                <c:pt idx="1">
                  <c:v>36.93</c:v>
                </c:pt>
                <c:pt idx="2">
                  <c:v>6.87</c:v>
                </c:pt>
                <c:pt idx="3">
                  <c:v>1</c:v>
                </c:pt>
                <c:pt idx="4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247808"/>
        <c:axId val="162249344"/>
      </c:barChart>
      <c:catAx>
        <c:axId val="16224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9344"/>
        <c:crosses val="autoZero"/>
        <c:auto val="1"/>
        <c:lblAlgn val="ctr"/>
        <c:lblOffset val="100"/>
        <c:noMultiLvlLbl val="0"/>
      </c:catAx>
      <c:valAx>
        <c:axId val="1622493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780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64678</c:v>
                </c:pt>
                <c:pt idx="1">
                  <c:v>73598</c:v>
                </c:pt>
                <c:pt idx="2">
                  <c:v>85234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428416"/>
        <c:axId val="162430336"/>
      </c:barChart>
      <c:catAx>
        <c:axId val="16242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30336"/>
        <c:crosses val="autoZero"/>
        <c:auto val="1"/>
        <c:lblAlgn val="ctr"/>
        <c:lblOffset val="100"/>
        <c:noMultiLvlLbl val="0"/>
      </c:catAx>
      <c:valAx>
        <c:axId val="162430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84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17734</c:v>
                </c:pt>
                <c:pt idx="1">
                  <c:v>18479</c:v>
                </c:pt>
                <c:pt idx="2">
                  <c:v>18986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21139</c:v>
                </c:pt>
                <c:pt idx="1">
                  <c:v>21599</c:v>
                </c:pt>
                <c:pt idx="2">
                  <c:v>21746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4366208"/>
        <c:axId val="164384768"/>
      </c:barChart>
      <c:catAx>
        <c:axId val="164366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384768"/>
        <c:crosses val="autoZero"/>
        <c:auto val="1"/>
        <c:lblAlgn val="ctr"/>
        <c:lblOffset val="100"/>
        <c:noMultiLvlLbl val="0"/>
      </c:catAx>
      <c:valAx>
        <c:axId val="164384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3662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27.5</c:v>
                </c:pt>
                <c:pt idx="1">
                  <c:v>21.3</c:v>
                </c:pt>
                <c:pt idx="2">
                  <c:v>4</c:v>
                </c:pt>
                <c:pt idx="3">
                  <c:v>47.2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6384000"/>
        <c:axId val="167584128"/>
      </c:barChart>
      <c:catAx>
        <c:axId val="1663840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584128"/>
        <c:crosses val="autoZero"/>
        <c:auto val="1"/>
        <c:lblAlgn val="ctr"/>
        <c:lblOffset val="100"/>
        <c:noMultiLvlLbl val="0"/>
      </c:catAx>
      <c:valAx>
        <c:axId val="16758412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38400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4718</c:v>
                </c:pt>
                <c:pt idx="1">
                  <c:v>3808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12192"/>
        <c:axId val="200713728"/>
      </c:barChart>
      <c:catAx>
        <c:axId val="200712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0713728"/>
        <c:crosses val="autoZero"/>
        <c:auto val="1"/>
        <c:lblAlgn val="ctr"/>
        <c:lblOffset val="100"/>
        <c:noMultiLvlLbl val="0"/>
      </c:catAx>
      <c:valAx>
        <c:axId val="200713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2192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19.8</c:v>
                </c:pt>
                <c:pt idx="1">
                  <c:v>14.5</c:v>
                </c:pt>
                <c:pt idx="2">
                  <c:v>18.899999999999999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004608"/>
        <c:axId val="168308736"/>
      </c:barChart>
      <c:catAx>
        <c:axId val="16800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308736"/>
        <c:crosses val="autoZero"/>
        <c:auto val="1"/>
        <c:lblAlgn val="ctr"/>
        <c:lblOffset val="100"/>
        <c:noMultiLvlLbl val="0"/>
      </c:catAx>
      <c:valAx>
        <c:axId val="168308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0046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16</c:v>
                </c:pt>
                <c:pt idx="1">
                  <c:v>5.9</c:v>
                </c:pt>
                <c:pt idx="2">
                  <c:v>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6450304"/>
        <c:axId val="186451840"/>
      </c:barChart>
      <c:catAx>
        <c:axId val="18645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51840"/>
        <c:crosses val="autoZero"/>
        <c:auto val="1"/>
        <c:lblAlgn val="ctr"/>
        <c:lblOffset val="100"/>
        <c:noMultiLvlLbl val="0"/>
      </c:catAx>
      <c:valAx>
        <c:axId val="186451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503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7.83</c:v>
                </c:pt>
                <c:pt idx="1">
                  <c:v>7.42</c:v>
                </c:pt>
                <c:pt idx="2">
                  <c:v>1.94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5.32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567296"/>
        <c:axId val="186736640"/>
      </c:barChart>
      <c:catAx>
        <c:axId val="18656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736640"/>
        <c:crosses val="autoZero"/>
        <c:auto val="1"/>
        <c:lblAlgn val="ctr"/>
        <c:lblOffset val="100"/>
        <c:noMultiLvlLbl val="0"/>
      </c:catAx>
      <c:valAx>
        <c:axId val="186736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5672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2940</c:v>
                </c:pt>
                <c:pt idx="1">
                  <c:v>3992</c:v>
                </c:pt>
                <c:pt idx="2">
                  <c:v>2774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1629</c:v>
                </c:pt>
                <c:pt idx="1">
                  <c:v>2882</c:v>
                </c:pt>
                <c:pt idx="2">
                  <c:v>4893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57344"/>
        <c:axId val="186858880"/>
      </c:barChart>
      <c:catAx>
        <c:axId val="186857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58880"/>
        <c:crosses val="autoZero"/>
        <c:auto val="1"/>
        <c:lblAlgn val="ctr"/>
        <c:lblOffset val="100"/>
        <c:noMultiLvlLbl val="0"/>
      </c:catAx>
      <c:valAx>
        <c:axId val="18685888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573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8524</c:v>
                </c:pt>
                <c:pt idx="1">
                  <c:v>9314</c:v>
                </c:pt>
                <c:pt idx="2">
                  <c:v>9348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10655</c:v>
                </c:pt>
                <c:pt idx="1">
                  <c:v>22425</c:v>
                </c:pt>
                <c:pt idx="2">
                  <c:v>22817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343232"/>
        <c:axId val="189349888"/>
      </c:barChart>
      <c:catAx>
        <c:axId val="189343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49888"/>
        <c:crosses val="autoZero"/>
        <c:auto val="1"/>
        <c:lblAlgn val="ctr"/>
        <c:lblOffset val="100"/>
        <c:noMultiLvlLbl val="0"/>
      </c:catAx>
      <c:valAx>
        <c:axId val="1893498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432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2.9</c:v>
                </c:pt>
                <c:pt idx="1">
                  <c:v>2.2999999999999998</c:v>
                </c:pt>
                <c:pt idx="2">
                  <c:v>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6.5</c:v>
                </c:pt>
                <c:pt idx="1">
                  <c:v>7.8</c:v>
                </c:pt>
                <c:pt idx="2">
                  <c:v>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0480"/>
        <c:axId val="189462016"/>
      </c:barChart>
      <c:catAx>
        <c:axId val="189460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462016"/>
        <c:crosses val="autoZero"/>
        <c:auto val="1"/>
        <c:lblAlgn val="ctr"/>
        <c:lblOffset val="100"/>
        <c:noMultiLvlLbl val="0"/>
      </c:catAx>
      <c:valAx>
        <c:axId val="1894620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4604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29</c:v>
                </c:pt>
                <c:pt idx="1">
                  <c:v>30.5</c:v>
                </c:pt>
                <c:pt idx="2">
                  <c:v>31.9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36.5</c:v>
                </c:pt>
                <c:pt idx="1">
                  <c:v>37.6</c:v>
                </c:pt>
                <c:pt idx="2">
                  <c:v>38.700000000000003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585280"/>
        <c:axId val="189707392"/>
      </c:barChart>
      <c:catAx>
        <c:axId val="18958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707392"/>
        <c:crosses val="autoZero"/>
        <c:auto val="1"/>
        <c:lblAlgn val="ctr"/>
        <c:lblOffset val="100"/>
        <c:noMultiLvlLbl val="0"/>
      </c:catAx>
      <c:valAx>
        <c:axId val="1897073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58528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3231.51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942784"/>
        <c:axId val="189957248"/>
      </c:barChart>
      <c:catAx>
        <c:axId val="189942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57248"/>
        <c:crosses val="autoZero"/>
        <c:auto val="1"/>
        <c:lblAlgn val="ctr"/>
        <c:lblOffset val="100"/>
        <c:noMultiLvlLbl val="0"/>
      </c:catAx>
      <c:valAx>
        <c:axId val="189957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427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63</c:v>
                </c:pt>
                <c:pt idx="1">
                  <c:v>61</c:v>
                </c:pt>
                <c:pt idx="2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44</c:v>
                </c:pt>
                <c:pt idx="1">
                  <c:v>40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129664"/>
        <c:axId val="190131200"/>
      </c:barChart>
      <c:catAx>
        <c:axId val="19012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31200"/>
        <c:crosses val="autoZero"/>
        <c:auto val="1"/>
        <c:lblAlgn val="ctr"/>
        <c:lblOffset val="100"/>
        <c:noMultiLvlLbl val="0"/>
      </c:catAx>
      <c:valAx>
        <c:axId val="190131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2966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59441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56223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107394</v>
      </c>
      <c r="C4" s="35">
        <v>52226</v>
      </c>
      <c r="D4" s="63">
        <v>55168</v>
      </c>
      <c r="E4" s="211"/>
    </row>
    <row r="5" spans="1:5" ht="30" x14ac:dyDescent="0.25">
      <c r="A5" s="201" t="s">
        <v>716</v>
      </c>
      <c r="B5" s="72">
        <v>115017</v>
      </c>
      <c r="C5" s="61">
        <v>55561</v>
      </c>
      <c r="D5" s="111">
        <v>59456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16199</v>
      </c>
      <c r="C4" s="71">
        <v>22449</v>
      </c>
    </row>
    <row r="5" spans="1:6" x14ac:dyDescent="0.25">
      <c r="A5" s="286" t="s">
        <v>719</v>
      </c>
      <c r="B5" s="214">
        <v>5222</v>
      </c>
      <c r="C5" s="214">
        <v>6764</v>
      </c>
    </row>
    <row r="6" spans="1:6" x14ac:dyDescent="0.25">
      <c r="A6" s="286" t="s">
        <v>720</v>
      </c>
      <c r="B6" s="214">
        <v>8580</v>
      </c>
      <c r="C6" s="214">
        <v>8942</v>
      </c>
    </row>
    <row r="7" spans="1:6" x14ac:dyDescent="0.25">
      <c r="A7" s="286" t="s">
        <v>721</v>
      </c>
      <c r="B7" s="214">
        <v>15257</v>
      </c>
      <c r="C7" s="214">
        <v>11862</v>
      </c>
    </row>
    <row r="8" spans="1:6" x14ac:dyDescent="0.25">
      <c r="A8" s="286" t="s">
        <v>722</v>
      </c>
      <c r="B8" s="214">
        <v>103</v>
      </c>
      <c r="C8" s="214">
        <v>370</v>
      </c>
    </row>
    <row r="9" spans="1:6" x14ac:dyDescent="0.25">
      <c r="A9" s="286" t="s">
        <v>723</v>
      </c>
      <c r="B9" s="214">
        <v>4976</v>
      </c>
      <c r="C9" s="214">
        <v>4527</v>
      </c>
    </row>
    <row r="10" spans="1:6" ht="30" x14ac:dyDescent="0.25">
      <c r="A10" s="293" t="s">
        <v>724</v>
      </c>
      <c r="B10" s="214">
        <v>10579</v>
      </c>
      <c r="C10" s="214">
        <v>1169</v>
      </c>
    </row>
    <row r="11" spans="1:6" x14ac:dyDescent="0.25">
      <c r="A11" s="286" t="s">
        <v>887</v>
      </c>
      <c r="B11" s="214">
        <v>2486</v>
      </c>
      <c r="C11" s="214">
        <v>3929</v>
      </c>
    </row>
    <row r="12" spans="1:6" x14ac:dyDescent="0.25">
      <c r="A12" s="294" t="s">
        <v>16</v>
      </c>
      <c r="B12" s="1">
        <f>SUM(B4:B11)</f>
        <v>63402</v>
      </c>
      <c r="C12" s="1">
        <f>SUM(C4:C11)</f>
        <v>60012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19838</v>
      </c>
      <c r="C19" s="71">
        <v>23428</v>
      </c>
    </row>
    <row r="20" spans="1:3" x14ac:dyDescent="0.25">
      <c r="A20" s="286" t="s">
        <v>719</v>
      </c>
      <c r="B20" s="214">
        <v>3197</v>
      </c>
      <c r="C20" s="214">
        <v>3923</v>
      </c>
    </row>
    <row r="21" spans="1:3" x14ac:dyDescent="0.25">
      <c r="A21" s="286" t="s">
        <v>720</v>
      </c>
      <c r="B21" s="214">
        <v>8119</v>
      </c>
      <c r="C21" s="214">
        <v>8662</v>
      </c>
    </row>
    <row r="22" spans="1:3" x14ac:dyDescent="0.25">
      <c r="A22" s="286" t="s">
        <v>721</v>
      </c>
      <c r="B22" s="214">
        <v>15164</v>
      </c>
      <c r="C22" s="214">
        <v>12358</v>
      </c>
    </row>
    <row r="23" spans="1:3" x14ac:dyDescent="0.25">
      <c r="A23" s="286" t="s">
        <v>722</v>
      </c>
      <c r="B23" s="214">
        <v>106</v>
      </c>
      <c r="C23" s="214">
        <v>203</v>
      </c>
    </row>
    <row r="24" spans="1:3" x14ac:dyDescent="0.25">
      <c r="A24" s="286" t="s">
        <v>723</v>
      </c>
      <c r="B24" s="214">
        <v>3882</v>
      </c>
      <c r="C24" s="214">
        <v>3383</v>
      </c>
    </row>
    <row r="25" spans="1:3" ht="30" x14ac:dyDescent="0.25">
      <c r="A25" s="293" t="s">
        <v>724</v>
      </c>
      <c r="B25" s="214">
        <v>7242</v>
      </c>
      <c r="C25" s="214">
        <v>870</v>
      </c>
    </row>
    <row r="26" spans="1:3" x14ac:dyDescent="0.25">
      <c r="A26" s="286" t="s">
        <v>887</v>
      </c>
      <c r="B26" s="214">
        <v>1769</v>
      </c>
      <c r="C26" s="214">
        <v>3310</v>
      </c>
    </row>
    <row r="27" spans="1:3" x14ac:dyDescent="0.25">
      <c r="A27" s="294" t="s">
        <v>16</v>
      </c>
      <c r="B27" s="1">
        <f>SUM(B19:B26)</f>
        <v>59317</v>
      </c>
      <c r="C27" s="1">
        <f>SUM(C19:C26)</f>
        <v>56137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74.900000000000006</v>
      </c>
      <c r="C4" s="1018">
        <v>72.53</v>
      </c>
      <c r="D4" s="1018">
        <v>77.239999999999995</v>
      </c>
      <c r="E4" s="1019">
        <v>157</v>
      </c>
      <c r="F4" s="1019">
        <v>140.1</v>
      </c>
      <c r="G4" s="1020">
        <v>43.1</v>
      </c>
      <c r="H4" s="1021">
        <v>41.6</v>
      </c>
      <c r="I4" s="1022">
        <v>44.5</v>
      </c>
      <c r="J4" s="1019">
        <v>16</v>
      </c>
    </row>
    <row r="5" spans="1:12" x14ac:dyDescent="0.25">
      <c r="A5" s="498">
        <v>2021</v>
      </c>
      <c r="B5" s="757">
        <v>73.819999999999993</v>
      </c>
      <c r="C5" s="758">
        <v>71.33</v>
      </c>
      <c r="D5" s="758">
        <v>76.34</v>
      </c>
      <c r="E5" s="1023">
        <v>156</v>
      </c>
      <c r="F5" s="1023">
        <v>139.9</v>
      </c>
      <c r="G5" s="1024">
        <v>43.2</v>
      </c>
      <c r="H5" s="1025">
        <v>41.6</v>
      </c>
      <c r="I5" s="1026">
        <v>44.6</v>
      </c>
      <c r="J5" s="1023">
        <v>5.9</v>
      </c>
    </row>
    <row r="6" spans="1:12" x14ac:dyDescent="0.25">
      <c r="A6" s="499">
        <v>2022</v>
      </c>
      <c r="B6" s="1011">
        <v>73.819999999999993</v>
      </c>
      <c r="C6" s="1012">
        <v>71.14</v>
      </c>
      <c r="D6" s="1012">
        <v>76.59</v>
      </c>
      <c r="E6" s="1013">
        <v>153</v>
      </c>
      <c r="F6" s="1013">
        <v>146.1</v>
      </c>
      <c r="G6" s="1014">
        <v>43.6</v>
      </c>
      <c r="H6" s="1015">
        <v>42.1</v>
      </c>
      <c r="I6" s="1016">
        <v>45</v>
      </c>
      <c r="J6" s="1013">
        <v>6.9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16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5.9</v>
      </c>
    </row>
    <row r="13" spans="1:12" x14ac:dyDescent="0.25">
      <c r="A13" s="633">
        <f t="shared" si="0"/>
        <v>2022</v>
      </c>
      <c r="B13" s="627">
        <f t="shared" si="1"/>
        <v>6.9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33649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40732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35.200000000000003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85234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4641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45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32017</v>
      </c>
      <c r="C5" s="70">
        <v>38873</v>
      </c>
      <c r="D5" s="55">
        <v>21139</v>
      </c>
      <c r="E5" s="110">
        <v>17734</v>
      </c>
      <c r="F5" s="55">
        <v>32.700000000000003</v>
      </c>
      <c r="G5" s="55">
        <v>36.5</v>
      </c>
      <c r="H5" s="110">
        <v>29</v>
      </c>
      <c r="I5" s="55"/>
      <c r="J5" s="70"/>
      <c r="K5" s="55"/>
      <c r="L5" s="55"/>
      <c r="M5" s="71">
        <v>53</v>
      </c>
      <c r="N5" s="71">
        <v>44</v>
      </c>
      <c r="O5" s="71">
        <v>63</v>
      </c>
    </row>
    <row r="6" spans="1:16" x14ac:dyDescent="0.25">
      <c r="A6" s="215">
        <v>2021</v>
      </c>
      <c r="B6" s="212">
        <v>32992</v>
      </c>
      <c r="C6" s="212">
        <v>40079</v>
      </c>
      <c r="D6" s="58">
        <v>21599</v>
      </c>
      <c r="E6" s="160">
        <v>18479</v>
      </c>
      <c r="F6" s="58">
        <v>33.9</v>
      </c>
      <c r="G6" s="58">
        <v>37.6</v>
      </c>
      <c r="H6" s="160">
        <v>30.5</v>
      </c>
      <c r="I6" s="58">
        <v>64678</v>
      </c>
      <c r="J6" s="212">
        <v>5939</v>
      </c>
      <c r="K6" s="58">
        <v>2263</v>
      </c>
      <c r="L6" s="58">
        <v>3676</v>
      </c>
      <c r="M6" s="214">
        <v>50</v>
      </c>
      <c r="N6" s="214">
        <v>40</v>
      </c>
      <c r="O6" s="214">
        <v>61</v>
      </c>
    </row>
    <row r="7" spans="1:16" x14ac:dyDescent="0.25">
      <c r="A7" s="229">
        <v>2022</v>
      </c>
      <c r="B7" s="167">
        <v>33649</v>
      </c>
      <c r="C7" s="167">
        <v>40732</v>
      </c>
      <c r="D7" s="94">
        <v>21746</v>
      </c>
      <c r="E7" s="169">
        <v>18986</v>
      </c>
      <c r="F7" s="94">
        <v>35.200000000000003</v>
      </c>
      <c r="G7" s="58">
        <v>38.700000000000003</v>
      </c>
      <c r="H7" s="160">
        <v>31.9</v>
      </c>
      <c r="I7" s="94">
        <v>73598</v>
      </c>
      <c r="J7" s="167">
        <v>5199</v>
      </c>
      <c r="K7" s="94">
        <v>1911</v>
      </c>
      <c r="L7" s="94">
        <v>3288</v>
      </c>
      <c r="M7" s="214">
        <v>45</v>
      </c>
      <c r="N7" s="214">
        <v>34</v>
      </c>
      <c r="O7" s="214">
        <v>55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85234</v>
      </c>
      <c r="J8" s="1072">
        <v>4641</v>
      </c>
      <c r="K8" s="1073">
        <v>1682</v>
      </c>
      <c r="L8" s="1073">
        <v>2959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64678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73598</v>
      </c>
      <c r="F14" s="514">
        <f>A5</f>
        <v>2020</v>
      </c>
      <c r="G14" s="310">
        <f>IF(ISBLANK(E5),"",E5)</f>
        <v>17734</v>
      </c>
      <c r="H14" s="310">
        <f>IF(ISBLANK(D5),"",D5)</f>
        <v>21139</v>
      </c>
      <c r="K14" s="514">
        <f>A6</f>
        <v>2021</v>
      </c>
      <c r="L14" s="310">
        <f>IF(ISBLANK(L6),"",L6)</f>
        <v>3676</v>
      </c>
      <c r="M14" s="310">
        <f>IF(ISBLANK(K6),"",K6)</f>
        <v>2263</v>
      </c>
    </row>
    <row r="15" spans="1:16" x14ac:dyDescent="0.25">
      <c r="A15" s="481">
        <f>A8</f>
        <v>2023</v>
      </c>
      <c r="B15" s="311">
        <f t="shared" si="0"/>
        <v>85234</v>
      </c>
      <c r="F15" s="486">
        <f t="shared" ref="F15:F16" si="1">A6</f>
        <v>2021</v>
      </c>
      <c r="G15" s="479">
        <f t="shared" ref="G15:G16" si="2">IF(ISBLANK(E6),"",E6)</f>
        <v>18479</v>
      </c>
      <c r="H15" s="479">
        <f t="shared" ref="H15:H16" si="3">IF(ISBLANK(D6),"",D6)</f>
        <v>21599</v>
      </c>
      <c r="K15" s="486">
        <f>A7</f>
        <v>2022</v>
      </c>
      <c r="L15" s="479">
        <f t="shared" ref="L15:L16" si="4">IF(ISBLANK(L7),"",L7)</f>
        <v>3288</v>
      </c>
      <c r="M15" s="479">
        <f t="shared" ref="M15:M16" si="5">IF(ISBLANK(K7),"",K7)</f>
        <v>1911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18986</v>
      </c>
      <c r="H16" s="311">
        <f t="shared" si="3"/>
        <v>21746</v>
      </c>
      <c r="K16" s="481">
        <f>A8</f>
        <v>2023</v>
      </c>
      <c r="L16" s="311">
        <f t="shared" si="4"/>
        <v>2959</v>
      </c>
      <c r="M16" s="311">
        <f t="shared" si="5"/>
        <v>1682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32017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32992</v>
      </c>
      <c r="C21" s="373"/>
      <c r="D21" s="197"/>
      <c r="F21" s="514">
        <f>A5</f>
        <v>2020</v>
      </c>
      <c r="G21" s="310">
        <f>IF(ISBLANK(E5),"",E5)</f>
        <v>17734</v>
      </c>
      <c r="H21" s="310">
        <f>IF(ISBLANK(D5),"",D5)</f>
        <v>21139</v>
      </c>
      <c r="K21" s="514">
        <f>A6</f>
        <v>2021</v>
      </c>
      <c r="L21" s="310">
        <f>IF(ISBLANK(L6),"",L6)</f>
        <v>3676</v>
      </c>
      <c r="M21" s="310">
        <f>IF(ISBLANK(K6),"",K6)</f>
        <v>2263</v>
      </c>
    </row>
    <row r="22" spans="1:15" x14ac:dyDescent="0.25">
      <c r="A22" s="481">
        <f t="shared" si="6"/>
        <v>2022</v>
      </c>
      <c r="B22" s="311">
        <f t="shared" si="7"/>
        <v>33649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18479</v>
      </c>
      <c r="H22" s="479">
        <f t="shared" ref="H22:H23" si="10">IF(ISBLANK(D6),"",D6)</f>
        <v>21599</v>
      </c>
      <c r="K22" s="486">
        <f>A7</f>
        <v>2022</v>
      </c>
      <c r="L22" s="479">
        <f>IF(ISBLANK(L7),"",L7)</f>
        <v>3288</v>
      </c>
      <c r="M22" s="479">
        <f>IF(ISBLANK(K7),"",K7)</f>
        <v>1911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18986</v>
      </c>
      <c r="H23" s="311">
        <f t="shared" si="10"/>
        <v>21746</v>
      </c>
      <c r="K23" s="481">
        <f>A8</f>
        <v>2023</v>
      </c>
      <c r="L23" s="311">
        <f>IF(ISBLANK(L8),"",L8)</f>
        <v>2959</v>
      </c>
      <c r="M23" s="311">
        <f>IF(ISBLANK(K8),"",K8)</f>
        <v>1682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32017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32992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33649</v>
      </c>
      <c r="C28" s="373"/>
      <c r="D28" s="197"/>
      <c r="F28" s="514">
        <f>A5</f>
        <v>2020</v>
      </c>
      <c r="G28" s="310">
        <f>IF(ISBLANK(H5),"",H5)</f>
        <v>29</v>
      </c>
      <c r="H28" s="310">
        <f>IF(ISBLANK(G5),"",G5)</f>
        <v>36.5</v>
      </c>
      <c r="K28" s="514">
        <f>A5</f>
        <v>2020</v>
      </c>
      <c r="L28" s="310">
        <f>IF(ISBLANK(O5),"",O5)</f>
        <v>63</v>
      </c>
      <c r="M28" s="310">
        <f>IF(ISBLANK(N5),"",N5)</f>
        <v>44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30.5</v>
      </c>
      <c r="H29" s="479">
        <f t="shared" ref="H29:H30" si="15">IF(ISBLANK(G6),"",G6)</f>
        <v>37.6</v>
      </c>
      <c r="K29" s="486">
        <f t="shared" ref="K29:K30" si="16">A6</f>
        <v>2021</v>
      </c>
      <c r="L29" s="479">
        <f t="shared" ref="L29:L30" si="17">IF(ISBLANK(O6),"",O6)</f>
        <v>61</v>
      </c>
      <c r="M29" s="479">
        <f t="shared" ref="M29:M30" si="18">IF(ISBLANK(N6),"",N6)</f>
        <v>40</v>
      </c>
    </row>
    <row r="30" spans="1:15" x14ac:dyDescent="0.25">
      <c r="F30" s="481">
        <f t="shared" si="13"/>
        <v>2022</v>
      </c>
      <c r="G30" s="311">
        <f t="shared" si="14"/>
        <v>31.9</v>
      </c>
      <c r="H30" s="311">
        <f t="shared" si="15"/>
        <v>38.700000000000003</v>
      </c>
      <c r="K30" s="481">
        <f t="shared" si="16"/>
        <v>2022</v>
      </c>
      <c r="L30" s="311">
        <f t="shared" si="17"/>
        <v>55</v>
      </c>
      <c r="M30" s="311">
        <f t="shared" si="18"/>
        <v>34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29</v>
      </c>
      <c r="H35" s="310">
        <f>IF(ISBLANK(G5),"",G5)</f>
        <v>36.5</v>
      </c>
      <c r="K35" s="514">
        <f>A5</f>
        <v>2020</v>
      </c>
      <c r="L35" s="310">
        <f>IF(ISBLANK(O5),"",O5)</f>
        <v>63</v>
      </c>
      <c r="M35" s="310">
        <f>IF(ISBLANK(N5),"",N5)</f>
        <v>44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30.5</v>
      </c>
      <c r="H36" s="479">
        <f t="shared" ref="H36:H37" si="21">IF(ISBLANK(G6),"",G6)</f>
        <v>37.6</v>
      </c>
      <c r="K36" s="486">
        <f t="shared" ref="K36:K37" si="22">A6</f>
        <v>2021</v>
      </c>
      <c r="L36" s="479">
        <f t="shared" ref="L36:L37" si="23">IF(ISBLANK(O6),"",O6)</f>
        <v>61</v>
      </c>
      <c r="M36" s="479">
        <f t="shared" ref="M36:M37" si="24">IF(ISBLANK(N6),"",N6)</f>
        <v>40</v>
      </c>
    </row>
    <row r="37" spans="6:15" x14ac:dyDescent="0.25">
      <c r="F37" s="481">
        <f t="shared" si="19"/>
        <v>2022</v>
      </c>
      <c r="G37" s="311">
        <f t="shared" si="20"/>
        <v>31.9</v>
      </c>
      <c r="H37" s="311">
        <f t="shared" si="21"/>
        <v>38.700000000000003</v>
      </c>
      <c r="K37" s="481">
        <f t="shared" si="22"/>
        <v>2022</v>
      </c>
      <c r="L37" s="311">
        <f t="shared" si="23"/>
        <v>55</v>
      </c>
      <c r="M37" s="311">
        <f t="shared" si="24"/>
        <v>34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16.399999999999999</v>
      </c>
      <c r="C6" s="35">
        <v>18.3</v>
      </c>
      <c r="D6" s="63">
        <v>15.2</v>
      </c>
      <c r="E6" s="35">
        <v>58.6</v>
      </c>
      <c r="F6" s="35">
        <v>53.8</v>
      </c>
      <c r="G6" s="35">
        <v>61.6</v>
      </c>
      <c r="H6" s="292">
        <v>25</v>
      </c>
      <c r="I6" s="35">
        <v>27.9</v>
      </c>
      <c r="J6" s="63">
        <v>23.2</v>
      </c>
      <c r="M6" s="127" t="s">
        <v>16</v>
      </c>
      <c r="N6" s="935">
        <f>IF(ISBLANK(B8),"",B8)</f>
        <v>15.6</v>
      </c>
      <c r="O6" s="935">
        <f>IF(ISBLANK(E8),"",E8)</f>
        <v>56.6</v>
      </c>
      <c r="P6" s="128">
        <f>IF(ISBLANK(H8),"",H8)</f>
        <v>27.8</v>
      </c>
    </row>
    <row r="7" spans="1:19" x14ac:dyDescent="0.25">
      <c r="A7" s="286">
        <v>2022</v>
      </c>
      <c r="B7" s="167">
        <v>14.4</v>
      </c>
      <c r="C7" s="94">
        <v>16.399999999999999</v>
      </c>
      <c r="D7" s="169">
        <v>13.2</v>
      </c>
      <c r="E7" s="94">
        <v>58.3</v>
      </c>
      <c r="F7" s="94">
        <v>53.3</v>
      </c>
      <c r="G7" s="94">
        <v>61.3</v>
      </c>
      <c r="H7" s="167">
        <v>27.3</v>
      </c>
      <c r="I7" s="94">
        <v>30.3</v>
      </c>
      <c r="J7" s="169">
        <v>25.5</v>
      </c>
    </row>
    <row r="8" spans="1:19" x14ac:dyDescent="0.25">
      <c r="A8" s="218">
        <v>2023</v>
      </c>
      <c r="B8" s="167">
        <v>15.6</v>
      </c>
      <c r="C8" s="94">
        <v>17.5</v>
      </c>
      <c r="D8" s="169">
        <v>14.5</v>
      </c>
      <c r="E8" s="94">
        <v>56.6</v>
      </c>
      <c r="F8" s="94">
        <v>52.3</v>
      </c>
      <c r="G8" s="94">
        <v>59</v>
      </c>
      <c r="H8" s="167">
        <v>27.8</v>
      </c>
      <c r="I8" s="94">
        <v>30.2</v>
      </c>
      <c r="J8" s="169">
        <v>26.5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14.5</v>
      </c>
      <c r="O12" s="936">
        <f>IF(ISBLANK(G8),"",G8)</f>
        <v>59</v>
      </c>
      <c r="P12" s="938">
        <f>IF(ISBLANK(J8),"",J8)</f>
        <v>26.5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17.5</v>
      </c>
      <c r="O13" s="937">
        <f>IF(ISBLANK(F8),"",F8)</f>
        <v>52.3</v>
      </c>
      <c r="P13" s="939">
        <f>IF(ISBLANK(I8),"",I8)</f>
        <v>30.2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15.6</v>
      </c>
      <c r="O20" s="935">
        <f>IF(ISBLANK(E8),"",E8)</f>
        <v>56.6</v>
      </c>
      <c r="P20" s="940">
        <f>IF(ISBLANK(H8),"",H8)</f>
        <v>27.8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14.5</v>
      </c>
      <c r="O24" s="936">
        <f>IF(ISBLANK(G8),"",G8)</f>
        <v>59</v>
      </c>
      <c r="P24" s="938">
        <f>IF(ISBLANK(J8),"",J8)</f>
        <v>26.5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17.5</v>
      </c>
      <c r="O25" s="937">
        <f>IF(ISBLANK(F8),"",F8)</f>
        <v>52.3</v>
      </c>
      <c r="P25" s="939">
        <f>IF(ISBLANK(I8),"",I8)</f>
        <v>30.2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7127765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61625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7136815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61703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15983509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138189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1882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130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145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6425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489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887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2286093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28.6</v>
      </c>
      <c r="E20" s="600">
        <v>27.4</v>
      </c>
      <c r="F20" s="600">
        <v>27.5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18.600000000000001</v>
      </c>
      <c r="E21" s="751">
        <v>21.7</v>
      </c>
      <c r="F21" s="751">
        <v>21.3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7.9</v>
      </c>
      <c r="E22" s="752">
        <v>4.0999999999999996</v>
      </c>
      <c r="F22" s="752">
        <v>4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27.5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21.3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4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47.2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27.5</v>
      </c>
      <c r="C30" s="204" t="s">
        <v>493</v>
      </c>
    </row>
    <row r="31" spans="1:11" x14ac:dyDescent="0.25">
      <c r="A31" s="698" t="s">
        <v>1430</v>
      </c>
      <c r="B31" s="734">
        <f>F21</f>
        <v>21.3</v>
      </c>
    </row>
    <row r="32" spans="1:11" x14ac:dyDescent="0.25">
      <c r="A32" s="698" t="s">
        <v>1431</v>
      </c>
      <c r="B32" s="734">
        <f>F22</f>
        <v>4</v>
      </c>
    </row>
    <row r="33" spans="1:2" x14ac:dyDescent="0.25">
      <c r="A33" s="699" t="s">
        <v>1432</v>
      </c>
      <c r="B33" s="732">
        <f>100-(B30+B31+B32)</f>
        <v>47.2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1904</v>
      </c>
      <c r="C4" s="71">
        <v>116</v>
      </c>
      <c r="D4" s="71">
        <v>143</v>
      </c>
      <c r="G4" s="217">
        <f>A4</f>
        <v>2021</v>
      </c>
      <c r="H4" s="289">
        <f>IF(ISBLANK(C4),"",C4)</f>
        <v>116</v>
      </c>
      <c r="I4" s="289">
        <f>IF(ISBLANK(D4),"",D4)</f>
        <v>143</v>
      </c>
    </row>
    <row r="5" spans="1:9" x14ac:dyDescent="0.25">
      <c r="A5" s="286">
        <v>2022</v>
      </c>
      <c r="B5" s="214">
        <v>1897</v>
      </c>
      <c r="C5" s="214">
        <v>111</v>
      </c>
      <c r="D5" s="214">
        <v>136</v>
      </c>
      <c r="G5" s="286">
        <f t="shared" ref="G5:G6" si="0">A5</f>
        <v>2022</v>
      </c>
      <c r="H5" s="290">
        <f t="shared" ref="H5:H6" si="1">IF(ISBLANK(C5),"",C5)</f>
        <v>111</v>
      </c>
      <c r="I5" s="290">
        <f t="shared" ref="I5:I6" si="2">IF(ISBLANK(D5),"",D5)</f>
        <v>136</v>
      </c>
    </row>
    <row r="6" spans="1:9" x14ac:dyDescent="0.25">
      <c r="A6" s="218">
        <v>2023</v>
      </c>
      <c r="B6" s="168">
        <v>1882</v>
      </c>
      <c r="C6" s="168">
        <v>130</v>
      </c>
      <c r="D6" s="168">
        <v>145</v>
      </c>
      <c r="G6" s="219">
        <f t="shared" si="0"/>
        <v>2023</v>
      </c>
      <c r="H6" s="291">
        <f t="shared" si="1"/>
        <v>130</v>
      </c>
      <c r="I6" s="291">
        <f t="shared" si="2"/>
        <v>145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116</v>
      </c>
      <c r="I12" s="289">
        <f>IF(ISBLANK(D4),"",D4)</f>
        <v>143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111</v>
      </c>
      <c r="I13" s="290">
        <f t="shared" si="4"/>
        <v>136</v>
      </c>
    </row>
    <row r="14" spans="1:9" x14ac:dyDescent="0.25">
      <c r="G14" s="219">
        <f t="shared" si="3"/>
        <v>2023</v>
      </c>
      <c r="H14" s="291">
        <f t="shared" ref="H14:I14" si="5">IF(ISBLANK(C6),"",C6)</f>
        <v>130</v>
      </c>
      <c r="I14" s="291">
        <f t="shared" si="5"/>
        <v>145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5739</v>
      </c>
      <c r="C23" s="71">
        <v>437</v>
      </c>
      <c r="D23" s="71">
        <v>695</v>
      </c>
      <c r="G23" s="217">
        <f>A23</f>
        <v>2021</v>
      </c>
      <c r="H23" s="289">
        <f>IF(ISBLANK(C23),"",C23)</f>
        <v>437</v>
      </c>
      <c r="I23" s="289">
        <f>IF(ISBLANK(D23),"",D23)</f>
        <v>695</v>
      </c>
    </row>
    <row r="24" spans="1:13" x14ac:dyDescent="0.25">
      <c r="A24" s="286">
        <v>2022</v>
      </c>
      <c r="B24" s="214">
        <v>6011</v>
      </c>
      <c r="C24" s="214">
        <v>453</v>
      </c>
      <c r="D24" s="214">
        <v>734</v>
      </c>
      <c r="G24" s="286">
        <f t="shared" ref="G24:G25" si="6">A24</f>
        <v>2022</v>
      </c>
      <c r="H24" s="290">
        <f t="shared" ref="H24:H25" si="7">IF(ISBLANK(C24),"",C24)</f>
        <v>453</v>
      </c>
      <c r="I24" s="290">
        <f t="shared" ref="I24:I25" si="8">IF(ISBLANK(D24),"",D24)</f>
        <v>734</v>
      </c>
    </row>
    <row r="25" spans="1:13" x14ac:dyDescent="0.25">
      <c r="A25" s="218">
        <v>2023</v>
      </c>
      <c r="B25" s="168">
        <v>6425</v>
      </c>
      <c r="C25" s="168">
        <v>489</v>
      </c>
      <c r="D25" s="168">
        <v>887</v>
      </c>
      <c r="G25" s="219">
        <f t="shared" si="6"/>
        <v>2023</v>
      </c>
      <c r="H25" s="291">
        <f t="shared" si="7"/>
        <v>489</v>
      </c>
      <c r="I25" s="291">
        <f t="shared" si="8"/>
        <v>887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437</v>
      </c>
      <c r="I31" s="289">
        <f>IF(ISBLANK(D23),"",D23)</f>
        <v>695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453</v>
      </c>
      <c r="I32" s="290">
        <f t="shared" si="10"/>
        <v>734</v>
      </c>
    </row>
    <row r="33" spans="7:9" x14ac:dyDescent="0.25">
      <c r="G33" s="219">
        <f t="shared" si="9"/>
        <v>2023</v>
      </c>
      <c r="H33" s="291">
        <f t="shared" ref="H33:I33" si="11">IF(ISBLANK(C25),"",C25)</f>
        <v>489</v>
      </c>
      <c r="I33" s="291">
        <f t="shared" si="11"/>
        <v>887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3541015</v>
      </c>
      <c r="C4" s="1077">
        <v>29764</v>
      </c>
      <c r="D4" s="110">
        <v>2302706</v>
      </c>
      <c r="E4" s="70">
        <v>19355</v>
      </c>
      <c r="F4" s="1076">
        <v>979103</v>
      </c>
      <c r="G4" s="70">
        <v>8230</v>
      </c>
      <c r="H4" s="1078">
        <v>12383551</v>
      </c>
      <c r="I4" s="1077">
        <v>104089</v>
      </c>
    </row>
    <row r="5" spans="1:9" x14ac:dyDescent="0.25">
      <c r="A5" s="587">
        <v>2021</v>
      </c>
      <c r="B5" s="1079">
        <v>3940109</v>
      </c>
      <c r="C5" s="1080">
        <v>33345</v>
      </c>
      <c r="D5" s="160">
        <v>3127746</v>
      </c>
      <c r="E5" s="212">
        <v>26470</v>
      </c>
      <c r="F5" s="1079">
        <v>587078</v>
      </c>
      <c r="G5" s="212">
        <v>4968</v>
      </c>
      <c r="H5" s="1081">
        <v>14404611</v>
      </c>
      <c r="I5" s="1080">
        <v>121905</v>
      </c>
    </row>
    <row r="6" spans="1:9" x14ac:dyDescent="0.25">
      <c r="A6" s="588">
        <v>2022</v>
      </c>
      <c r="B6" s="1082">
        <v>4389665</v>
      </c>
      <c r="C6" s="1083">
        <v>37952</v>
      </c>
      <c r="D6" s="169">
        <v>3403931</v>
      </c>
      <c r="E6" s="167">
        <v>29429</v>
      </c>
      <c r="F6" s="1082">
        <v>635921</v>
      </c>
      <c r="G6" s="167">
        <v>5498</v>
      </c>
      <c r="H6" s="1084">
        <v>15983509</v>
      </c>
      <c r="I6" s="1083">
        <v>138189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1665914</v>
      </c>
      <c r="C4" s="1076">
        <v>5090845</v>
      </c>
      <c r="D4" s="1077">
        <v>42791</v>
      </c>
      <c r="E4" s="1076">
        <v>5277921</v>
      </c>
      <c r="F4" s="1077">
        <v>44363</v>
      </c>
    </row>
    <row r="5" spans="1:6" x14ac:dyDescent="0.25">
      <c r="A5" s="480">
        <v>2021</v>
      </c>
      <c r="B5" s="1081">
        <v>1212733</v>
      </c>
      <c r="C5" s="1079">
        <v>6179257</v>
      </c>
      <c r="D5" s="1080">
        <v>52294</v>
      </c>
      <c r="E5" s="1079">
        <v>6183006</v>
      </c>
      <c r="F5" s="1080">
        <v>52326</v>
      </c>
    </row>
    <row r="6" spans="1:6" ht="15.75" thickBot="1" x14ac:dyDescent="0.3">
      <c r="A6" s="960">
        <v>2022</v>
      </c>
      <c r="B6" s="1085">
        <v>2286093</v>
      </c>
      <c r="C6" s="1086">
        <v>7127765</v>
      </c>
      <c r="D6" s="1087">
        <v>61625</v>
      </c>
      <c r="E6" s="1086">
        <v>7136815</v>
      </c>
      <c r="F6" s="1087">
        <v>61703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Pančevo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756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10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115664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153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8.9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16.2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-7.2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73.819999999999993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43.6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146.1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2.5499999999999998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107394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115017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3736</v>
      </c>
      <c r="C63" s="548">
        <f>IF(ISBLANK('DEM2'!C7),"-",'DEM2'!C7)</f>
        <v>4017</v>
      </c>
      <c r="D63" s="548"/>
      <c r="E63" s="548">
        <f>IF(ISBLANK('DEM2'!D8),"-",'DEM2'!D8)</f>
        <v>3716</v>
      </c>
      <c r="F63" s="548">
        <f>IF(ISBLANK('DEM2'!C8),"-",'DEM2'!C8)</f>
        <v>3989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4559</v>
      </c>
      <c r="C64" s="317">
        <f>IF(ISBLANK('DEM2'!F7),"-",'DEM2'!F7)</f>
        <v>4829</v>
      </c>
      <c r="D64" s="789"/>
      <c r="E64" s="317">
        <f>IF(ISBLANK('DEM2'!G8),"-",'DEM2'!G8)</f>
        <v>4423</v>
      </c>
      <c r="F64" s="317">
        <f>IF(ISBLANK('DEM2'!F8),"-",'DEM2'!F8)</f>
        <v>4703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2405</v>
      </c>
      <c r="C65" s="345">
        <f>IF(ISBLANK('DEM2'!I7),"-",'DEM2'!I7)</f>
        <v>2490</v>
      </c>
      <c r="D65" s="393"/>
      <c r="E65" s="345">
        <f>IF(ISBLANK('DEM2'!J8),"-",'DEM2'!J8)</f>
        <v>2312</v>
      </c>
      <c r="F65" s="345">
        <f>IF(ISBLANK('DEM2'!I8),"-",'DEM2'!I8)</f>
        <v>2374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10087</v>
      </c>
      <c r="C66" s="348">
        <f>IF(ISBLANK('DEM2'!L7),"-",'DEM2'!L7)</f>
        <v>10715</v>
      </c>
      <c r="D66" s="394"/>
      <c r="E66" s="348">
        <f>IF(ISBLANK('DEM2'!M8),"-",'DEM2'!M8)</f>
        <v>9890</v>
      </c>
      <c r="F66" s="348">
        <f>IF(ISBLANK('DEM2'!L8),"-",'DEM2'!L8)</f>
        <v>10461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9098</v>
      </c>
      <c r="C67" s="345">
        <f>IF(ISBLANK('DEM2'!O7),"-",'DEM2'!O7)</f>
        <v>9600</v>
      </c>
      <c r="D67" s="393"/>
      <c r="E67" s="345">
        <f>IF(ISBLANK('DEM2'!P8),"-",'DEM2'!P8)</f>
        <v>8691</v>
      </c>
      <c r="F67" s="345">
        <f>IF(ISBLANK('DEM2'!O8),"-",'DEM2'!O8)</f>
        <v>9084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38362</v>
      </c>
      <c r="C68" s="317">
        <f>IF(ISBLANK('DEM2'!R7),"-",'DEM2'!R7)</f>
        <v>38412</v>
      </c>
      <c r="D68" s="395"/>
      <c r="E68" s="317">
        <f>IF(ISBLANK('DEM2'!S8),"-",'DEM2'!S8)</f>
        <v>36955</v>
      </c>
      <c r="F68" s="317">
        <f>IF(ISBLANK('DEM2'!R8),"-",'DEM2'!R8)</f>
        <v>36865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60665</v>
      </c>
      <c r="C69" s="463">
        <f>IF(ISBLANK('DEM2'!U7),"-",'DEM2'!U7)</f>
        <v>57498</v>
      </c>
      <c r="D69" s="799"/>
      <c r="E69" s="463">
        <f>IF(ISBLANK('DEM2'!V8),"-",'DEM2'!V8)</f>
        <v>59441</v>
      </c>
      <c r="F69" s="463">
        <f>IF(ISBLANK('DEM2'!U8),"-",'DEM2'!U8)</f>
        <v>56223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5.6</v>
      </c>
      <c r="G115" s="800">
        <f>IF(ISBLANK('DEM2'!E23),"-",'DEM2'!E23)</f>
        <v>4.5999999999999996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8.1999999999999993</v>
      </c>
      <c r="G116" s="407">
        <f>IF(ISBLANK('DEM2'!E24),"-",'DEM2'!E24)</f>
        <v>8.1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3.9</v>
      </c>
      <c r="G117" s="801">
        <f>IF(ISBLANK('DEM2'!E25),"-",'DEM2'!E25)</f>
        <v>5.8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33649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40732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35.200000000000003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85234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4641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45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21.4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25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33.299999999999997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6.7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15983509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138189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3403931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1728719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29429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4389665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37952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635921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5498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7127765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61625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7136815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61703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1882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6425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2286093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6344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4572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4140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20407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6136</v>
      </c>
      <c r="C300" s="808">
        <f>IF(ISBLANK(POLJ3!C4),"-",POLJ3!C4)</f>
        <v>982</v>
      </c>
      <c r="D300" s="1160">
        <f>IF(ISBLANK(POLJ3!D4),"-",POLJ3!D4)</f>
        <v>5154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5925</v>
      </c>
      <c r="C301" s="789">
        <f>IF(ISBLANK(POLJ3!C5),"-",POLJ3!C5)</f>
        <v>3677</v>
      </c>
      <c r="D301" s="1161">
        <f>IF(ISBLANK(POLJ3!D5),"-",POLJ3!D5)</f>
        <v>2248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26</v>
      </c>
      <c r="C302" s="790">
        <f>IF(ISBLANK(POLJ3!C6),"-",POLJ3!C6)</f>
        <v>7</v>
      </c>
      <c r="D302" s="1162">
        <f>IF(ISBLANK(POLJ3!D6),"-",POLJ3!D6)</f>
        <v>19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470</v>
      </c>
      <c r="C303" s="791">
        <f>IF(ISBLANK(POLJ3!C7),"-",POLJ3!C7)</f>
        <v>92</v>
      </c>
      <c r="D303" s="1163">
        <f>IF(ISBLANK(POLJ3!D7),"-",POLJ3!D7)</f>
        <v>378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6344</v>
      </c>
      <c r="C304" s="807">
        <f>IF(ISBLANK(POLJ3!C8),"-",POLJ3!C8)</f>
        <v>978</v>
      </c>
      <c r="D304" s="1164">
        <f>IF(ISBLANK(POLJ3!D8),"-",POLJ3!D8)</f>
        <v>5366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220.6</v>
      </c>
      <c r="C310" s="1165"/>
      <c r="D310" s="3"/>
      <c r="E310" s="5"/>
      <c r="F310" s="5"/>
      <c r="G310" s="815" t="s">
        <v>854</v>
      </c>
      <c r="H310" s="816">
        <f>IF(ISBLANK(POLJ2!H3),"-",POLJ2!H3)</f>
        <v>5504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52033.57</v>
      </c>
      <c r="C311" s="1154"/>
      <c r="D311" s="3"/>
      <c r="E311" s="5"/>
      <c r="F311" s="5"/>
      <c r="G311" s="810" t="s">
        <v>855</v>
      </c>
      <c r="H311" s="248">
        <f>IF(ISBLANK(POLJ2!H4),"-",POLJ2!H4)</f>
        <v>42917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498.02</v>
      </c>
      <c r="C312" s="1154"/>
      <c r="D312" s="3"/>
      <c r="E312" s="5"/>
      <c r="F312" s="5"/>
      <c r="G312" s="810" t="s">
        <v>856</v>
      </c>
      <c r="H312" s="248">
        <f>IF(ISBLANK(POLJ2!H5),"-",POLJ2!H5)</f>
        <v>4774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41.48</v>
      </c>
      <c r="C313" s="1154"/>
      <c r="D313" s="3"/>
      <c r="E313" s="5"/>
      <c r="F313" s="5"/>
      <c r="G313" s="812" t="s">
        <v>857</v>
      </c>
      <c r="H313" s="249">
        <f>IF(ISBLANK(POLJ2!H6),"-",POLJ2!H6)</f>
        <v>340195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63.15</v>
      </c>
      <c r="C314" s="1154"/>
      <c r="D314" s="3"/>
      <c r="E314" s="5"/>
      <c r="F314" s="5"/>
      <c r="G314" s="814" t="s">
        <v>847</v>
      </c>
      <c r="H314" s="817">
        <f>IF(ISBLANK(POLJ2!H7),"-",POLJ2!H7)</f>
        <v>393390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329.88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53186.7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2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30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577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21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3691</v>
      </c>
      <c r="I364" s="808">
        <f>IF(ISBLANK(OBRAZ2!I6),"-",OBRAZ2!I6)</f>
        <v>3234</v>
      </c>
      <c r="J364" s="808">
        <f>IF(ISBLANK(OBRAZ2!J6),"-",OBRAZ2!J6)</f>
        <v>457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1844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219</v>
      </c>
      <c r="I365" s="416">
        <f>IF(ISBLANK(OBRAZ2!I7),"-",OBRAZ2!I7)</f>
        <v>219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67.400000000000006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284</v>
      </c>
      <c r="I366" s="807">
        <f>IF(ISBLANK(OBRAZ2!I8),"-",OBRAZ2!I8)</f>
        <v>274</v>
      </c>
      <c r="J366" s="807">
        <f>IF(ISBLANK(OBRAZ2!J8),"-",OBRAZ2!J8)</f>
        <v>10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1175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0.5988023952095809</v>
      </c>
      <c r="I375" s="850">
        <f>IF(ISBLANK(OBRAZ2!C12),"-",OBRAZ2!C21)</f>
        <v>0.62313736114874019</v>
      </c>
      <c r="J375" s="850">
        <f>IF(ISBLANK(OBRAZ2!D12),"-",OBRAZ2!D21)</f>
        <v>0.7230255839822024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66.210436270316507</v>
      </c>
      <c r="I377" s="851">
        <f>IF(ISBLANK(OBRAZ2!C14),"-",OBRAZ2!C23)</f>
        <v>68.843131942562991</v>
      </c>
      <c r="J377" s="851">
        <f>IF(ISBLANK(OBRAZ2!D14),"-",OBRAZ2!D23)</f>
        <v>66.601779755283658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17.907043056743653</v>
      </c>
      <c r="I379" s="851">
        <f>IF(ISBLANK(OBRAZ2!C16),"-",OBRAZ2!C25)</f>
        <v>16.228664318612843</v>
      </c>
      <c r="J379" s="851">
        <f>IF(ISBLANK(OBRAZ2!D16),"-",OBRAZ2!D25)</f>
        <v>17.352614015572858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15.283718277730255</v>
      </c>
      <c r="I380" s="852">
        <f>IF(ISBLANK(OBRAZ2!C17),"-",OBRAZ2!C26)</f>
        <v>14.305066377675427</v>
      </c>
      <c r="J380" s="852">
        <f>IF(ISBLANK(OBRAZ2!D17),"-",OBRAZ2!D26)</f>
        <v>15.32258064516129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20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0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4521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4493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0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0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93.5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1067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96.3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0.4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127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9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4681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1380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1.9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61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4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79901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1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14665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340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2.9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0.8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0.7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0.14000000000000001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1.8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18.2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0.4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91.3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89.3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8526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7.4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19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449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6071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85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131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7.6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0.2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7.4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15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161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0.6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1563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1.3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1785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9.1999999999999993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1048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5.0999999999999996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239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604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72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590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260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18.899999999999999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47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37.1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37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476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85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140.79499999999999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6.1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34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506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42965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169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30000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3231.51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4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16.511430000000001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9</v>
      </c>
      <c r="D696" s="3"/>
      <c r="E696" s="5"/>
      <c r="F696" s="5"/>
      <c r="G696" s="837">
        <v>2012</v>
      </c>
      <c r="H696" s="835">
        <f>IF(ISBLANK(INDEKSI2!B5),"-",INDEKSI2!B5)</f>
        <v>33.869999999999997</v>
      </c>
      <c r="I696" s="835">
        <f>IF(ISBLANK(INDEKSI2!C5),"-",INDEKSI2!C5)</f>
        <v>36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57.15</v>
      </c>
      <c r="D697" s="3"/>
      <c r="E697" s="5"/>
      <c r="F697" s="5"/>
      <c r="G697" s="838">
        <v>2013</v>
      </c>
      <c r="H697" s="559">
        <f>IF(ISBLANK(INDEKSI2!B6),"-",INDEKSI2!B6)</f>
        <v>35.51</v>
      </c>
      <c r="I697" s="559">
        <f>IF(ISBLANK(INDEKSI2!C6),"-",INDEKSI2!C6)</f>
        <v>33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36.229999999999997</v>
      </c>
      <c r="I698" s="836">
        <f>IF(ISBLANK(INDEKSI2!C7),"-",INDEKSI2!C7)</f>
        <v>37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2774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4893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9348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22817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3.4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4.7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33.299999999999997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6.7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21.4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25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36.229999999999997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37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16.511430000000001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9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57.15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34.81</v>
      </c>
      <c r="C4" s="721">
        <v>36</v>
      </c>
      <c r="D4" s="710"/>
      <c r="E4" s="711"/>
      <c r="F4" s="712"/>
    </row>
    <row r="5" spans="1:6" x14ac:dyDescent="0.25">
      <c r="A5" s="286">
        <v>2012</v>
      </c>
      <c r="B5" s="614">
        <v>33.869999999999997</v>
      </c>
      <c r="C5" s="722">
        <v>36</v>
      </c>
      <c r="D5" s="713"/>
      <c r="E5" s="641"/>
      <c r="F5" s="714"/>
    </row>
    <row r="6" spans="1:6" x14ac:dyDescent="0.25">
      <c r="A6" s="286">
        <v>2013</v>
      </c>
      <c r="B6" s="614">
        <v>35.51</v>
      </c>
      <c r="C6" s="722">
        <v>33</v>
      </c>
      <c r="D6" s="715">
        <v>16.511430000000001</v>
      </c>
      <c r="E6" s="609">
        <v>9</v>
      </c>
      <c r="F6" s="716">
        <v>57.15</v>
      </c>
    </row>
    <row r="7" spans="1:6" x14ac:dyDescent="0.25">
      <c r="A7" s="219">
        <v>2014</v>
      </c>
      <c r="B7" s="615">
        <v>36.229999999999997</v>
      </c>
      <c r="C7" s="723">
        <v>37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6344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4140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4572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220.6</v>
      </c>
      <c r="G3" s="217" t="s">
        <v>765</v>
      </c>
      <c r="H3" s="71">
        <v>5504</v>
      </c>
    </row>
    <row r="4" spans="1:9" x14ac:dyDescent="0.25">
      <c r="A4" s="286" t="s">
        <v>760</v>
      </c>
      <c r="B4" s="214">
        <v>52033.57</v>
      </c>
      <c r="G4" s="286" t="s">
        <v>766</v>
      </c>
      <c r="H4" s="214">
        <v>42917</v>
      </c>
    </row>
    <row r="5" spans="1:9" x14ac:dyDescent="0.25">
      <c r="A5" s="286" t="s">
        <v>761</v>
      </c>
      <c r="B5" s="214">
        <v>498.02</v>
      </c>
      <c r="G5" s="286" t="s">
        <v>767</v>
      </c>
      <c r="H5" s="214">
        <v>4774</v>
      </c>
    </row>
    <row r="6" spans="1:9" x14ac:dyDescent="0.25">
      <c r="A6" s="286" t="s">
        <v>762</v>
      </c>
      <c r="B6" s="214">
        <v>41.48</v>
      </c>
      <c r="G6" s="286" t="s">
        <v>768</v>
      </c>
      <c r="H6" s="214">
        <v>340195</v>
      </c>
    </row>
    <row r="7" spans="1:9" x14ac:dyDescent="0.25">
      <c r="A7" s="286" t="s">
        <v>763</v>
      </c>
      <c r="B7" s="214">
        <v>63.15</v>
      </c>
      <c r="G7" s="1" t="s">
        <v>24</v>
      </c>
      <c r="H7" s="288">
        <v>393390</v>
      </c>
    </row>
    <row r="8" spans="1:9" x14ac:dyDescent="0.25">
      <c r="A8" s="287" t="s">
        <v>764</v>
      </c>
      <c r="B8" s="73">
        <v>329.88</v>
      </c>
    </row>
    <row r="9" spans="1:9" x14ac:dyDescent="0.25">
      <c r="A9" s="1" t="s">
        <v>24</v>
      </c>
      <c r="B9" s="288">
        <v>53186.7</v>
      </c>
      <c r="I9" s="41" t="s">
        <v>876</v>
      </c>
    </row>
    <row r="10" spans="1:9" x14ac:dyDescent="0.25">
      <c r="G10" s="29" t="s">
        <v>775</v>
      </c>
      <c r="H10" s="58">
        <v>20407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6136</v>
      </c>
      <c r="C4" s="55">
        <v>982</v>
      </c>
      <c r="D4" s="110">
        <v>5154</v>
      </c>
    </row>
    <row r="5" spans="1:4" ht="30" customHeight="1" x14ac:dyDescent="0.25">
      <c r="A5" s="274" t="s">
        <v>884</v>
      </c>
      <c r="B5" s="212">
        <v>5925</v>
      </c>
      <c r="C5" s="58">
        <v>3677</v>
      </c>
      <c r="D5" s="160">
        <v>2248</v>
      </c>
    </row>
    <row r="6" spans="1:4" x14ac:dyDescent="0.25">
      <c r="A6" s="274" t="s">
        <v>772</v>
      </c>
      <c r="B6" s="212">
        <v>26</v>
      </c>
      <c r="C6" s="58">
        <v>7</v>
      </c>
      <c r="D6" s="160">
        <v>19</v>
      </c>
    </row>
    <row r="7" spans="1:4" ht="30" x14ac:dyDescent="0.25">
      <c r="A7" s="274" t="s">
        <v>773</v>
      </c>
      <c r="B7" s="212">
        <v>470</v>
      </c>
      <c r="C7" s="58">
        <v>92</v>
      </c>
      <c r="D7" s="160">
        <v>378</v>
      </c>
    </row>
    <row r="8" spans="1:4" x14ac:dyDescent="0.25">
      <c r="A8" s="201" t="s">
        <v>774</v>
      </c>
      <c r="B8" s="72">
        <v>6344</v>
      </c>
      <c r="C8" s="61">
        <v>978</v>
      </c>
      <c r="D8" s="111">
        <v>5366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26.923076923076923</v>
      </c>
      <c r="C14" s="276">
        <f>D6/B6*100</f>
        <v>73.076923076923066</v>
      </c>
    </row>
    <row r="15" spans="1:4" ht="60" x14ac:dyDescent="0.25">
      <c r="A15" s="277" t="s">
        <v>885</v>
      </c>
      <c r="B15" s="282">
        <f>C5/B5*100</f>
        <v>62.059071729957807</v>
      </c>
      <c r="C15" s="278">
        <f>D5/B5*100</f>
        <v>37.940928270042193</v>
      </c>
    </row>
    <row r="16" spans="1:4" ht="30" x14ac:dyDescent="0.25">
      <c r="A16" s="279" t="s">
        <v>821</v>
      </c>
      <c r="B16" s="283">
        <f>C4/B4*100</f>
        <v>16.003911342894394</v>
      </c>
      <c r="C16" s="280">
        <f>D4/B4*100</f>
        <v>83.996088657105602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26.923076923076923</v>
      </c>
      <c r="C21" s="276">
        <f>C14</f>
        <v>73.076923076923066</v>
      </c>
    </row>
    <row r="22" spans="1:3" ht="60" x14ac:dyDescent="0.25">
      <c r="A22" s="277" t="s">
        <v>823</v>
      </c>
      <c r="B22" s="282">
        <f t="shared" ref="B22:C23" si="0">B15</f>
        <v>62.059071729957807</v>
      </c>
      <c r="C22" s="278">
        <f t="shared" si="0"/>
        <v>37.940928270042193</v>
      </c>
    </row>
    <row r="23" spans="1:3" ht="30" x14ac:dyDescent="0.25">
      <c r="A23" s="279" t="s">
        <v>858</v>
      </c>
      <c r="B23" s="285">
        <f t="shared" si="0"/>
        <v>16.003911342894394</v>
      </c>
      <c r="C23" s="284">
        <f t="shared" si="0"/>
        <v>83.996088657105602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2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30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577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21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1844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67.400000000000006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1175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3513</v>
      </c>
      <c r="C6" s="973">
        <v>3051</v>
      </c>
      <c r="D6" s="945">
        <v>462</v>
      </c>
      <c r="E6" s="973">
        <v>3507</v>
      </c>
      <c r="F6" s="973">
        <v>3079</v>
      </c>
      <c r="G6" s="945">
        <v>428</v>
      </c>
      <c r="H6" s="599">
        <v>3691</v>
      </c>
      <c r="I6" s="616">
        <v>3234</v>
      </c>
      <c r="J6" s="945">
        <v>457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65</v>
      </c>
      <c r="C7" s="975">
        <v>59</v>
      </c>
      <c r="D7" s="976">
        <v>6</v>
      </c>
      <c r="E7" s="975">
        <v>229</v>
      </c>
      <c r="F7" s="975">
        <v>229</v>
      </c>
      <c r="G7" s="976">
        <v>0</v>
      </c>
      <c r="H7" s="753">
        <v>219</v>
      </c>
      <c r="I7" s="690">
        <v>219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430</v>
      </c>
      <c r="C8" s="978">
        <v>415</v>
      </c>
      <c r="D8" s="979">
        <v>15</v>
      </c>
      <c r="E8" s="978">
        <v>401</v>
      </c>
      <c r="F8" s="978">
        <v>391</v>
      </c>
      <c r="G8" s="979">
        <v>10</v>
      </c>
      <c r="H8" s="754">
        <v>284</v>
      </c>
      <c r="I8" s="691">
        <v>274</v>
      </c>
      <c r="J8" s="979">
        <v>10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21</v>
      </c>
      <c r="C12" s="600">
        <v>23</v>
      </c>
      <c r="D12" s="600">
        <v>26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2322</v>
      </c>
      <c r="C14" s="751">
        <v>2541</v>
      </c>
      <c r="D14" s="751">
        <v>2395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628</v>
      </c>
      <c r="C16" s="1029">
        <v>599</v>
      </c>
      <c r="D16" s="751">
        <v>624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536</v>
      </c>
      <c r="C17" s="752">
        <v>528</v>
      </c>
      <c r="D17" s="752">
        <v>551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0.5988023952095809</v>
      </c>
      <c r="C21" s="289">
        <f>C12/SUM(C12:C17)*100</f>
        <v>0.62313736114874019</v>
      </c>
      <c r="D21" s="289">
        <f>D12/SUM(D12:D17)*100</f>
        <v>0.7230255839822024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66.210436270316507</v>
      </c>
      <c r="C23" s="290">
        <f>C14/SUM(C12:C17)*100</f>
        <v>68.843131942562991</v>
      </c>
      <c r="D23" s="290">
        <f>D14/SUM(D12:D17)*100</f>
        <v>66.601779755283658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17.907043056743653</v>
      </c>
      <c r="C25" s="290">
        <f>C16/SUM(C12:C17)*100</f>
        <v>16.228664318612843</v>
      </c>
      <c r="D25" s="290">
        <f>D16/SUM(D12:D17)*100</f>
        <v>17.352614015572858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15.283718277730255</v>
      </c>
      <c r="C26" s="291">
        <f>C17/SUM(C12:C17)*100</f>
        <v>14.305066377675427</v>
      </c>
      <c r="D26" s="291">
        <f>D17/SUM(D12:D17)*100</f>
        <v>15.32258064516129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21.8</v>
      </c>
      <c r="C7" s="600">
        <v>22.5</v>
      </c>
      <c r="D7" s="600">
        <v>22.1</v>
      </c>
    </row>
    <row r="8" spans="1:6" x14ac:dyDescent="0.25">
      <c r="A8" s="695" t="s">
        <v>944</v>
      </c>
      <c r="B8" s="751">
        <v>22.4</v>
      </c>
      <c r="C8" s="751">
        <v>21.4</v>
      </c>
      <c r="D8" s="751">
        <v>17.600000000000001</v>
      </c>
    </row>
    <row r="9" spans="1:6" x14ac:dyDescent="0.25">
      <c r="A9" s="696" t="s">
        <v>224</v>
      </c>
      <c r="B9" s="752">
        <v>55.8</v>
      </c>
      <c r="C9" s="752">
        <v>56.1</v>
      </c>
      <c r="D9" s="752">
        <v>60.3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21.8</v>
      </c>
      <c r="C13" s="697">
        <f t="shared" ref="C13:D13" si="1">IF(ISBLANK(C7),"",C7)</f>
        <v>22.5</v>
      </c>
      <c r="D13" s="697">
        <f t="shared" si="1"/>
        <v>22.1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22.4</v>
      </c>
      <c r="C14" s="698">
        <f t="shared" si="2"/>
        <v>21.4</v>
      </c>
      <c r="D14" s="698">
        <f t="shared" si="2"/>
        <v>17.600000000000001</v>
      </c>
    </row>
    <row r="15" spans="1:6" x14ac:dyDescent="0.25">
      <c r="A15" s="702" t="s">
        <v>1630</v>
      </c>
      <c r="B15" s="699">
        <f t="shared" si="2"/>
        <v>55.8</v>
      </c>
      <c r="C15" s="699">
        <f t="shared" si="2"/>
        <v>56.1</v>
      </c>
      <c r="D15" s="699">
        <f t="shared" si="2"/>
        <v>60.3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21.8</v>
      </c>
      <c r="C18" s="697">
        <f t="shared" ref="C18:D18" si="4">IF(ISBLANK(C7),"",C7)</f>
        <v>22.5</v>
      </c>
      <c r="D18" s="697">
        <f t="shared" si="4"/>
        <v>22.1</v>
      </c>
    </row>
    <row r="19" spans="1:5" x14ac:dyDescent="0.25">
      <c r="A19" s="701" t="s">
        <v>1632</v>
      </c>
      <c r="B19" s="698">
        <f t="shared" ref="B19:D20" si="5">IF(ISBLANK(B8),"",B8)</f>
        <v>22.4</v>
      </c>
      <c r="C19" s="698">
        <f t="shared" si="5"/>
        <v>21.4</v>
      </c>
      <c r="D19" s="698">
        <f t="shared" si="5"/>
        <v>17.600000000000001</v>
      </c>
    </row>
    <row r="20" spans="1:5" x14ac:dyDescent="0.25">
      <c r="A20" s="702" t="s">
        <v>1633</v>
      </c>
      <c r="B20" s="699">
        <f t="shared" si="5"/>
        <v>55.8</v>
      </c>
      <c r="C20" s="699">
        <f t="shared" si="5"/>
        <v>56.1</v>
      </c>
      <c r="D20" s="699">
        <f t="shared" si="5"/>
        <v>60.3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99.8</v>
      </c>
      <c r="C5" s="611">
        <v>98</v>
      </c>
      <c r="D5" s="1030">
        <v>98.9</v>
      </c>
      <c r="F5" s="28"/>
      <c r="G5" s="693">
        <f>A5</f>
        <v>2020</v>
      </c>
      <c r="H5" s="669">
        <f>IF(ISBLANK(B5),"",B5)</f>
        <v>99.8</v>
      </c>
      <c r="I5" s="618">
        <f t="shared" ref="H5:I7" si="0">IF(ISBLANK(C5),"",C5)</f>
        <v>98</v>
      </c>
    </row>
    <row r="6" spans="1:10" x14ac:dyDescent="0.25">
      <c r="A6" s="749">
        <v>2021</v>
      </c>
      <c r="B6" s="601">
        <v>97.4</v>
      </c>
      <c r="C6" s="612">
        <v>106.4</v>
      </c>
      <c r="D6" s="946">
        <v>102</v>
      </c>
      <c r="F6" s="44"/>
      <c r="G6" s="693">
        <f t="shared" ref="G6:G7" si="1">A6</f>
        <v>2021</v>
      </c>
      <c r="H6" s="670">
        <f t="shared" si="0"/>
        <v>97.4</v>
      </c>
      <c r="I6" s="619">
        <f t="shared" si="0"/>
        <v>106.4</v>
      </c>
    </row>
    <row r="7" spans="1:10" x14ac:dyDescent="0.25">
      <c r="A7" s="750">
        <v>2022</v>
      </c>
      <c r="B7" s="601">
        <v>103.4</v>
      </c>
      <c r="C7" s="612">
        <v>106.2</v>
      </c>
      <c r="D7" s="946">
        <v>104.9</v>
      </c>
      <c r="F7" s="44"/>
      <c r="G7" s="693">
        <f t="shared" si="1"/>
        <v>2022</v>
      </c>
      <c r="H7" s="671">
        <f t="shared" si="0"/>
        <v>103.4</v>
      </c>
      <c r="I7" s="620">
        <f t="shared" si="0"/>
        <v>106.2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99.8</v>
      </c>
      <c r="I13" s="618">
        <f>IF(ISBLANK(C5),"",C5)</f>
        <v>98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97.4</v>
      </c>
      <c r="I14" s="619">
        <f t="shared" si="3"/>
        <v>106.4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103.4</v>
      </c>
      <c r="I15" s="620">
        <f t="shared" si="4"/>
        <v>106.2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Pančevo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756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10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115664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153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8.9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16.2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-7.2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73.819999999999993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43.6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146.1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2.5499999999999998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107394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115017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3736</v>
      </c>
      <c r="C63" s="548">
        <f>IF(ISBLANK('DEM2'!C7),"-",'DEM2'!C7)</f>
        <v>4017</v>
      </c>
      <c r="D63" s="548"/>
      <c r="E63" s="548">
        <f>IF(ISBLANK('DEM2'!D8),"-",'DEM2'!D8)</f>
        <v>3716</v>
      </c>
      <c r="F63" s="548">
        <f>IF(ISBLANK('DEM2'!C8),"-",'DEM2'!C8)</f>
        <v>3989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4559</v>
      </c>
      <c r="C64" s="317">
        <f>IF(ISBLANK('DEM2'!F7),"-",'DEM2'!F7)</f>
        <v>4829</v>
      </c>
      <c r="D64" s="789"/>
      <c r="E64" s="317">
        <f>IF(ISBLANK('DEM2'!G8),"-",'DEM2'!G8)</f>
        <v>4423</v>
      </c>
      <c r="F64" s="317">
        <f>IF(ISBLANK('DEM2'!F8),"-",'DEM2'!F8)</f>
        <v>4703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2405</v>
      </c>
      <c r="C65" s="345">
        <f>IF(ISBLANK('DEM2'!I7),"-",'DEM2'!I7)</f>
        <v>2490</v>
      </c>
      <c r="D65" s="393"/>
      <c r="E65" s="345">
        <f>IF(ISBLANK('DEM2'!J8),"-",'DEM2'!J8)</f>
        <v>2312</v>
      </c>
      <c r="F65" s="345">
        <f>IF(ISBLANK('DEM2'!I8),"-",'DEM2'!I8)</f>
        <v>2374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10087</v>
      </c>
      <c r="C66" s="317">
        <f>IF(ISBLANK('DEM2'!L7),"-",'DEM2'!L7)</f>
        <v>10715</v>
      </c>
      <c r="D66" s="395"/>
      <c r="E66" s="317">
        <f>IF(ISBLANK('DEM2'!M8),"-",'DEM2'!M8)</f>
        <v>9890</v>
      </c>
      <c r="F66" s="317">
        <f>IF(ISBLANK('DEM2'!L8),"-",'DEM2'!L8)</f>
        <v>10461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9098</v>
      </c>
      <c r="C67" s="317">
        <f>IF(ISBLANK('DEM2'!O7),"-",'DEM2'!O7)</f>
        <v>9600</v>
      </c>
      <c r="D67" s="395"/>
      <c r="E67" s="317">
        <f>IF(ISBLANK('DEM2'!P8),"-",'DEM2'!P8)</f>
        <v>8691</v>
      </c>
      <c r="F67" s="317">
        <f>IF(ISBLANK('DEM2'!O8),"-",'DEM2'!O8)</f>
        <v>9084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38362</v>
      </c>
      <c r="C68" s="414">
        <f>IF(ISBLANK('DEM2'!R7),"-",'DEM2'!R7)</f>
        <v>38412</v>
      </c>
      <c r="D68" s="420"/>
      <c r="E68" s="414">
        <f>IF(ISBLANK('DEM2'!S8),"-",'DEM2'!S8)</f>
        <v>36955</v>
      </c>
      <c r="F68" s="414">
        <f>IF(ISBLANK('DEM2'!R8),"-",'DEM2'!R8)</f>
        <v>36865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60665</v>
      </c>
      <c r="C69" s="463">
        <f>IF(ISBLANK('DEM2'!U7),"-",'DEM2'!U7)</f>
        <v>57498</v>
      </c>
      <c r="D69" s="799"/>
      <c r="E69" s="463">
        <f>IF(ISBLANK('DEM2'!V8),"-",'DEM2'!V8)</f>
        <v>59441</v>
      </c>
      <c r="F69" s="463">
        <f>IF(ISBLANK('DEM2'!U8),"-",'DEM2'!U8)</f>
        <v>56223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5.6</v>
      </c>
      <c r="G115" s="800">
        <f>IF(ISBLANK('DEM2'!E23),"-",'DEM2'!E23)</f>
        <v>4.5999999999999996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8.1999999999999993</v>
      </c>
      <c r="G116" s="407">
        <f>IF(ISBLANK('DEM2'!E24),"-",'DEM2'!E24)</f>
        <v>8.1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3.9</v>
      </c>
      <c r="G117" s="801">
        <f>IF(ISBLANK('DEM2'!E25),"-",'DEM2'!E25)</f>
        <v>5.8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33649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40732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35.200000000000003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85234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4641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45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21.4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25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33.299999999999997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6.7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15983509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138189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3403931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1728719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29429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4389665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37952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635921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5498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7127765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61625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7136815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61703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1882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6425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2286093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6344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4572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4140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20407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6136</v>
      </c>
      <c r="C300" s="808">
        <f>IF(ISBLANK(POLJ3!C4),"-",POLJ3!C4)</f>
        <v>982</v>
      </c>
      <c r="D300" s="1160">
        <f>IF(ISBLANK(POLJ3!D4),"-",POLJ3!D4)</f>
        <v>5154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5925</v>
      </c>
      <c r="C301" s="789">
        <f>IF(ISBLANK(POLJ3!C5),"-",POLJ3!C5)</f>
        <v>3677</v>
      </c>
      <c r="D301" s="1161">
        <f>IF(ISBLANK(POLJ3!D5),"-",POLJ3!D5)</f>
        <v>2248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26</v>
      </c>
      <c r="C302" s="790">
        <f>IF(ISBLANK(POLJ3!C6),"-",POLJ3!C6)</f>
        <v>7</v>
      </c>
      <c r="D302" s="1162">
        <f>IF(ISBLANK(POLJ3!D6),"-",POLJ3!D6)</f>
        <v>19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470</v>
      </c>
      <c r="C303" s="791">
        <f>IF(ISBLANK(POLJ3!C7),"-",POLJ3!C7)</f>
        <v>92</v>
      </c>
      <c r="D303" s="1163">
        <f>IF(ISBLANK(POLJ3!D7),"-",POLJ3!D7)</f>
        <v>378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6344</v>
      </c>
      <c r="C304" s="807">
        <f>IF(ISBLANK(POLJ3!C8),"-",POLJ3!C8)</f>
        <v>978</v>
      </c>
      <c r="D304" s="1164">
        <f>IF(ISBLANK(POLJ3!D8),"-",POLJ3!D8)</f>
        <v>5366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220.6</v>
      </c>
      <c r="C310" s="1165"/>
      <c r="D310" s="3"/>
      <c r="E310" s="5"/>
      <c r="F310" s="5"/>
      <c r="G310" s="815" t="s">
        <v>765</v>
      </c>
      <c r="H310" s="816">
        <f>IF(ISBLANK(POLJ2!H3),"-",POLJ2!H3)</f>
        <v>5504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52033.57</v>
      </c>
      <c r="C311" s="1154"/>
      <c r="D311" s="3"/>
      <c r="E311" s="5"/>
      <c r="F311" s="5"/>
      <c r="G311" s="810" t="s">
        <v>766</v>
      </c>
      <c r="H311" s="248">
        <f>IF(ISBLANK(POLJ2!H4),"-",POLJ2!H4)</f>
        <v>42917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498.02</v>
      </c>
      <c r="C312" s="1154"/>
      <c r="D312" s="3"/>
      <c r="E312" s="5"/>
      <c r="F312" s="5"/>
      <c r="G312" s="810" t="s">
        <v>767</v>
      </c>
      <c r="H312" s="248">
        <f>IF(ISBLANK(POLJ2!H5),"-",POLJ2!H5)</f>
        <v>4774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41.48</v>
      </c>
      <c r="C313" s="1154"/>
      <c r="D313" s="3"/>
      <c r="E313" s="5"/>
      <c r="F313" s="5"/>
      <c r="G313" s="812" t="s">
        <v>768</v>
      </c>
      <c r="H313" s="249">
        <f>IF(ISBLANK(POLJ2!H6),"-",POLJ2!H6)</f>
        <v>340195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63.15</v>
      </c>
      <c r="C314" s="1154"/>
      <c r="D314" s="3"/>
      <c r="E314" s="5"/>
      <c r="F314" s="5"/>
      <c r="G314" s="814" t="s">
        <v>16</v>
      </c>
      <c r="H314" s="817">
        <f>IF(ISBLANK(POLJ2!H7),"-",POLJ2!H7)</f>
        <v>393390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329.88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53186.7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2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30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577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21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3691</v>
      </c>
      <c r="I364" s="808">
        <f>IF(ISBLANK(OBRAZ2!I6),"-",OBRAZ2!I6)</f>
        <v>3234</v>
      </c>
      <c r="J364" s="808">
        <f>IF(ISBLANK(OBRAZ2!J6),"-",OBRAZ2!J6)</f>
        <v>457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1844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219</v>
      </c>
      <c r="I365" s="789">
        <f>IF(ISBLANK(OBRAZ2!I7),"-",OBRAZ2!I7)</f>
        <v>219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67.400000000000006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284</v>
      </c>
      <c r="I366" s="807">
        <f>IF(ISBLANK(OBRAZ2!I8),"-",OBRAZ2!I8)</f>
        <v>274</v>
      </c>
      <c r="J366" s="807">
        <f>IF(ISBLANK(OBRAZ2!J8),"-",OBRAZ2!J8)</f>
        <v>10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1175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0.5988023952095809</v>
      </c>
      <c r="I375" s="850">
        <f>IF(ISBLANK(OBRAZ2!C12),"-",OBRAZ2!C21)</f>
        <v>0.62313736114874019</v>
      </c>
      <c r="J375" s="850">
        <f>IF(ISBLANK(OBRAZ2!D12),"-",OBRAZ2!D21)</f>
        <v>0.7230255839822024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66.210436270316507</v>
      </c>
      <c r="I377" s="851">
        <f>IF(ISBLANK(OBRAZ2!C14),"-",OBRAZ2!C23)</f>
        <v>68.843131942562991</v>
      </c>
      <c r="J377" s="851">
        <f>IF(ISBLANK(OBRAZ2!D14),"-",OBRAZ2!D23)</f>
        <v>66.601779755283658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17.907043056743653</v>
      </c>
      <c r="I379" s="851">
        <f>IF(ISBLANK(OBRAZ2!C16),"-",OBRAZ2!C25)</f>
        <v>16.228664318612843</v>
      </c>
      <c r="J379" s="851">
        <f>IF(ISBLANK(OBRAZ2!D16),"-",OBRAZ2!D25)</f>
        <v>17.352614015572858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15.283718277730255</v>
      </c>
      <c r="I380" s="852">
        <f>IF(ISBLANK(OBRAZ2!C17),"-",OBRAZ2!C26)</f>
        <v>14.305066377675427</v>
      </c>
      <c r="J380" s="852">
        <f>IF(ISBLANK(OBRAZ2!D17),"-",OBRAZ2!D26)</f>
        <v>15.32258064516129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20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0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4521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4493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0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0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93.5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1067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96.3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0.4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127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9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4681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1380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1.9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61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4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79901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1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14665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340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2.9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0.8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0.7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0.14000000000000001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1.8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18.2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0.4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91.3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89.3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8526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7.4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19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449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6071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85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131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7.6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0.2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7.4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15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161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0.6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1563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1.3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1785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9.1999999999999993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1048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5.0999999999999996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239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604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72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590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260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18.899999999999999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47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37.1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37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476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85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140.79499999999999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6.1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34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506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42965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169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30000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3231.51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4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16.511430000000001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9</v>
      </c>
      <c r="D696" s="315"/>
      <c r="E696" s="314"/>
      <c r="F696" s="5"/>
      <c r="G696" s="837">
        <v>2012</v>
      </c>
      <c r="H696" s="835">
        <f>IF(ISBLANK(INDEKSI2!B5),"-",INDEKSI2!B5)</f>
        <v>33.869999999999997</v>
      </c>
      <c r="I696" s="835">
        <f>IF(ISBLANK(INDEKSI2!C5),"-",INDEKSI2!C5)</f>
        <v>36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57.15</v>
      </c>
      <c r="D697" s="315"/>
      <c r="E697" s="314"/>
      <c r="F697" s="5"/>
      <c r="G697" s="838">
        <v>2013</v>
      </c>
      <c r="H697" s="559">
        <f>IF(ISBLANK(INDEKSI2!B6),"-",INDEKSI2!B6)</f>
        <v>35.51</v>
      </c>
      <c r="I697" s="559">
        <f>IF(ISBLANK(INDEKSI2!C6),"-",INDEKSI2!C6)</f>
        <v>33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36.229999999999997</v>
      </c>
      <c r="I698" s="836">
        <f>IF(ISBLANK(INDEKSI2!C7),"-",INDEKSI2!C7)</f>
        <v>37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2774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4893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9348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22817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3.4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4.7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2</v>
      </c>
      <c r="C6" s="601">
        <v>30</v>
      </c>
      <c r="D6" s="612">
        <v>23</v>
      </c>
      <c r="E6" s="612">
        <v>7</v>
      </c>
      <c r="F6" s="1033">
        <v>543</v>
      </c>
      <c r="G6" s="612">
        <v>290</v>
      </c>
      <c r="H6" s="980">
        <v>253</v>
      </c>
      <c r="I6" s="1034">
        <v>20.100000000000001</v>
      </c>
      <c r="J6" s="612">
        <v>20.9</v>
      </c>
      <c r="K6" s="1035">
        <v>19.3</v>
      </c>
      <c r="L6" s="1033">
        <v>1800</v>
      </c>
      <c r="M6" s="612">
        <v>965</v>
      </c>
      <c r="N6" s="1028">
        <v>835</v>
      </c>
      <c r="O6" s="1034">
        <v>63.4</v>
      </c>
      <c r="P6" s="612">
        <v>64.900000000000006</v>
      </c>
      <c r="Q6" s="1028">
        <v>61.7</v>
      </c>
      <c r="R6" s="1033">
        <v>1164</v>
      </c>
      <c r="S6" s="612">
        <v>597</v>
      </c>
      <c r="T6" s="1035">
        <v>567</v>
      </c>
    </row>
    <row r="7" spans="1:20" x14ac:dyDescent="0.25">
      <c r="A7" s="286">
        <v>2021</v>
      </c>
      <c r="B7" s="602">
        <v>2</v>
      </c>
      <c r="C7" s="601">
        <v>30</v>
      </c>
      <c r="D7" s="612">
        <v>23</v>
      </c>
      <c r="E7" s="612">
        <v>7</v>
      </c>
      <c r="F7" s="1033">
        <v>584</v>
      </c>
      <c r="G7" s="612">
        <v>306</v>
      </c>
      <c r="H7" s="980">
        <v>278</v>
      </c>
      <c r="I7" s="1034">
        <v>22</v>
      </c>
      <c r="J7" s="612">
        <v>22.6</v>
      </c>
      <c r="K7" s="1035">
        <v>21.5</v>
      </c>
      <c r="L7" s="1033">
        <v>1980</v>
      </c>
      <c r="M7" s="612">
        <v>1071</v>
      </c>
      <c r="N7" s="1028">
        <v>909</v>
      </c>
      <c r="O7" s="1034">
        <v>70</v>
      </c>
      <c r="P7" s="612">
        <v>72</v>
      </c>
      <c r="Q7" s="1028">
        <v>67.8</v>
      </c>
      <c r="R7" s="1033">
        <v>1127</v>
      </c>
      <c r="S7" s="612">
        <v>599</v>
      </c>
      <c r="T7" s="1035">
        <v>528</v>
      </c>
    </row>
    <row r="8" spans="1:20" x14ac:dyDescent="0.25">
      <c r="A8" s="219">
        <v>2022</v>
      </c>
      <c r="B8" s="617">
        <v>2</v>
      </c>
      <c r="C8" s="947">
        <v>30</v>
      </c>
      <c r="D8" s="981">
        <v>23</v>
      </c>
      <c r="E8" s="981">
        <v>7</v>
      </c>
      <c r="F8" s="1036">
        <v>577</v>
      </c>
      <c r="G8" s="981">
        <v>300</v>
      </c>
      <c r="H8" s="979">
        <v>277</v>
      </c>
      <c r="I8" s="754">
        <v>21</v>
      </c>
      <c r="J8" s="981">
        <v>21.5</v>
      </c>
      <c r="K8" s="1037">
        <v>20.6</v>
      </c>
      <c r="L8" s="1036">
        <v>1844</v>
      </c>
      <c r="M8" s="981">
        <v>980</v>
      </c>
      <c r="N8" s="691">
        <v>864</v>
      </c>
      <c r="O8" s="754">
        <v>67.400000000000006</v>
      </c>
      <c r="P8" s="981">
        <v>68.3</v>
      </c>
      <c r="Q8" s="691">
        <v>66.5</v>
      </c>
      <c r="R8" s="1036">
        <v>1175</v>
      </c>
      <c r="S8" s="981">
        <v>630</v>
      </c>
      <c r="T8" s="1037">
        <v>545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20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0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4521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4493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0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0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93.5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1067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96.3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0.4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127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100</v>
      </c>
      <c r="C21" s="739">
        <f>B10/(B7+B10)*100</f>
        <v>0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100</v>
      </c>
      <c r="C22" s="739">
        <f>B11/(B8+B11)*100</f>
        <v>0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100</v>
      </c>
      <c r="C26" s="739">
        <f>C21</f>
        <v>0</v>
      </c>
    </row>
    <row r="27" spans="1:10" ht="24.75" x14ac:dyDescent="0.25">
      <c r="A27" s="742" t="s">
        <v>1407</v>
      </c>
      <c r="B27" s="739">
        <f>B22</f>
        <v>100</v>
      </c>
      <c r="C27" s="739">
        <f>C22</f>
        <v>0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12</v>
      </c>
      <c r="C5" s="1095">
        <v>7</v>
      </c>
      <c r="D5" s="914" t="s">
        <v>5</v>
      </c>
      <c r="E5" s="211"/>
      <c r="F5" s="125">
        <v>2021</v>
      </c>
      <c r="G5" s="70">
        <v>19</v>
      </c>
      <c r="H5" s="55">
        <v>12</v>
      </c>
      <c r="I5" s="110">
        <v>7</v>
      </c>
      <c r="J5" s="70">
        <v>0</v>
      </c>
      <c r="K5" s="55">
        <v>0</v>
      </c>
      <c r="L5" s="110">
        <v>0</v>
      </c>
      <c r="M5" s="70">
        <v>4540</v>
      </c>
      <c r="N5" s="55">
        <v>4464</v>
      </c>
      <c r="O5" s="70">
        <v>0</v>
      </c>
      <c r="P5" s="110">
        <v>0</v>
      </c>
    </row>
    <row r="6" spans="1:16" x14ac:dyDescent="0.25">
      <c r="A6" s="923" t="s">
        <v>259</v>
      </c>
      <c r="B6" s="1096">
        <v>0</v>
      </c>
      <c r="C6" s="1097">
        <v>0</v>
      </c>
      <c r="D6" s="915" t="s">
        <v>5</v>
      </c>
      <c r="E6" s="254"/>
      <c r="F6" s="125">
        <v>2022</v>
      </c>
      <c r="G6" s="212">
        <v>19</v>
      </c>
      <c r="H6" s="58">
        <v>12</v>
      </c>
      <c r="I6" s="160">
        <v>7</v>
      </c>
      <c r="J6" s="212">
        <v>0</v>
      </c>
      <c r="K6" s="58">
        <v>0</v>
      </c>
      <c r="L6" s="160">
        <v>0</v>
      </c>
      <c r="M6" s="212">
        <v>4521</v>
      </c>
      <c r="N6" s="58">
        <v>4493</v>
      </c>
      <c r="O6" s="212">
        <v>0</v>
      </c>
      <c r="P6" s="160">
        <v>0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20</v>
      </c>
      <c r="H7" s="94">
        <v>13</v>
      </c>
      <c r="I7" s="169">
        <v>7</v>
      </c>
      <c r="J7" s="167"/>
      <c r="K7" s="94"/>
      <c r="L7" s="169"/>
      <c r="M7" s="167">
        <v>4556</v>
      </c>
      <c r="N7" s="94">
        <v>4494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12</v>
      </c>
      <c r="C11" s="918">
        <f>IF(ISBLANK(C5),"",C5)</f>
        <v>7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0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91.9</v>
      </c>
      <c r="C5" s="611">
        <v>91.9</v>
      </c>
      <c r="D5" s="945">
        <v>91.9</v>
      </c>
      <c r="E5" s="610"/>
      <c r="F5" s="611"/>
      <c r="G5" s="945"/>
      <c r="H5" s="610"/>
      <c r="I5" s="611"/>
      <c r="J5" s="945"/>
      <c r="K5" s="610">
        <v>1205</v>
      </c>
      <c r="L5" s="611">
        <v>609</v>
      </c>
      <c r="M5" s="945">
        <v>596</v>
      </c>
      <c r="N5" s="610">
        <v>100.5</v>
      </c>
      <c r="O5" s="611">
        <v>102.5</v>
      </c>
      <c r="P5" s="945">
        <v>98.5</v>
      </c>
      <c r="Q5" s="610">
        <v>0.8</v>
      </c>
      <c r="R5" s="611">
        <v>1</v>
      </c>
      <c r="S5" s="945">
        <v>0.6</v>
      </c>
    </row>
    <row r="6" spans="1:19" x14ac:dyDescent="0.25">
      <c r="A6" s="286">
        <v>2021</v>
      </c>
      <c r="B6" s="457">
        <v>92</v>
      </c>
      <c r="C6" s="458">
        <v>92</v>
      </c>
      <c r="D6" s="976">
        <v>92</v>
      </c>
      <c r="E6" s="457">
        <v>134</v>
      </c>
      <c r="F6" s="458">
        <v>76</v>
      </c>
      <c r="G6" s="976">
        <v>58</v>
      </c>
      <c r="H6" s="457">
        <v>26</v>
      </c>
      <c r="I6" s="458">
        <v>12</v>
      </c>
      <c r="J6" s="976">
        <v>14</v>
      </c>
      <c r="K6" s="457">
        <v>1178</v>
      </c>
      <c r="L6" s="458">
        <v>579</v>
      </c>
      <c r="M6" s="976">
        <v>599</v>
      </c>
      <c r="N6" s="457">
        <v>95.9</v>
      </c>
      <c r="O6" s="458">
        <v>94.3</v>
      </c>
      <c r="P6" s="976">
        <v>97.6</v>
      </c>
      <c r="Q6" s="457">
        <v>0.7</v>
      </c>
      <c r="R6" s="458">
        <v>1</v>
      </c>
      <c r="S6" s="976">
        <v>0.4</v>
      </c>
    </row>
    <row r="7" spans="1:19" x14ac:dyDescent="0.25">
      <c r="A7" s="286">
        <v>2022</v>
      </c>
      <c r="B7" s="601">
        <v>93.5</v>
      </c>
      <c r="C7" s="612">
        <v>93.8</v>
      </c>
      <c r="D7" s="980">
        <v>93.1</v>
      </c>
      <c r="E7" s="601">
        <v>132</v>
      </c>
      <c r="F7" s="612">
        <v>78</v>
      </c>
      <c r="G7" s="980">
        <v>54</v>
      </c>
      <c r="H7" s="601">
        <v>30</v>
      </c>
      <c r="I7" s="612">
        <v>13</v>
      </c>
      <c r="J7" s="980">
        <v>17</v>
      </c>
      <c r="K7" s="601">
        <v>1067</v>
      </c>
      <c r="L7" s="612">
        <v>559</v>
      </c>
      <c r="M7" s="980">
        <v>508</v>
      </c>
      <c r="N7" s="601">
        <v>96.3</v>
      </c>
      <c r="O7" s="612">
        <v>97.9</v>
      </c>
      <c r="P7" s="980">
        <v>94.5</v>
      </c>
      <c r="Q7" s="601">
        <v>0.4</v>
      </c>
      <c r="R7" s="612">
        <v>0.1</v>
      </c>
      <c r="S7" s="980">
        <v>0.8</v>
      </c>
    </row>
    <row r="8" spans="1:19" x14ac:dyDescent="0.25">
      <c r="A8" s="219">
        <v>2023</v>
      </c>
      <c r="B8" s="947"/>
      <c r="C8" s="981"/>
      <c r="D8" s="979"/>
      <c r="E8" s="947">
        <v>127</v>
      </c>
      <c r="F8" s="981">
        <v>79</v>
      </c>
      <c r="G8" s="979">
        <v>48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9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1.9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61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3403931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29429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831</v>
      </c>
      <c r="C5" s="616">
        <v>530</v>
      </c>
      <c r="D5" s="616">
        <v>301</v>
      </c>
      <c r="E5" s="599">
        <v>3512</v>
      </c>
      <c r="F5" s="616">
        <v>1829</v>
      </c>
      <c r="G5" s="945">
        <v>1683</v>
      </c>
      <c r="H5" s="616">
        <v>988</v>
      </c>
      <c r="I5" s="616">
        <v>405</v>
      </c>
      <c r="J5" s="616">
        <v>583</v>
      </c>
      <c r="K5" s="217">
        <f>SUM(B5,E5,H5)</f>
        <v>5331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767</v>
      </c>
      <c r="C6" s="612">
        <v>484</v>
      </c>
      <c r="D6" s="946">
        <v>283</v>
      </c>
      <c r="E6" s="601">
        <v>3408</v>
      </c>
      <c r="F6" s="612">
        <v>1713</v>
      </c>
      <c r="G6" s="946">
        <v>1695</v>
      </c>
      <c r="H6" s="601">
        <v>966</v>
      </c>
      <c r="I6" s="612">
        <v>416</v>
      </c>
      <c r="J6" s="612">
        <v>550</v>
      </c>
      <c r="K6" s="218">
        <f>SUM(B6,E6,H6)</f>
        <v>5141</v>
      </c>
      <c r="M6" s="105" t="s">
        <v>284</v>
      </c>
      <c r="N6" s="171">
        <f>IF(ISBLANK(J7),"",J7)</f>
        <v>544</v>
      </c>
      <c r="O6" s="80">
        <f>IF(ISBLANK(I7),"",I7)</f>
        <v>415</v>
      </c>
      <c r="P6" s="211"/>
    </row>
    <row r="7" spans="1:17" ht="24.75" x14ac:dyDescent="0.25">
      <c r="A7" s="218">
        <v>2023</v>
      </c>
      <c r="B7" s="601">
        <v>687</v>
      </c>
      <c r="C7" s="612">
        <v>424</v>
      </c>
      <c r="D7" s="946">
        <v>263</v>
      </c>
      <c r="E7" s="601">
        <v>3035</v>
      </c>
      <c r="F7" s="612">
        <v>1492</v>
      </c>
      <c r="G7" s="946">
        <v>1543</v>
      </c>
      <c r="H7" s="601">
        <v>959</v>
      </c>
      <c r="I7" s="612">
        <v>415</v>
      </c>
      <c r="J7" s="612">
        <v>544</v>
      </c>
      <c r="K7" s="218">
        <f>SUM(B7,E7,H7)</f>
        <v>4681</v>
      </c>
      <c r="M7" s="106" t="s">
        <v>285</v>
      </c>
      <c r="N7" s="220">
        <f>IF(ISBLANK(G7),"",G7)</f>
        <v>1543</v>
      </c>
      <c r="O7" s="107">
        <f>IF(ISBLANK(F7),"",F7)</f>
        <v>1492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263</v>
      </c>
      <c r="O8" s="83">
        <f>IF(ISBLANK(C7),"",C7)</f>
        <v>424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544</v>
      </c>
      <c r="O13" s="80">
        <f>IF(ISBLANK(I7),"",I7)</f>
        <v>415</v>
      </c>
      <c r="P13" s="211"/>
    </row>
    <row r="14" spans="1:17" ht="27.75" customHeight="1" x14ac:dyDescent="0.25">
      <c r="M14" s="106" t="s">
        <v>515</v>
      </c>
      <c r="N14" s="220">
        <f>IF(ISBLANK(G7),"",G7)</f>
        <v>1543</v>
      </c>
      <c r="O14" s="107">
        <f>IF(ISBLANK(F7),"",F7)</f>
        <v>1492</v>
      </c>
      <c r="P14" s="211"/>
    </row>
    <row r="15" spans="1:17" ht="26.25" customHeight="1" x14ac:dyDescent="0.25">
      <c r="M15" s="108" t="s">
        <v>516</v>
      </c>
      <c r="N15" s="170">
        <f>IF(ISBLANK(D7),"",D7)</f>
        <v>263</v>
      </c>
      <c r="O15" s="83">
        <f>IF(ISBLANK(C7),"",C7)</f>
        <v>424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232</v>
      </c>
      <c r="C21" s="616">
        <v>141</v>
      </c>
      <c r="D21" s="616">
        <v>91</v>
      </c>
      <c r="E21" s="599">
        <v>797</v>
      </c>
      <c r="F21" s="616">
        <v>459</v>
      </c>
      <c r="G21" s="945">
        <v>338</v>
      </c>
      <c r="H21" s="616">
        <v>239</v>
      </c>
      <c r="I21" s="616">
        <v>92</v>
      </c>
      <c r="J21" s="616">
        <v>147</v>
      </c>
      <c r="K21" s="217">
        <f>SUM(B21,E21,H21)</f>
        <v>1268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283</v>
      </c>
      <c r="C22" s="1028">
        <v>171</v>
      </c>
      <c r="D22" s="980">
        <v>112</v>
      </c>
      <c r="E22" s="1034">
        <v>795</v>
      </c>
      <c r="F22" s="1028">
        <v>398</v>
      </c>
      <c r="G22" s="980">
        <v>397</v>
      </c>
      <c r="H22" s="1034">
        <v>233</v>
      </c>
      <c r="I22" s="1028">
        <v>77</v>
      </c>
      <c r="J22" s="1028">
        <v>156</v>
      </c>
      <c r="K22" s="218">
        <f>SUM(B22,E22,H22)</f>
        <v>1311</v>
      </c>
      <c r="M22" s="105" t="s">
        <v>284</v>
      </c>
      <c r="N22" s="171">
        <f>IF(ISBLANK(J23),"",J23)</f>
        <v>153</v>
      </c>
      <c r="O22" s="80">
        <f>IF(ISBLANK(I23),"",I23)</f>
        <v>81</v>
      </c>
      <c r="P22" s="211"/>
    </row>
    <row r="23" spans="1:17" ht="24.75" x14ac:dyDescent="0.25">
      <c r="A23" s="218">
        <v>2022</v>
      </c>
      <c r="B23" s="1034">
        <v>282</v>
      </c>
      <c r="C23" s="1028">
        <v>182</v>
      </c>
      <c r="D23" s="980">
        <v>100</v>
      </c>
      <c r="E23" s="1034">
        <v>864</v>
      </c>
      <c r="F23" s="1028">
        <v>486</v>
      </c>
      <c r="G23" s="980">
        <v>378</v>
      </c>
      <c r="H23" s="1034">
        <v>234</v>
      </c>
      <c r="I23" s="1028">
        <v>81</v>
      </c>
      <c r="J23" s="1028">
        <v>153</v>
      </c>
      <c r="K23" s="218">
        <f>SUM(B23,E23,H23)</f>
        <v>1380</v>
      </c>
      <c r="M23" s="106" t="s">
        <v>285</v>
      </c>
      <c r="N23" s="220">
        <f>IF(ISBLANK(G23),"",G23)</f>
        <v>378</v>
      </c>
      <c r="O23" s="107">
        <f>IF(ISBLANK(F23),"",F23)</f>
        <v>486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100</v>
      </c>
      <c r="O24" s="109">
        <f>IF(ISBLANK(C23),"",C23)</f>
        <v>182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153</v>
      </c>
      <c r="O29" s="80">
        <f>IF(ISBLANK(I23),"",I23)</f>
        <v>81</v>
      </c>
      <c r="P29" s="211"/>
    </row>
    <row r="30" spans="1:17" ht="27.75" customHeight="1" x14ac:dyDescent="0.25">
      <c r="M30" s="106" t="s">
        <v>515</v>
      </c>
      <c r="N30" s="220">
        <f>IF(ISBLANK(G23),"",G23)</f>
        <v>378</v>
      </c>
      <c r="O30" s="107">
        <f>IF(ISBLANK(F23),"",F23)</f>
        <v>486</v>
      </c>
      <c r="P30" s="211"/>
    </row>
    <row r="31" spans="1:17" ht="27.75" customHeight="1" x14ac:dyDescent="0.25">
      <c r="M31" s="108" t="s">
        <v>516</v>
      </c>
      <c r="N31" s="221">
        <f>IF(ISBLANK(D23),"",D23)</f>
        <v>100</v>
      </c>
      <c r="O31" s="109">
        <f>IF(ISBLANK(C23),"",C23)</f>
        <v>182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1728719</v>
      </c>
      <c r="D5" s="253"/>
    </row>
    <row r="6" spans="1:4" ht="30" x14ac:dyDescent="0.25">
      <c r="A6" s="686" t="s">
        <v>474</v>
      </c>
      <c r="B6" s="617">
        <v>1675212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2</v>
      </c>
      <c r="J5" s="611">
        <v>2.5</v>
      </c>
      <c r="K5" s="945">
        <v>1.5</v>
      </c>
      <c r="L5" s="610"/>
      <c r="M5" s="611"/>
      <c r="N5" s="945"/>
    </row>
    <row r="6" spans="1:14" x14ac:dyDescent="0.25">
      <c r="A6" s="286">
        <v>2021</v>
      </c>
      <c r="B6" s="457">
        <v>11</v>
      </c>
      <c r="C6" s="457"/>
      <c r="D6" s="458"/>
      <c r="E6" s="976"/>
      <c r="F6" s="457">
        <v>56</v>
      </c>
      <c r="G6" s="458">
        <v>33</v>
      </c>
      <c r="H6" s="976">
        <v>23</v>
      </c>
      <c r="I6" s="457">
        <v>0.9</v>
      </c>
      <c r="J6" s="458">
        <v>1.5</v>
      </c>
      <c r="K6" s="976">
        <v>0.3</v>
      </c>
      <c r="L6" s="457"/>
      <c r="M6" s="458"/>
      <c r="N6" s="976"/>
    </row>
    <row r="7" spans="1:14" x14ac:dyDescent="0.25">
      <c r="A7" s="286">
        <v>2022</v>
      </c>
      <c r="B7" s="601">
        <v>12</v>
      </c>
      <c r="C7" s="601"/>
      <c r="D7" s="612"/>
      <c r="E7" s="980"/>
      <c r="F7" s="601">
        <v>59</v>
      </c>
      <c r="G7" s="612">
        <v>29</v>
      </c>
      <c r="H7" s="980">
        <v>30</v>
      </c>
      <c r="I7" s="601">
        <v>1.9</v>
      </c>
      <c r="J7" s="612">
        <v>2.9</v>
      </c>
      <c r="K7" s="980">
        <v>0.7</v>
      </c>
      <c r="L7" s="601"/>
      <c r="M7" s="612"/>
      <c r="N7" s="980"/>
    </row>
    <row r="8" spans="1:14" x14ac:dyDescent="0.25">
      <c r="A8" s="219">
        <v>2023</v>
      </c>
      <c r="B8" s="947">
        <v>9</v>
      </c>
      <c r="C8" s="947"/>
      <c r="D8" s="981"/>
      <c r="E8" s="979"/>
      <c r="F8" s="947">
        <v>61</v>
      </c>
      <c r="G8" s="981">
        <v>36</v>
      </c>
      <c r="H8" s="979">
        <v>25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123</v>
      </c>
      <c r="C5" s="207">
        <v>96</v>
      </c>
      <c r="G5" s="113"/>
      <c r="H5" s="174" t="s">
        <v>586</v>
      </c>
      <c r="I5" s="207">
        <v>236</v>
      </c>
      <c r="J5" s="207">
        <v>316</v>
      </c>
    </row>
    <row r="6" spans="1:13" ht="15" customHeight="1" x14ac:dyDescent="0.25">
      <c r="A6" s="175" t="s">
        <v>587</v>
      </c>
      <c r="B6" s="208">
        <v>1982</v>
      </c>
      <c r="C6" s="208">
        <v>545</v>
      </c>
      <c r="G6" s="113"/>
      <c r="H6" s="175" t="s">
        <v>587</v>
      </c>
      <c r="I6" s="208">
        <v>774</v>
      </c>
      <c r="J6" s="208">
        <v>333</v>
      </c>
    </row>
    <row r="7" spans="1:13" ht="15" customHeight="1" x14ac:dyDescent="0.25">
      <c r="A7" s="175" t="s">
        <v>588</v>
      </c>
      <c r="B7" s="208">
        <v>5939</v>
      </c>
      <c r="C7" s="208">
        <v>2540</v>
      </c>
      <c r="G7" s="113"/>
      <c r="H7" s="175" t="s">
        <v>588</v>
      </c>
      <c r="I7" s="208">
        <v>2626</v>
      </c>
      <c r="J7" s="208">
        <v>1029</v>
      </c>
    </row>
    <row r="8" spans="1:13" ht="15" customHeight="1" x14ac:dyDescent="0.25">
      <c r="A8" s="175" t="s">
        <v>589</v>
      </c>
      <c r="B8" s="208">
        <v>11502</v>
      </c>
      <c r="C8" s="208">
        <v>9351</v>
      </c>
      <c r="G8" s="113"/>
      <c r="H8" s="175" t="s">
        <v>589</v>
      </c>
      <c r="I8" s="208">
        <v>9130</v>
      </c>
      <c r="J8" s="208">
        <v>6762</v>
      </c>
    </row>
    <row r="9" spans="1:13" ht="15" customHeight="1" x14ac:dyDescent="0.25">
      <c r="A9" s="175" t="s">
        <v>590</v>
      </c>
      <c r="B9" s="208">
        <v>26575</v>
      </c>
      <c r="C9" s="208">
        <v>31400</v>
      </c>
      <c r="G9" s="113"/>
      <c r="H9" s="175" t="s">
        <v>590</v>
      </c>
      <c r="I9" s="208">
        <v>26783</v>
      </c>
      <c r="J9" s="208">
        <v>30452</v>
      </c>
    </row>
    <row r="10" spans="1:13" ht="15" customHeight="1" x14ac:dyDescent="0.25">
      <c r="A10" s="175" t="s">
        <v>591</v>
      </c>
      <c r="B10" s="208">
        <v>3557</v>
      </c>
      <c r="C10" s="208">
        <v>2693</v>
      </c>
      <c r="G10" s="113"/>
      <c r="H10" s="175" t="s">
        <v>591</v>
      </c>
      <c r="I10" s="208">
        <v>3550</v>
      </c>
      <c r="J10" s="208">
        <v>2581</v>
      </c>
    </row>
    <row r="11" spans="1:13" ht="15" customHeight="1" x14ac:dyDescent="0.25">
      <c r="A11" s="176" t="s">
        <v>592</v>
      </c>
      <c r="B11" s="209">
        <v>5144</v>
      </c>
      <c r="C11" s="209">
        <v>4445</v>
      </c>
      <c r="G11" s="113"/>
      <c r="H11" s="176" t="s">
        <v>592</v>
      </c>
      <c r="I11" s="209">
        <v>8099</v>
      </c>
      <c r="J11" s="209">
        <v>6002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123</v>
      </c>
      <c r="C17" s="178">
        <f>IF(ISBLANK(C5),"0",C5)</f>
        <v>96</v>
      </c>
      <c r="G17" s="113"/>
      <c r="H17" s="174" t="s">
        <v>586</v>
      </c>
      <c r="I17" s="177">
        <f>IF(ISBLANK(I5),"0",I5)</f>
        <v>236</v>
      </c>
      <c r="J17" s="178">
        <f>IF(ISBLANK(J5),"0",J5)</f>
        <v>316</v>
      </c>
    </row>
    <row r="18" spans="1:13" ht="15" customHeight="1" x14ac:dyDescent="0.25">
      <c r="A18" s="175" t="s">
        <v>587</v>
      </c>
      <c r="B18" s="179">
        <f t="shared" ref="B18:C18" si="0">IF(ISBLANK(B6),"0",B6)</f>
        <v>1982</v>
      </c>
      <c r="C18" s="180">
        <f t="shared" si="0"/>
        <v>545</v>
      </c>
      <c r="G18" s="113"/>
      <c r="H18" s="175" t="s">
        <v>587</v>
      </c>
      <c r="I18" s="179">
        <f t="shared" ref="I18:J18" si="1">IF(ISBLANK(I6),"0",I6)</f>
        <v>774</v>
      </c>
      <c r="J18" s="180">
        <f t="shared" si="1"/>
        <v>333</v>
      </c>
    </row>
    <row r="19" spans="1:13" ht="15" customHeight="1" x14ac:dyDescent="0.25">
      <c r="A19" s="175" t="s">
        <v>588</v>
      </c>
      <c r="B19" s="179">
        <f t="shared" ref="B19:C19" si="2">IF(ISBLANK(B7),"0",B7)</f>
        <v>5939</v>
      </c>
      <c r="C19" s="180">
        <f t="shared" si="2"/>
        <v>2540</v>
      </c>
      <c r="G19" s="113"/>
      <c r="H19" s="175" t="s">
        <v>588</v>
      </c>
      <c r="I19" s="179">
        <f t="shared" ref="I19:J19" si="3">IF(ISBLANK(I7),"0",I7)</f>
        <v>2626</v>
      </c>
      <c r="J19" s="180">
        <f t="shared" si="3"/>
        <v>1029</v>
      </c>
    </row>
    <row r="20" spans="1:13" ht="15" customHeight="1" x14ac:dyDescent="0.25">
      <c r="A20" s="175" t="s">
        <v>589</v>
      </c>
      <c r="B20" s="179">
        <f t="shared" ref="B20:C20" si="4">IF(ISBLANK(B8),"0",B8)</f>
        <v>11502</v>
      </c>
      <c r="C20" s="180">
        <f t="shared" si="4"/>
        <v>9351</v>
      </c>
      <c r="G20" s="113"/>
      <c r="H20" s="175" t="s">
        <v>589</v>
      </c>
      <c r="I20" s="179">
        <f t="shared" ref="I20:J20" si="5">IF(ISBLANK(I8),"0",I8)</f>
        <v>9130</v>
      </c>
      <c r="J20" s="180">
        <f t="shared" si="5"/>
        <v>6762</v>
      </c>
    </row>
    <row r="21" spans="1:13" ht="15" customHeight="1" x14ac:dyDescent="0.25">
      <c r="A21" s="175" t="s">
        <v>590</v>
      </c>
      <c r="B21" s="179">
        <f t="shared" ref="B21:C21" si="6">IF(ISBLANK(B9),"0",B9)</f>
        <v>26575</v>
      </c>
      <c r="C21" s="180">
        <f t="shared" si="6"/>
        <v>31400</v>
      </c>
      <c r="G21" s="113"/>
      <c r="H21" s="175" t="s">
        <v>590</v>
      </c>
      <c r="I21" s="179">
        <f t="shared" ref="I21:J21" si="7">IF(ISBLANK(I9),"0",I9)</f>
        <v>26783</v>
      </c>
      <c r="J21" s="180">
        <f t="shared" si="7"/>
        <v>30452</v>
      </c>
    </row>
    <row r="22" spans="1:13" ht="15" customHeight="1" x14ac:dyDescent="0.25">
      <c r="A22" s="175" t="s">
        <v>591</v>
      </c>
      <c r="B22" s="179">
        <f t="shared" ref="B22:C22" si="8">IF(ISBLANK(B10),"0",B10)</f>
        <v>3557</v>
      </c>
      <c r="C22" s="180">
        <f t="shared" si="8"/>
        <v>2693</v>
      </c>
      <c r="G22" s="113"/>
      <c r="H22" s="175" t="s">
        <v>591</v>
      </c>
      <c r="I22" s="179">
        <f t="shared" ref="I22:J22" si="9">IF(ISBLANK(I10),"0",I10)</f>
        <v>3550</v>
      </c>
      <c r="J22" s="180">
        <f t="shared" si="9"/>
        <v>2581</v>
      </c>
    </row>
    <row r="23" spans="1:13" ht="15" customHeight="1" x14ac:dyDescent="0.25">
      <c r="A23" s="176" t="s">
        <v>592</v>
      </c>
      <c r="B23" s="181">
        <f t="shared" ref="B23:C23" si="10">IF(ISBLANK(B11),"0",B11)</f>
        <v>5144</v>
      </c>
      <c r="C23" s="182">
        <f t="shared" si="10"/>
        <v>4445</v>
      </c>
      <c r="G23" s="113"/>
      <c r="H23" s="176" t="s">
        <v>592</v>
      </c>
      <c r="I23" s="181">
        <f t="shared" ref="I23:J23" si="11">IF(ISBLANK(I11),"0",I11)</f>
        <v>8099</v>
      </c>
      <c r="J23" s="182">
        <f t="shared" si="11"/>
        <v>6002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0.22436248221516911</v>
      </c>
      <c r="C29" s="184">
        <f>C17/SUM(C17:C23)*100</f>
        <v>0.18797728607793224</v>
      </c>
      <c r="D29" s="253"/>
      <c r="E29" s="253"/>
      <c r="G29" s="113"/>
      <c r="H29" s="174" t="s">
        <v>593</v>
      </c>
      <c r="I29" s="184">
        <f>I17/SUM(I17:I23)*100</f>
        <v>0.46095550607445601</v>
      </c>
      <c r="J29" s="184">
        <f>J17/SUM(J17:J23)*100</f>
        <v>0.66561348077935756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3.6153369085403666</v>
      </c>
      <c r="C30" s="185">
        <f>C18/SUM(C17:C23)*100</f>
        <v>1.0671627178382612</v>
      </c>
      <c r="D30" s="253"/>
      <c r="E30" s="253"/>
      <c r="G30" s="113"/>
      <c r="H30" s="175" t="s">
        <v>594</v>
      </c>
      <c r="I30" s="185">
        <f>I18/SUM(I17:I23)*100</f>
        <v>1.5117778038204617</v>
      </c>
      <c r="J30" s="185">
        <f>J18/SUM(J17:J23)*100</f>
        <v>0.70142180094786732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10.833242129072271</v>
      </c>
      <c r="C31" s="185">
        <f>C19/SUM(C17:C23)*100</f>
        <v>4.9735656941452904</v>
      </c>
      <c r="D31" s="253"/>
      <c r="E31" s="253"/>
      <c r="G31" s="113"/>
      <c r="H31" s="175" t="s">
        <v>595</v>
      </c>
      <c r="I31" s="185">
        <f>I19/SUM(I17:I23)*100</f>
        <v>5.1291066057267862</v>
      </c>
      <c r="J31" s="185">
        <f>J19/SUM(J17:J23)*100</f>
        <v>2.1674565560821488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20.980628214950205</v>
      </c>
      <c r="C32" s="185">
        <f>C20/SUM(C17:C23)*100</f>
        <v>18.310162522028588</v>
      </c>
      <c r="D32" s="253"/>
      <c r="E32" s="253"/>
      <c r="G32" s="113"/>
      <c r="H32" s="175" t="s">
        <v>596</v>
      </c>
      <c r="I32" s="185">
        <f>I20/SUM(I17:I23)*100</f>
        <v>17.832727840931287</v>
      </c>
      <c r="J32" s="185">
        <f>J20/SUM(J17:J23)*100</f>
        <v>14.243285939968404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48.475064755025357</v>
      </c>
      <c r="C33" s="185">
        <f>C21/SUM(C17:C23)*100</f>
        <v>61.484237321323675</v>
      </c>
      <c r="D33" s="253"/>
      <c r="E33" s="253"/>
      <c r="G33" s="113"/>
      <c r="H33" s="175" t="s">
        <v>597</v>
      </c>
      <c r="I33" s="185">
        <f>I21/SUM(I17:I23)*100</f>
        <v>52.312590335559982</v>
      </c>
      <c r="J33" s="185">
        <f>J21/SUM(J17:J23)*100</f>
        <v>64.143233280674039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6.4882711320272888</v>
      </c>
      <c r="C34" s="185">
        <f>C22/SUM(C17:C23)*100</f>
        <v>5.2731544938319956</v>
      </c>
      <c r="D34" s="253"/>
      <c r="E34" s="253"/>
      <c r="G34" s="113"/>
      <c r="H34" s="175" t="s">
        <v>598</v>
      </c>
      <c r="I34" s="185">
        <f>I22/SUM(I17:I23)*100</f>
        <v>6.9338646040860974</v>
      </c>
      <c r="J34" s="185">
        <f>J22/SUM(J17:J23)*100</f>
        <v>5.436545550289626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9.3830943781693481</v>
      </c>
      <c r="C35" s="186">
        <f>C23/SUM(C17:C23)*100</f>
        <v>8.7037399647542593</v>
      </c>
      <c r="D35" s="253"/>
      <c r="E35" s="253"/>
      <c r="G35" s="113"/>
      <c r="H35" s="176" t="s">
        <v>599</v>
      </c>
      <c r="I35" s="186">
        <f>I23/SUM(I17:I23)*100</f>
        <v>15.81897730380093</v>
      </c>
      <c r="J35" s="186">
        <f>J23/SUM(J17:J23)*100</f>
        <v>12.642443391258556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0.22436248221516911</v>
      </c>
      <c r="C41" s="184">
        <f t="shared" si="12"/>
        <v>0.18797728607793224</v>
      </c>
      <c r="G41" s="113"/>
      <c r="H41" s="174" t="s">
        <v>601</v>
      </c>
      <c r="I41" s="184">
        <f t="shared" ref="I41:J41" si="13">I29</f>
        <v>0.46095550607445601</v>
      </c>
      <c r="J41" s="184">
        <f t="shared" si="13"/>
        <v>0.66561348077935756</v>
      </c>
    </row>
    <row r="42" spans="1:12" x14ac:dyDescent="0.25">
      <c r="A42" s="175" t="s">
        <v>602</v>
      </c>
      <c r="B42" s="185">
        <f t="shared" si="12"/>
        <v>3.6153369085403666</v>
      </c>
      <c r="C42" s="185">
        <f t="shared" si="12"/>
        <v>1.0671627178382612</v>
      </c>
      <c r="G42" s="113"/>
      <c r="H42" s="175" t="s">
        <v>602</v>
      </c>
      <c r="I42" s="185">
        <f t="shared" ref="I42:J42" si="14">I30</f>
        <v>1.5117778038204617</v>
      </c>
      <c r="J42" s="185">
        <f t="shared" si="14"/>
        <v>0.70142180094786732</v>
      </c>
    </row>
    <row r="43" spans="1:12" x14ac:dyDescent="0.25">
      <c r="A43" s="175" t="s">
        <v>603</v>
      </c>
      <c r="B43" s="185">
        <f t="shared" si="12"/>
        <v>10.833242129072271</v>
      </c>
      <c r="C43" s="185">
        <f t="shared" si="12"/>
        <v>4.9735656941452904</v>
      </c>
      <c r="G43" s="113"/>
      <c r="H43" s="175" t="s">
        <v>603</v>
      </c>
      <c r="I43" s="185">
        <f t="shared" ref="I43:J43" si="15">I31</f>
        <v>5.1291066057267862</v>
      </c>
      <c r="J43" s="185">
        <f t="shared" si="15"/>
        <v>2.1674565560821488</v>
      </c>
    </row>
    <row r="44" spans="1:12" x14ac:dyDescent="0.25">
      <c r="A44" s="175" t="s">
        <v>604</v>
      </c>
      <c r="B44" s="185">
        <f t="shared" si="12"/>
        <v>20.980628214950205</v>
      </c>
      <c r="C44" s="185">
        <f t="shared" si="12"/>
        <v>18.310162522028588</v>
      </c>
      <c r="G44" s="113"/>
      <c r="H44" s="175" t="s">
        <v>604</v>
      </c>
      <c r="I44" s="185">
        <f t="shared" ref="I44:J44" si="16">I32</f>
        <v>17.832727840931287</v>
      </c>
      <c r="J44" s="185">
        <f t="shared" si="16"/>
        <v>14.243285939968404</v>
      </c>
    </row>
    <row r="45" spans="1:12" x14ac:dyDescent="0.25">
      <c r="A45" s="175" t="s">
        <v>605</v>
      </c>
      <c r="B45" s="185">
        <f t="shared" si="12"/>
        <v>48.475064755025357</v>
      </c>
      <c r="C45" s="185">
        <f t="shared" si="12"/>
        <v>61.484237321323675</v>
      </c>
      <c r="G45" s="113"/>
      <c r="H45" s="175" t="s">
        <v>605</v>
      </c>
      <c r="I45" s="185">
        <f t="shared" ref="I45:J45" si="17">I33</f>
        <v>52.312590335559982</v>
      </c>
      <c r="J45" s="185">
        <f t="shared" si="17"/>
        <v>64.143233280674039</v>
      </c>
    </row>
    <row r="46" spans="1:12" x14ac:dyDescent="0.25">
      <c r="A46" s="175" t="s">
        <v>606</v>
      </c>
      <c r="B46" s="185">
        <f t="shared" si="12"/>
        <v>6.4882711320272888</v>
      </c>
      <c r="C46" s="185">
        <f t="shared" si="12"/>
        <v>5.2731544938319956</v>
      </c>
      <c r="G46" s="113"/>
      <c r="H46" s="175" t="s">
        <v>606</v>
      </c>
      <c r="I46" s="185">
        <f t="shared" ref="I46:J46" si="18">I34</f>
        <v>6.9338646040860974</v>
      </c>
      <c r="J46" s="185">
        <f t="shared" si="18"/>
        <v>5.436545550289626</v>
      </c>
    </row>
    <row r="47" spans="1:12" x14ac:dyDescent="0.25">
      <c r="A47" s="176" t="s">
        <v>607</v>
      </c>
      <c r="B47" s="186">
        <f t="shared" si="12"/>
        <v>9.3830943781693481</v>
      </c>
      <c r="C47" s="186">
        <f t="shared" si="12"/>
        <v>8.7037399647542593</v>
      </c>
      <c r="G47" s="113"/>
      <c r="H47" s="176" t="s">
        <v>607</v>
      </c>
      <c r="I47" s="186">
        <f t="shared" ref="I47:J47" si="19">I35</f>
        <v>15.81897730380093</v>
      </c>
      <c r="J47" s="186">
        <f t="shared" si="19"/>
        <v>12.642443391258556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26359</v>
      </c>
      <c r="C5" s="207">
        <v>21964</v>
      </c>
      <c r="D5" s="253"/>
      <c r="E5" s="253"/>
      <c r="F5" s="1003"/>
      <c r="H5" s="174" t="s">
        <v>624</v>
      </c>
      <c r="I5" s="207">
        <v>12509</v>
      </c>
      <c r="J5" s="207">
        <v>9647</v>
      </c>
    </row>
    <row r="6" spans="1:10" ht="15" customHeight="1" x14ac:dyDescent="0.25">
      <c r="A6" s="175" t="s">
        <v>625</v>
      </c>
      <c r="B6" s="208">
        <v>8332</v>
      </c>
      <c r="C6" s="208">
        <v>8661</v>
      </c>
      <c r="D6" s="253"/>
      <c r="E6" s="253"/>
      <c r="F6" s="1003"/>
      <c r="H6" s="175" t="s">
        <v>625</v>
      </c>
      <c r="I6" s="208">
        <v>13890</v>
      </c>
      <c r="J6" s="208">
        <v>15480</v>
      </c>
    </row>
    <row r="7" spans="1:10" ht="15" customHeight="1" x14ac:dyDescent="0.25">
      <c r="A7" s="176" t="s">
        <v>626</v>
      </c>
      <c r="B7" s="209">
        <v>20131</v>
      </c>
      <c r="C7" s="209">
        <v>20445</v>
      </c>
      <c r="D7" s="253"/>
      <c r="E7" s="253"/>
      <c r="F7" s="1003"/>
      <c r="H7" s="175" t="s">
        <v>626</v>
      </c>
      <c r="I7" s="208">
        <v>24559</v>
      </c>
      <c r="J7" s="208">
        <v>22025</v>
      </c>
    </row>
    <row r="8" spans="1:10" x14ac:dyDescent="0.25">
      <c r="D8" s="253"/>
      <c r="E8" s="253"/>
      <c r="F8" s="1003"/>
      <c r="H8" s="176" t="s">
        <v>2351</v>
      </c>
      <c r="I8" s="209">
        <v>240</v>
      </c>
      <c r="J8" s="209">
        <v>323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26359</v>
      </c>
      <c r="C13" s="178">
        <f>IF(ISBLANK(C5),"0",C5)</f>
        <v>21964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8332</v>
      </c>
      <c r="C14" s="180">
        <f t="shared" si="0"/>
        <v>8661</v>
      </c>
      <c r="D14" s="253"/>
      <c r="E14" s="253"/>
      <c r="F14" s="1003"/>
      <c r="H14" s="174" t="s">
        <v>624</v>
      </c>
      <c r="I14" s="177">
        <f>IF(ISBLANK(I5),"0",I5)</f>
        <v>12509</v>
      </c>
      <c r="J14" s="178">
        <f>IF(ISBLANK(J5),"0",J5)</f>
        <v>9647</v>
      </c>
    </row>
    <row r="15" spans="1:10" ht="15" customHeight="1" x14ac:dyDescent="0.25">
      <c r="A15" s="176" t="s">
        <v>626</v>
      </c>
      <c r="B15" s="181">
        <f t="shared" si="0"/>
        <v>20131</v>
      </c>
      <c r="C15" s="182">
        <f t="shared" si="0"/>
        <v>20445</v>
      </c>
      <c r="D15" s="253"/>
      <c r="E15" s="253"/>
      <c r="F15" s="1003"/>
      <c r="H15" s="175" t="s">
        <v>625</v>
      </c>
      <c r="I15" s="179">
        <f t="shared" ref="I15:J15" si="1">IF(ISBLANK(I6),"0",I6)</f>
        <v>13890</v>
      </c>
      <c r="J15" s="180">
        <f t="shared" si="1"/>
        <v>15480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24559</v>
      </c>
      <c r="J16" s="180">
        <f t="shared" si="2"/>
        <v>22025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240</v>
      </c>
      <c r="J17" s="182">
        <f t="shared" si="3"/>
        <v>323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48.081062347232859</v>
      </c>
      <c r="C21" s="184">
        <f>C13/SUM(C13:C15)*100</f>
        <v>43.007636577246913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15.198278063551129</v>
      </c>
      <c r="C22" s="185">
        <f>C14/SUM(C13:C15)*100</f>
        <v>16.95907577834345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36.720659589216012</v>
      </c>
      <c r="C23" s="186">
        <f>C15/SUM(C13:C15)*100</f>
        <v>40.033287644409633</v>
      </c>
      <c r="D23" s="253"/>
      <c r="E23" s="253"/>
      <c r="F23" s="1003"/>
      <c r="H23" s="174" t="s">
        <v>629</v>
      </c>
      <c r="I23" s="184">
        <f>I14/SUM(I14:I17)*100</f>
        <v>24.432595023243096</v>
      </c>
      <c r="J23" s="184">
        <f>J14/SUM(J14:J17)*100</f>
        <v>20.320168509741972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27.129966014297434</v>
      </c>
      <c r="J24" s="185">
        <f>J15/SUM(J14:J17)*100</f>
        <v>32.606635071090047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47.968670651197314</v>
      </c>
      <c r="J25" s="185">
        <f>J16/SUM(J14:J17)*100</f>
        <v>46.392838335966296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0.46876831126215873</v>
      </c>
      <c r="J26" s="186">
        <f>J17/SUM(J14:J17)*100</f>
        <v>0.68035808320168512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48.081062347232859</v>
      </c>
      <c r="C29" s="189">
        <f t="shared" si="4"/>
        <v>43.007636577246913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15.198278063551129</v>
      </c>
      <c r="C30" s="192">
        <f t="shared" si="4"/>
        <v>16.95907577834345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36.720659589216012</v>
      </c>
      <c r="C31" s="195">
        <f t="shared" si="4"/>
        <v>40.033287644409633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24.432595023243096</v>
      </c>
      <c r="J32" s="189">
        <f>J23</f>
        <v>20.320168509741972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27.129966014297434</v>
      </c>
      <c r="J33" s="192">
        <f t="shared" si="5"/>
        <v>32.606635071090047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47.968670651197314</v>
      </c>
      <c r="J34" s="192">
        <f t="shared" si="6"/>
        <v>46.392838335966296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0.46876831126215873</v>
      </c>
      <c r="J35" s="195">
        <f t="shared" si="7"/>
        <v>0.68035808320168512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756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10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115664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153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8.9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16.2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-7.2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73.819999999999993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43.6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146.1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9</v>
      </c>
      <c r="C5" s="655">
        <v>14</v>
      </c>
      <c r="E5" s="28"/>
      <c r="J5" s="654" t="s">
        <v>542</v>
      </c>
      <c r="K5" s="669">
        <f>IF(ISBLANK(B5),"",B5)</f>
        <v>9</v>
      </c>
      <c r="L5" s="618">
        <f>IF(ISBLANK(C5),"",C5)</f>
        <v>14</v>
      </c>
      <c r="N5" s="28"/>
    </row>
    <row r="6" spans="1:15" x14ac:dyDescent="0.25">
      <c r="A6" s="656" t="s">
        <v>543</v>
      </c>
      <c r="B6" s="657">
        <v>26</v>
      </c>
      <c r="C6" s="657">
        <v>28</v>
      </c>
      <c r="E6" s="44"/>
      <c r="J6" s="656" t="s">
        <v>543</v>
      </c>
      <c r="K6" s="670">
        <f t="shared" ref="K6:K10" si="0">IF(ISBLANK(B6),"",B6)</f>
        <v>26</v>
      </c>
      <c r="L6" s="619">
        <f t="shared" ref="L6:L10" si="1">IF(ISBLANK(C6),"",C6)</f>
        <v>28</v>
      </c>
      <c r="N6" s="44"/>
    </row>
    <row r="7" spans="1:15" x14ac:dyDescent="0.25">
      <c r="A7" s="656" t="s">
        <v>641</v>
      </c>
      <c r="B7" s="657">
        <v>84</v>
      </c>
      <c r="C7" s="657">
        <v>94</v>
      </c>
      <c r="E7" s="44"/>
      <c r="J7" s="656" t="s">
        <v>641</v>
      </c>
      <c r="K7" s="670">
        <f t="shared" si="0"/>
        <v>84</v>
      </c>
      <c r="L7" s="619">
        <f t="shared" si="1"/>
        <v>94</v>
      </c>
      <c r="N7" s="44"/>
    </row>
    <row r="8" spans="1:15" x14ac:dyDescent="0.25">
      <c r="A8" s="650" t="s">
        <v>642</v>
      </c>
      <c r="B8" s="651">
        <v>99</v>
      </c>
      <c r="C8" s="651">
        <v>67</v>
      </c>
      <c r="E8" s="21"/>
      <c r="J8" s="650" t="s">
        <v>642</v>
      </c>
      <c r="K8" s="670">
        <f t="shared" si="0"/>
        <v>99</v>
      </c>
      <c r="L8" s="619">
        <f t="shared" si="1"/>
        <v>67</v>
      </c>
      <c r="N8" s="21"/>
    </row>
    <row r="9" spans="1:15" x14ac:dyDescent="0.25">
      <c r="A9" s="650" t="s">
        <v>643</v>
      </c>
      <c r="B9" s="651">
        <v>178</v>
      </c>
      <c r="C9" s="651">
        <v>87</v>
      </c>
      <c r="E9" s="21"/>
      <c r="J9" s="650" t="s">
        <v>643</v>
      </c>
      <c r="K9" s="670">
        <f t="shared" si="0"/>
        <v>178</v>
      </c>
      <c r="L9" s="619">
        <f t="shared" si="1"/>
        <v>87</v>
      </c>
      <c r="N9" s="21"/>
    </row>
    <row r="10" spans="1:15" x14ac:dyDescent="0.25">
      <c r="A10" s="652" t="s">
        <v>365</v>
      </c>
      <c r="B10" s="653">
        <v>1007</v>
      </c>
      <c r="C10" s="653">
        <v>92</v>
      </c>
      <c r="J10" s="652" t="s">
        <v>365</v>
      </c>
      <c r="K10" s="671">
        <f t="shared" si="0"/>
        <v>1007</v>
      </c>
      <c r="L10" s="620">
        <f t="shared" si="1"/>
        <v>92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2.44</v>
      </c>
      <c r="C15" s="197"/>
      <c r="D15" s="253"/>
      <c r="E15" s="211"/>
      <c r="F15" s="253"/>
      <c r="G15" s="253"/>
      <c r="J15" s="673" t="s">
        <v>488</v>
      </c>
      <c r="K15" s="674">
        <f>B15</f>
        <v>2.44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0.71</v>
      </c>
      <c r="C16" s="197"/>
      <c r="D16" s="253"/>
      <c r="E16" s="254"/>
      <c r="F16" s="253"/>
      <c r="G16" s="253"/>
      <c r="J16" s="675" t="s">
        <v>489</v>
      </c>
      <c r="K16" s="676">
        <f>B16</f>
        <v>0.71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1.08</v>
      </c>
      <c r="C18" s="197"/>
      <c r="D18" s="255"/>
      <c r="E18" s="256"/>
      <c r="F18" s="253"/>
      <c r="G18" s="253"/>
      <c r="J18" s="678" t="s">
        <v>501</v>
      </c>
      <c r="K18" s="674">
        <f>B18</f>
        <v>1.08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3.04</v>
      </c>
      <c r="C19" s="198"/>
      <c r="D19" s="255"/>
      <c r="E19" s="256"/>
      <c r="F19" s="253"/>
      <c r="G19" s="253"/>
      <c r="J19" s="672" t="s">
        <v>502</v>
      </c>
      <c r="K19" s="676">
        <f>B19</f>
        <v>3.04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1.6</v>
      </c>
      <c r="C21" s="253"/>
      <c r="D21" s="253"/>
      <c r="E21" s="253"/>
      <c r="F21" s="253"/>
      <c r="G21" s="253"/>
      <c r="J21" s="661" t="s">
        <v>498</v>
      </c>
      <c r="K21" s="679">
        <f>B21</f>
        <v>1.6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</v>
      </c>
      <c r="C32" s="655">
        <v>4</v>
      </c>
      <c r="E32" s="28"/>
      <c r="J32" s="654" t="s">
        <v>542</v>
      </c>
      <c r="K32" s="669">
        <f>IF(ISBLANK(B32),"",B32)</f>
        <v>1</v>
      </c>
      <c r="L32" s="618">
        <f>IF(ISBLANK(C32),"",C32)</f>
        <v>4</v>
      </c>
      <c r="N32" s="28"/>
    </row>
    <row r="33" spans="1:15" x14ac:dyDescent="0.25">
      <c r="A33" s="656" t="s">
        <v>543</v>
      </c>
      <c r="B33" s="657">
        <v>1</v>
      </c>
      <c r="C33" s="657">
        <v>4</v>
      </c>
      <c r="E33" s="44"/>
      <c r="J33" s="656" t="s">
        <v>543</v>
      </c>
      <c r="K33" s="670">
        <f t="shared" ref="K33:K37" si="2">IF(ISBLANK(B33),"",B33)</f>
        <v>1</v>
      </c>
      <c r="L33" s="619">
        <f t="shared" ref="L33:L37" si="3">IF(ISBLANK(C33),"",C33)</f>
        <v>4</v>
      </c>
      <c r="N33" s="44"/>
    </row>
    <row r="34" spans="1:15" x14ac:dyDescent="0.25">
      <c r="A34" s="656" t="s">
        <v>641</v>
      </c>
      <c r="B34" s="657">
        <v>34</v>
      </c>
      <c r="C34" s="657">
        <v>36</v>
      </c>
      <c r="E34" s="44"/>
      <c r="J34" s="656" t="s">
        <v>641</v>
      </c>
      <c r="K34" s="670">
        <f t="shared" si="2"/>
        <v>34</v>
      </c>
      <c r="L34" s="619">
        <f t="shared" si="3"/>
        <v>36</v>
      </c>
      <c r="N34" s="44"/>
    </row>
    <row r="35" spans="1:15" x14ac:dyDescent="0.25">
      <c r="A35" s="650" t="s">
        <v>642</v>
      </c>
      <c r="B35" s="651">
        <v>63</v>
      </c>
      <c r="C35" s="651">
        <v>52</v>
      </c>
      <c r="E35" s="21"/>
      <c r="J35" s="650" t="s">
        <v>642</v>
      </c>
      <c r="K35" s="670">
        <f t="shared" si="2"/>
        <v>63</v>
      </c>
      <c r="L35" s="619">
        <f t="shared" si="3"/>
        <v>52</v>
      </c>
      <c r="N35" s="21"/>
    </row>
    <row r="36" spans="1:15" x14ac:dyDescent="0.25">
      <c r="A36" s="650" t="s">
        <v>643</v>
      </c>
      <c r="B36" s="651">
        <v>76</v>
      </c>
      <c r="C36" s="651">
        <v>57</v>
      </c>
      <c r="E36" s="21"/>
      <c r="J36" s="650" t="s">
        <v>643</v>
      </c>
      <c r="K36" s="670">
        <f t="shared" si="2"/>
        <v>76</v>
      </c>
      <c r="L36" s="619">
        <f t="shared" si="3"/>
        <v>57</v>
      </c>
      <c r="N36" s="21"/>
    </row>
    <row r="37" spans="1:15" x14ac:dyDescent="0.25">
      <c r="A37" s="652" t="s">
        <v>365</v>
      </c>
      <c r="B37" s="653">
        <v>266</v>
      </c>
      <c r="C37" s="653">
        <v>43</v>
      </c>
      <c r="J37" s="652" t="s">
        <v>365</v>
      </c>
      <c r="K37" s="671">
        <f t="shared" si="2"/>
        <v>266</v>
      </c>
      <c r="L37" s="620">
        <f t="shared" si="3"/>
        <v>43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0.82</v>
      </c>
      <c r="C42" s="197"/>
      <c r="D42" s="253"/>
      <c r="E42" s="211"/>
      <c r="F42" s="253"/>
      <c r="G42" s="253"/>
      <c r="J42" s="673" t="s">
        <v>488</v>
      </c>
      <c r="K42" s="674">
        <f>B42</f>
        <v>0.82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0.39</v>
      </c>
      <c r="C43" s="197"/>
      <c r="D43" s="253"/>
      <c r="E43" s="254"/>
      <c r="F43" s="253"/>
      <c r="G43" s="253"/>
      <c r="J43" s="675" t="s">
        <v>489</v>
      </c>
      <c r="K43" s="676">
        <f>B43</f>
        <v>0.39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0.41</v>
      </c>
      <c r="C45" s="197"/>
      <c r="D45" s="255"/>
      <c r="E45" s="256"/>
      <c r="F45" s="253"/>
      <c r="G45" s="253"/>
      <c r="J45" s="678" t="s">
        <v>501</v>
      </c>
      <c r="K45" s="674">
        <f>B45</f>
        <v>0.41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1.2</v>
      </c>
      <c r="C46" s="198"/>
      <c r="D46" s="255"/>
      <c r="E46" s="256"/>
      <c r="F46" s="253"/>
      <c r="G46" s="253"/>
      <c r="J46" s="672" t="s">
        <v>502</v>
      </c>
      <c r="K46" s="676">
        <f>B46</f>
        <v>1.2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0.61</v>
      </c>
      <c r="C48" s="253"/>
      <c r="D48" s="253"/>
      <c r="E48" s="253"/>
      <c r="F48" s="253"/>
      <c r="G48" s="253"/>
      <c r="J48" s="661" t="s">
        <v>498</v>
      </c>
      <c r="K48" s="679">
        <f>B48</f>
        <v>0.61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4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79901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1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14665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4</v>
      </c>
      <c r="C4" s="643">
        <v>45643</v>
      </c>
      <c r="D4" s="643">
        <v>1</v>
      </c>
      <c r="E4" s="643">
        <v>5000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4</v>
      </c>
      <c r="C5" s="602">
        <v>89266</v>
      </c>
      <c r="D5" s="602">
        <v>1</v>
      </c>
      <c r="E5" s="602">
        <v>6100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4</v>
      </c>
      <c r="C6" s="617">
        <v>79901</v>
      </c>
      <c r="D6" s="617">
        <v>1</v>
      </c>
      <c r="E6" s="617">
        <v>14665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340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2.9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0.8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0.7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0.14000000000000001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1.8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18.2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0.4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91.3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89.3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4389665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37952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10</v>
      </c>
      <c r="C4" s="600">
        <v>9.3000000000000007</v>
      </c>
      <c r="D4" s="600">
        <v>22.8</v>
      </c>
      <c r="E4" s="600">
        <v>0.3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15</v>
      </c>
      <c r="C5" s="602">
        <v>14</v>
      </c>
      <c r="D5" s="751">
        <v>1.9</v>
      </c>
      <c r="E5" s="751">
        <v>0.36</v>
      </c>
      <c r="G5" s="647" t="s">
        <v>446</v>
      </c>
      <c r="H5" s="648">
        <f>IF(ISBLANK(B4),"",B4)</f>
        <v>10</v>
      </c>
      <c r="I5" s="648">
        <f>IF(ISBLANK(B5),"",B5)</f>
        <v>15</v>
      </c>
      <c r="J5" s="649">
        <f>IF(ISBLANK(B6),"",B6)</f>
        <v>12</v>
      </c>
      <c r="K5" s="569"/>
    </row>
    <row r="6" spans="1:11" x14ac:dyDescent="0.25">
      <c r="A6" s="218">
        <v>2022</v>
      </c>
      <c r="B6" s="601">
        <v>12</v>
      </c>
      <c r="C6" s="602">
        <v>11.8</v>
      </c>
      <c r="D6" s="959">
        <v>18.2</v>
      </c>
      <c r="E6" s="959">
        <v>0.4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9.3000000000000007</v>
      </c>
      <c r="I9" s="648">
        <f>IF(ISBLANK(C5),"",C5)</f>
        <v>14</v>
      </c>
      <c r="J9" s="649">
        <f>IF(ISBLANK(C6),"",C6)</f>
        <v>11.8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337</v>
      </c>
      <c r="C4" s="643">
        <v>2.8</v>
      </c>
      <c r="D4" s="643">
        <v>0.8</v>
      </c>
      <c r="E4" s="643">
        <v>0.15</v>
      </c>
      <c r="F4" s="643">
        <v>0.7</v>
      </c>
      <c r="G4" s="643">
        <v>2</v>
      </c>
      <c r="H4" s="1066"/>
      <c r="I4" s="253"/>
      <c r="J4" s="253"/>
      <c r="K4" s="253"/>
    </row>
    <row r="5" spans="1:11" x14ac:dyDescent="0.25">
      <c r="A5" s="480">
        <v>2021</v>
      </c>
      <c r="B5" s="602">
        <v>341</v>
      </c>
      <c r="C5" s="602">
        <v>2.9</v>
      </c>
      <c r="D5" s="602">
        <v>0.7</v>
      </c>
      <c r="E5" s="602">
        <v>0.15</v>
      </c>
      <c r="F5" s="602">
        <v>0.7</v>
      </c>
      <c r="G5" s="602">
        <v>2</v>
      </c>
      <c r="H5" s="1066"/>
      <c r="I5" s="253"/>
      <c r="J5" s="253"/>
      <c r="K5" s="253"/>
    </row>
    <row r="6" spans="1:11" x14ac:dyDescent="0.25">
      <c r="A6" s="360">
        <v>2022</v>
      </c>
      <c r="B6" s="602">
        <v>340</v>
      </c>
      <c r="C6" s="602">
        <v>2.9</v>
      </c>
      <c r="D6" s="602">
        <v>0.8</v>
      </c>
      <c r="E6" s="602">
        <v>0.14000000000000001</v>
      </c>
      <c r="F6" s="602">
        <v>0.7</v>
      </c>
      <c r="G6" s="602">
        <v>1.8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98.3</v>
      </c>
      <c r="C5" s="602">
        <v>81.900000000000006</v>
      </c>
      <c r="D5" s="602">
        <v>7</v>
      </c>
      <c r="E5" s="602">
        <v>5.9</v>
      </c>
      <c r="F5" s="253"/>
      <c r="G5" s="253"/>
      <c r="H5" s="253"/>
    </row>
    <row r="6" spans="1:8" x14ac:dyDescent="0.25">
      <c r="A6" s="360">
        <v>2021</v>
      </c>
      <c r="B6" s="602">
        <v>89.2</v>
      </c>
      <c r="C6" s="602">
        <v>85.1</v>
      </c>
      <c r="D6" s="602">
        <v>4</v>
      </c>
      <c r="E6" s="602">
        <v>3.4</v>
      </c>
      <c r="F6" s="253"/>
      <c r="G6" s="253"/>
      <c r="H6" s="253"/>
    </row>
    <row r="7" spans="1:8" x14ac:dyDescent="0.25">
      <c r="A7" s="481">
        <v>2022</v>
      </c>
      <c r="B7" s="1067">
        <v>91.3</v>
      </c>
      <c r="C7" s="1067">
        <v>89.3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5.9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3.4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8526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7.4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19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449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6071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635921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5498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8838</v>
      </c>
      <c r="C5" s="1034">
        <v>3880</v>
      </c>
      <c r="D5" s="600">
        <v>4958</v>
      </c>
      <c r="G5" s="871" t="s">
        <v>126</v>
      </c>
      <c r="H5" s="637">
        <f>IF(ISBLANK(D7),"",D7)</f>
        <v>4718</v>
      </c>
    </row>
    <row r="6" spans="1:17" x14ac:dyDescent="0.25">
      <c r="A6" s="641">
        <v>2021</v>
      </c>
      <c r="B6" s="1034">
        <v>8612</v>
      </c>
      <c r="C6" s="1034">
        <v>3774</v>
      </c>
      <c r="D6" s="602">
        <v>4838</v>
      </c>
      <c r="G6" s="635" t="s">
        <v>127</v>
      </c>
      <c r="H6" s="623">
        <f>IF(ISBLANK(C7),"",C7)</f>
        <v>3808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8526</v>
      </c>
      <c r="C7" s="1034">
        <v>3808</v>
      </c>
      <c r="D7" s="617">
        <v>4718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4718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3808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131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7.6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0.2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7.4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15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161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0.6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4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127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12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3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7831</v>
      </c>
      <c r="C6" s="55">
        <v>4050</v>
      </c>
      <c r="D6" s="55">
        <v>3781</v>
      </c>
      <c r="E6" s="70">
        <v>9416</v>
      </c>
      <c r="F6" s="55">
        <v>4823</v>
      </c>
      <c r="G6" s="110">
        <v>4593</v>
      </c>
      <c r="H6" s="55">
        <v>4885</v>
      </c>
      <c r="I6" s="55">
        <v>2494</v>
      </c>
      <c r="J6" s="55">
        <v>2391</v>
      </c>
      <c r="K6" s="70">
        <v>20907</v>
      </c>
      <c r="L6" s="55">
        <v>10746</v>
      </c>
      <c r="M6" s="110">
        <v>10161</v>
      </c>
      <c r="N6" s="70">
        <v>18909</v>
      </c>
      <c r="O6" s="55">
        <v>9744</v>
      </c>
      <c r="P6" s="110">
        <v>9165</v>
      </c>
      <c r="Q6" s="70">
        <v>77688</v>
      </c>
      <c r="R6" s="55">
        <v>38858</v>
      </c>
      <c r="S6" s="110">
        <v>38830</v>
      </c>
      <c r="T6" s="70">
        <v>118971</v>
      </c>
      <c r="U6" s="55">
        <v>57897</v>
      </c>
      <c r="V6" s="160">
        <v>61074</v>
      </c>
    </row>
    <row r="7" spans="1:22" x14ac:dyDescent="0.25">
      <c r="A7" s="286">
        <v>2021</v>
      </c>
      <c r="B7" s="167">
        <v>7753</v>
      </c>
      <c r="C7" s="94">
        <v>4017</v>
      </c>
      <c r="D7" s="94">
        <v>3736</v>
      </c>
      <c r="E7" s="167">
        <v>9388</v>
      </c>
      <c r="F7" s="94">
        <v>4829</v>
      </c>
      <c r="G7" s="169">
        <v>4559</v>
      </c>
      <c r="H7" s="94">
        <v>4895</v>
      </c>
      <c r="I7" s="94">
        <v>2490</v>
      </c>
      <c r="J7" s="94">
        <v>2405</v>
      </c>
      <c r="K7" s="167">
        <v>20802</v>
      </c>
      <c r="L7" s="94">
        <v>10715</v>
      </c>
      <c r="M7" s="169">
        <v>10087</v>
      </c>
      <c r="N7" s="167">
        <v>18698</v>
      </c>
      <c r="O7" s="94">
        <v>9600</v>
      </c>
      <c r="P7" s="169">
        <v>9098</v>
      </c>
      <c r="Q7" s="167">
        <v>76774</v>
      </c>
      <c r="R7" s="94">
        <v>38412</v>
      </c>
      <c r="S7" s="169">
        <v>38362</v>
      </c>
      <c r="T7" s="212">
        <v>118163</v>
      </c>
      <c r="U7" s="58">
        <v>57498</v>
      </c>
      <c r="V7" s="160">
        <v>60665</v>
      </c>
    </row>
    <row r="8" spans="1:22" x14ac:dyDescent="0.25">
      <c r="A8" s="219">
        <v>2022</v>
      </c>
      <c r="B8" s="72">
        <v>7705</v>
      </c>
      <c r="C8" s="61">
        <v>3989</v>
      </c>
      <c r="D8" s="61">
        <v>3716</v>
      </c>
      <c r="E8" s="72">
        <v>9126</v>
      </c>
      <c r="F8" s="61">
        <v>4703</v>
      </c>
      <c r="G8" s="111">
        <v>4423</v>
      </c>
      <c r="H8" s="61">
        <v>4686</v>
      </c>
      <c r="I8" s="61">
        <v>2374</v>
      </c>
      <c r="J8" s="61">
        <v>2312</v>
      </c>
      <c r="K8" s="72">
        <v>20351</v>
      </c>
      <c r="L8" s="61">
        <v>10461</v>
      </c>
      <c r="M8" s="111">
        <v>9890</v>
      </c>
      <c r="N8" s="72">
        <v>17775</v>
      </c>
      <c r="O8" s="61">
        <v>9084</v>
      </c>
      <c r="P8" s="111">
        <v>8691</v>
      </c>
      <c r="Q8" s="72">
        <v>73820</v>
      </c>
      <c r="R8" s="61">
        <v>36865</v>
      </c>
      <c r="S8" s="111">
        <v>36955</v>
      </c>
      <c r="T8" s="72">
        <v>115664</v>
      </c>
      <c r="U8" s="61">
        <v>56223</v>
      </c>
      <c r="V8" s="111">
        <v>59441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7705</v>
      </c>
      <c r="C15" s="172">
        <f>E8</f>
        <v>9126</v>
      </c>
      <c r="D15" s="172">
        <f>H8</f>
        <v>4686</v>
      </c>
      <c r="E15" s="172">
        <f>K8</f>
        <v>20351</v>
      </c>
      <c r="F15" s="172">
        <f>N8</f>
        <v>17775</v>
      </c>
      <c r="G15" s="172">
        <f>Q8</f>
        <v>73820</v>
      </c>
      <c r="H15" s="334">
        <f>T8</f>
        <v>115664</v>
      </c>
      <c r="M15" s="172">
        <f>K8</f>
        <v>20351</v>
      </c>
      <c r="N15" s="172">
        <f>H15-E15-O15</f>
        <v>70300</v>
      </c>
      <c r="O15" s="172">
        <f>H15-(B15+C15+G15)</f>
        <v>25013</v>
      </c>
      <c r="P15" s="29"/>
      <c r="Q15" s="100">
        <f>M15/H15*100</f>
        <v>17.594930142481672</v>
      </c>
      <c r="R15" s="100">
        <f>N15/H15*100</f>
        <v>60.779499239175536</v>
      </c>
      <c r="S15" s="100">
        <f>O15/H15*100</f>
        <v>21.625570618342785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17.594930142481672</v>
      </c>
      <c r="R18" s="100">
        <f>N15/H15*100</f>
        <v>60.779499239175536</v>
      </c>
      <c r="S18" s="100">
        <f>O15/H15*100</f>
        <v>21.625570618342785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5.6</v>
      </c>
      <c r="C23" s="361"/>
      <c r="D23" s="361"/>
      <c r="E23" s="167">
        <v>4.5999999999999996</v>
      </c>
      <c r="F23" s="361"/>
      <c r="G23" s="362"/>
      <c r="H23" s="167">
        <v>3.71</v>
      </c>
      <c r="I23" s="94">
        <v>0</v>
      </c>
      <c r="J23" s="169">
        <v>7.83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8.1999999999999993</v>
      </c>
      <c r="C24" s="361"/>
      <c r="D24" s="361"/>
      <c r="E24" s="167">
        <v>8.1</v>
      </c>
      <c r="F24" s="361"/>
      <c r="G24" s="362"/>
      <c r="H24" s="167">
        <v>6.35</v>
      </c>
      <c r="I24" s="94">
        <v>5.32</v>
      </c>
      <c r="J24" s="169">
        <v>7.42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3.9</v>
      </c>
      <c r="C25" s="357"/>
      <c r="D25" s="357"/>
      <c r="E25" s="72">
        <v>5.8</v>
      </c>
      <c r="F25" s="357"/>
      <c r="G25" s="461"/>
      <c r="H25" s="72">
        <v>0.97</v>
      </c>
      <c r="I25" s="61">
        <v>0</v>
      </c>
      <c r="J25" s="111">
        <v>1.94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7.83</v>
      </c>
      <c r="C32" s="674">
        <f>IF(ISBLANK(I23),"",I23)</f>
        <v>0</v>
      </c>
      <c r="F32" s="700">
        <f>A23</f>
        <v>2020</v>
      </c>
      <c r="G32" s="674">
        <f>IF(ISBLANK(J23),"",J23)</f>
        <v>7.83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7.42</v>
      </c>
      <c r="C33" s="853">
        <f t="shared" ref="C33:C34" si="2">IF(ISBLANK(I24),"",I24)</f>
        <v>5.32</v>
      </c>
      <c r="F33" s="701">
        <f t="shared" ref="F33:F34" si="3">A24</f>
        <v>2021</v>
      </c>
      <c r="G33" s="853">
        <f t="shared" ref="G33:G34" si="4">IF(ISBLANK(J24),"",J24)</f>
        <v>7.42</v>
      </c>
      <c r="H33" s="853">
        <f t="shared" ref="H33:H34" si="5">IF(ISBLANK(I24),"",I24)</f>
        <v>5.32</v>
      </c>
    </row>
    <row r="34" spans="1:8" x14ac:dyDescent="0.25">
      <c r="A34" s="702">
        <f t="shared" si="0"/>
        <v>2022</v>
      </c>
      <c r="B34" s="676">
        <f t="shared" si="1"/>
        <v>1.94</v>
      </c>
      <c r="C34" s="676">
        <f t="shared" si="2"/>
        <v>0</v>
      </c>
      <c r="F34" s="702">
        <f t="shared" si="3"/>
        <v>2022</v>
      </c>
      <c r="G34" s="676">
        <f t="shared" si="4"/>
        <v>1.94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128</v>
      </c>
      <c r="C4" s="600">
        <v>20</v>
      </c>
      <c r="D4" s="600">
        <v>4</v>
      </c>
      <c r="E4" s="599">
        <v>3</v>
      </c>
      <c r="F4" s="600">
        <v>6.4</v>
      </c>
      <c r="G4" s="600">
        <v>0.2</v>
      </c>
    </row>
    <row r="5" spans="1:10" x14ac:dyDescent="0.25">
      <c r="A5" s="286">
        <v>2022</v>
      </c>
      <c r="B5" s="751">
        <v>151</v>
      </c>
      <c r="C5" s="751">
        <v>20</v>
      </c>
      <c r="D5" s="751">
        <v>4</v>
      </c>
      <c r="E5" s="753">
        <v>4</v>
      </c>
      <c r="F5" s="751">
        <v>7.6</v>
      </c>
      <c r="G5" s="751">
        <v>0.2</v>
      </c>
    </row>
    <row r="6" spans="1:10" x14ac:dyDescent="0.25">
      <c r="A6" s="218">
        <v>2023</v>
      </c>
      <c r="B6" s="752">
        <v>127</v>
      </c>
      <c r="C6" s="752">
        <v>12</v>
      </c>
      <c r="D6" s="752">
        <v>4</v>
      </c>
      <c r="E6" s="754">
        <v>3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128</v>
      </c>
      <c r="C11" s="80">
        <f>IF(ISBLANK(D4),"",D4)</f>
        <v>4</v>
      </c>
      <c r="E11" s="103">
        <f>A4</f>
        <v>2021</v>
      </c>
      <c r="F11" s="80">
        <f>IF(ISBLANK(B4),"",B4)</f>
        <v>128</v>
      </c>
      <c r="G11" s="80">
        <f>IF(ISBLANK(D4),"",D4)</f>
        <v>4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151</v>
      </c>
      <c r="C12" s="80">
        <f>IF(ISBLANK(D5),"",D5)</f>
        <v>4</v>
      </c>
      <c r="E12" s="103">
        <f t="shared" ref="E12:E13" si="1">A5</f>
        <v>2022</v>
      </c>
      <c r="F12" s="80">
        <f t="shared" ref="F12:F13" si="2">IF(ISBLANK(B5),"",B5)</f>
        <v>151</v>
      </c>
      <c r="G12" s="80">
        <f t="shared" ref="G12:G13" si="3">IF(ISBLANK(D5),"",D5)</f>
        <v>4</v>
      </c>
    </row>
    <row r="13" spans="1:10" x14ac:dyDescent="0.25">
      <c r="A13" s="155">
        <f t="shared" si="0"/>
        <v>2023</v>
      </c>
      <c r="B13" s="83">
        <f>IF(ISBLANK(B6),"",B6)</f>
        <v>127</v>
      </c>
      <c r="C13" s="83">
        <f>IF(ISBLANK(D6),"",D6)</f>
        <v>4</v>
      </c>
      <c r="D13" s="253"/>
      <c r="E13" s="155">
        <f t="shared" si="1"/>
        <v>2023</v>
      </c>
      <c r="F13" s="83">
        <f t="shared" si="2"/>
        <v>127</v>
      </c>
      <c r="G13" s="83">
        <f t="shared" si="3"/>
        <v>4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20</v>
      </c>
      <c r="C18" s="80">
        <f>IF(ISBLANK(E4),"",E4)</f>
        <v>3</v>
      </c>
      <c r="E18" s="603">
        <f>A4</f>
        <v>2021</v>
      </c>
      <c r="F18" s="100">
        <f>IF(ISBLANK(C4),"",C4)</f>
        <v>20</v>
      </c>
      <c r="G18" s="100">
        <f>IF(ISBLANK(E4),"",E4)</f>
        <v>3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20</v>
      </c>
      <c r="C19" s="80">
        <f>IF(ISBLANK(E5),"",E5)</f>
        <v>4</v>
      </c>
      <c r="E19" s="103">
        <f t="shared" ref="E19:E20" si="5">A5</f>
        <v>2022</v>
      </c>
      <c r="F19" s="104">
        <f>IF(ISBLANK(C5),"",C5)</f>
        <v>20</v>
      </c>
      <c r="G19" s="104">
        <f t="shared" ref="G19:G20" si="6">IF(ISBLANK(E5),"",E5)</f>
        <v>4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12</v>
      </c>
      <c r="C20" s="83">
        <f>IF(ISBLANK(E6),"",E6)</f>
        <v>3</v>
      </c>
      <c r="E20" s="155">
        <f t="shared" si="5"/>
        <v>2023</v>
      </c>
      <c r="F20" s="83">
        <f>IF(ISBLANK(C6),"",C6)</f>
        <v>12</v>
      </c>
      <c r="G20" s="83">
        <f t="shared" si="6"/>
        <v>3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1563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1.3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1785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9.1999999999999993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1048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5.0999999999999996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604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2239</v>
      </c>
    </row>
    <row r="17" spans="2:3" x14ac:dyDescent="0.25">
      <c r="B17" s="253">
        <v>2022</v>
      </c>
      <c r="C17" s="1100">
        <v>1872</v>
      </c>
    </row>
    <row r="18" spans="2:3" x14ac:dyDescent="0.25">
      <c r="B18" s="253">
        <v>2023</v>
      </c>
      <c r="C18" s="1100">
        <v>1785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2239</v>
      </c>
    </row>
    <row r="22" spans="2:3" x14ac:dyDescent="0.25">
      <c r="B22" s="636">
        <f>B17</f>
        <v>2022</v>
      </c>
      <c r="C22" s="636">
        <f t="shared" ref="C22:C23" si="0">IF(ISBLANK(C17),"",C17)</f>
        <v>1872</v>
      </c>
    </row>
    <row r="23" spans="2:3" x14ac:dyDescent="0.25">
      <c r="B23" s="636">
        <f>B18</f>
        <v>2023</v>
      </c>
      <c r="C23" s="636">
        <f t="shared" si="0"/>
        <v>1785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54</v>
      </c>
      <c r="C5" s="55">
        <v>69</v>
      </c>
      <c r="D5" s="55">
        <v>69</v>
      </c>
      <c r="E5" s="269">
        <f>SUM(B5:D5)</f>
        <v>192</v>
      </c>
      <c r="F5" s="71">
        <v>1764</v>
      </c>
      <c r="G5" s="70">
        <v>0.3</v>
      </c>
      <c r="H5" s="55">
        <v>0.1</v>
      </c>
      <c r="I5" s="110">
        <v>0.3</v>
      </c>
      <c r="J5" s="71">
        <v>1.5</v>
      </c>
    </row>
    <row r="6" spans="1:10" x14ac:dyDescent="0.25">
      <c r="A6" s="286">
        <v>2022</v>
      </c>
      <c r="B6" s="757">
        <v>89</v>
      </c>
      <c r="C6" s="758">
        <v>75</v>
      </c>
      <c r="D6" s="758">
        <v>73</v>
      </c>
      <c r="E6" s="270">
        <f>SUM(B6:D6)</f>
        <v>237</v>
      </c>
      <c r="F6" s="214">
        <v>1529</v>
      </c>
      <c r="G6" s="457">
        <v>0.4</v>
      </c>
      <c r="H6" s="458">
        <v>0.1</v>
      </c>
      <c r="I6" s="763">
        <v>0.3</v>
      </c>
      <c r="J6" s="214">
        <v>1.3</v>
      </c>
    </row>
    <row r="7" spans="1:10" x14ac:dyDescent="0.25">
      <c r="A7" s="218">
        <v>2023</v>
      </c>
      <c r="B7" s="167">
        <v>88</v>
      </c>
      <c r="C7" s="94">
        <v>73</v>
      </c>
      <c r="D7" s="94">
        <v>78</v>
      </c>
      <c r="E7" s="447">
        <f>SUM(B7:D7)</f>
        <v>239</v>
      </c>
      <c r="F7" s="168">
        <v>1563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1764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1529</v>
      </c>
      <c r="C14" s="28"/>
      <c r="D14" s="28"/>
      <c r="F14" s="625" t="s">
        <v>1526</v>
      </c>
      <c r="G14" s="621">
        <f>IF(ISBLANK(B7),"",B7)</f>
        <v>88</v>
      </c>
      <c r="I14" s="625" t="s">
        <v>1529</v>
      </c>
      <c r="J14" s="621">
        <f>IF(ISBLANK(B7),"",B7)</f>
        <v>88</v>
      </c>
    </row>
    <row r="15" spans="1:10" x14ac:dyDescent="0.25">
      <c r="A15" s="624">
        <f t="shared" ref="A15" si="1">A7</f>
        <v>2023</v>
      </c>
      <c r="B15" s="623">
        <f t="shared" si="0"/>
        <v>1563</v>
      </c>
      <c r="C15" s="28"/>
      <c r="D15" s="28"/>
      <c r="F15" s="626" t="s">
        <v>1527</v>
      </c>
      <c r="G15" s="622">
        <f>IF(ISBLANK(C7),"",C7)</f>
        <v>73</v>
      </c>
      <c r="I15" s="626" t="s">
        <v>1538</v>
      </c>
      <c r="J15" s="622">
        <f>IF(ISBLANK(C7),"",C7)</f>
        <v>73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78</v>
      </c>
      <c r="I16" s="627" t="s">
        <v>1539</v>
      </c>
      <c r="J16" s="623">
        <f>IF(ISBLANK(D7),"",D7)</f>
        <v>78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0.4</v>
      </c>
    </row>
    <row r="22" spans="1:2" x14ac:dyDescent="0.25">
      <c r="A22" s="626" t="s">
        <v>464</v>
      </c>
      <c r="B22" s="622">
        <f>IF(ISBLANK(H6),"",H6)</f>
        <v>0.1</v>
      </c>
    </row>
    <row r="23" spans="1:2" x14ac:dyDescent="0.25">
      <c r="A23" s="627" t="s">
        <v>365</v>
      </c>
      <c r="B23" s="623">
        <f>IF(ISBLANK(I6),"",I6)</f>
        <v>0.3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72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590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260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18.899999999999999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282</v>
      </c>
      <c r="C6" s="759"/>
      <c r="D6" s="759"/>
      <c r="E6" s="457">
        <v>19.8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206</v>
      </c>
      <c r="C7" s="759"/>
      <c r="D7" s="759"/>
      <c r="E7" s="457">
        <v>14.5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260</v>
      </c>
      <c r="C8" s="760"/>
      <c r="D8" s="760"/>
      <c r="E8" s="601">
        <v>18.899999999999999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282</v>
      </c>
      <c r="C16" s="755"/>
      <c r="I16" s="700">
        <f>A6</f>
        <v>2020</v>
      </c>
      <c r="J16" s="674">
        <f>IF(ISBLANK(E6),"",E6)</f>
        <v>19.8</v>
      </c>
      <c r="K16" s="756"/>
    </row>
    <row r="17" spans="1:10" x14ac:dyDescent="0.25">
      <c r="A17" s="701">
        <f>A7</f>
        <v>2021</v>
      </c>
      <c r="B17" s="853">
        <f>IF(ISBLANK(B7),"",B7)</f>
        <v>206</v>
      </c>
      <c r="C17" s="755"/>
      <c r="I17" s="701">
        <f>A7</f>
        <v>2021</v>
      </c>
      <c r="J17" s="853">
        <f>IF(ISBLANK(E7),"",E7)</f>
        <v>14.5</v>
      </c>
    </row>
    <row r="18" spans="1:10" x14ac:dyDescent="0.25">
      <c r="A18" s="702">
        <f>A8</f>
        <v>2022</v>
      </c>
      <c r="B18" s="676">
        <f>IF(ISBLANK(B8),"",B8)</f>
        <v>260</v>
      </c>
      <c r="C18" s="755"/>
      <c r="I18" s="702">
        <f>A8</f>
        <v>2022</v>
      </c>
      <c r="J18" s="676">
        <f>IF(ISBLANK(E8),"",E8)</f>
        <v>18.899999999999999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88</v>
      </c>
      <c r="D5" s="449">
        <f>IF(ISBLANK(B5),"",A5)</f>
        <v>2021</v>
      </c>
      <c r="E5" s="618">
        <f>IF(ISBLANK(B5),"",B5)</f>
        <v>88</v>
      </c>
      <c r="K5" s="217">
        <v>2020</v>
      </c>
      <c r="L5" s="655">
        <v>5.9</v>
      </c>
    </row>
    <row r="6" spans="1:12" x14ac:dyDescent="0.25">
      <c r="A6" s="229">
        <v>2022</v>
      </c>
      <c r="B6" s="602">
        <v>93</v>
      </c>
      <c r="D6" s="450">
        <f>IF(ISBLANK(B6),"",A6)</f>
        <v>2022</v>
      </c>
      <c r="E6" s="619">
        <f>IF(ISBLANK(B6),"",B6)</f>
        <v>93</v>
      </c>
      <c r="K6" s="286">
        <v>2021</v>
      </c>
      <c r="L6" s="657">
        <v>6.2</v>
      </c>
    </row>
    <row r="7" spans="1:12" x14ac:dyDescent="0.25">
      <c r="A7" s="123">
        <v>2023</v>
      </c>
      <c r="B7" s="617">
        <v>85</v>
      </c>
      <c r="D7" s="379">
        <f>IF(ISBLANK(B7),"",A7)</f>
        <v>2023</v>
      </c>
      <c r="E7" s="620">
        <f>IF(ISBLANK(B7),"",B7)</f>
        <v>85</v>
      </c>
      <c r="K7" s="219">
        <v>2022</v>
      </c>
      <c r="L7" s="617">
        <v>7.4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48</v>
      </c>
      <c r="C4" s="643">
        <v>499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70</v>
      </c>
      <c r="C5" s="602">
        <v>624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72</v>
      </c>
      <c r="C6" s="602">
        <v>590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23</v>
      </c>
      <c r="C5" s="643">
        <v>5159</v>
      </c>
      <c r="D5" s="643">
        <v>384</v>
      </c>
      <c r="E5" s="869">
        <v>7.4</v>
      </c>
      <c r="F5" s="1039">
        <v>6.7</v>
      </c>
      <c r="G5" s="1039">
        <v>8.1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25</v>
      </c>
      <c r="C6" s="657">
        <v>4707</v>
      </c>
      <c r="D6" s="657">
        <v>344</v>
      </c>
      <c r="E6" s="657">
        <v>7.3</v>
      </c>
      <c r="F6" s="657">
        <v>6.6</v>
      </c>
      <c r="G6" s="657">
        <v>8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19</v>
      </c>
      <c r="C7" s="617">
        <v>6071</v>
      </c>
      <c r="D7" s="617">
        <v>449</v>
      </c>
      <c r="E7" s="617">
        <v>7.4</v>
      </c>
      <c r="F7" s="617">
        <v>6.8</v>
      </c>
      <c r="G7" s="617">
        <v>7.9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10.8</v>
      </c>
      <c r="C4" s="655">
        <v>1034</v>
      </c>
      <c r="D4" s="655">
        <v>5</v>
      </c>
      <c r="E4" s="655">
        <v>607</v>
      </c>
      <c r="F4" s="655">
        <v>0.5</v>
      </c>
      <c r="G4" s="655">
        <v>132</v>
      </c>
      <c r="H4" s="655">
        <v>23</v>
      </c>
      <c r="I4" s="655">
        <v>135</v>
      </c>
      <c r="J4" s="655">
        <v>0.6</v>
      </c>
      <c r="K4" s="253"/>
      <c r="L4" s="253"/>
      <c r="M4" s="253"/>
    </row>
    <row r="5" spans="1:13" x14ac:dyDescent="0.25">
      <c r="A5" s="486">
        <v>2022</v>
      </c>
      <c r="B5" s="602">
        <v>9.1999999999999993</v>
      </c>
      <c r="C5" s="602">
        <v>1041</v>
      </c>
      <c r="D5" s="602">
        <v>5.0999999999999996</v>
      </c>
      <c r="E5" s="602">
        <v>584</v>
      </c>
      <c r="F5" s="602">
        <v>0.5</v>
      </c>
      <c r="G5" s="602">
        <v>155</v>
      </c>
      <c r="H5" s="602">
        <v>24</v>
      </c>
      <c r="I5" s="602">
        <v>162</v>
      </c>
      <c r="J5" s="602">
        <v>0.6</v>
      </c>
      <c r="K5" s="253"/>
      <c r="L5" s="253"/>
      <c r="M5" s="253"/>
    </row>
    <row r="6" spans="1:13" x14ac:dyDescent="0.25">
      <c r="A6" s="481">
        <v>2023</v>
      </c>
      <c r="B6" s="617"/>
      <c r="C6" s="617">
        <v>1048</v>
      </c>
      <c r="D6" s="617"/>
      <c r="E6" s="617">
        <v>604</v>
      </c>
      <c r="F6" s="617"/>
      <c r="G6" s="617">
        <v>131</v>
      </c>
      <c r="H6" s="617">
        <v>15</v>
      </c>
      <c r="I6" s="617">
        <v>161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37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476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85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1078</v>
      </c>
      <c r="C4" s="1006">
        <v>567</v>
      </c>
      <c r="D4" s="1006">
        <v>511</v>
      </c>
      <c r="E4" s="1005">
        <v>1879</v>
      </c>
      <c r="F4" s="1006">
        <v>967</v>
      </c>
      <c r="G4" s="1006">
        <v>912</v>
      </c>
      <c r="H4" s="1007">
        <v>9.1</v>
      </c>
      <c r="I4" s="1007">
        <v>15.8</v>
      </c>
      <c r="J4" s="1007">
        <v>-6.7</v>
      </c>
      <c r="K4" s="70">
        <v>1555</v>
      </c>
      <c r="L4" s="55">
        <v>682</v>
      </c>
      <c r="M4" s="110">
        <v>873</v>
      </c>
      <c r="N4" s="55">
        <v>1376</v>
      </c>
      <c r="O4" s="55">
        <v>584</v>
      </c>
      <c r="P4" s="110">
        <v>792</v>
      </c>
    </row>
    <row r="5" spans="1:17" x14ac:dyDescent="0.25">
      <c r="A5" s="286">
        <v>2021</v>
      </c>
      <c r="B5" s="1008">
        <v>1103</v>
      </c>
      <c r="C5" s="1009">
        <v>564</v>
      </c>
      <c r="D5" s="1009">
        <v>539</v>
      </c>
      <c r="E5" s="1008">
        <v>2222</v>
      </c>
      <c r="F5" s="1009">
        <v>1139</v>
      </c>
      <c r="G5" s="1009">
        <v>1083</v>
      </c>
      <c r="H5" s="1010">
        <v>9.3000000000000007</v>
      </c>
      <c r="I5" s="1010">
        <v>18.8</v>
      </c>
      <c r="J5" s="1010">
        <v>-9.5</v>
      </c>
      <c r="K5" s="212">
        <v>1739</v>
      </c>
      <c r="L5" s="58">
        <v>766</v>
      </c>
      <c r="M5" s="160">
        <v>973</v>
      </c>
      <c r="N5" s="58">
        <v>1614</v>
      </c>
      <c r="O5" s="58">
        <v>688</v>
      </c>
      <c r="P5" s="160">
        <v>926</v>
      </c>
    </row>
    <row r="6" spans="1:17" x14ac:dyDescent="0.25">
      <c r="A6" s="219">
        <v>2022</v>
      </c>
      <c r="B6" s="1011">
        <v>1032</v>
      </c>
      <c r="C6" s="1012">
        <v>517</v>
      </c>
      <c r="D6" s="1012">
        <v>515</v>
      </c>
      <c r="E6" s="1011">
        <v>1870</v>
      </c>
      <c r="F6" s="1012">
        <v>927</v>
      </c>
      <c r="G6" s="1012">
        <v>943</v>
      </c>
      <c r="H6" s="1013">
        <v>8.9</v>
      </c>
      <c r="I6" s="1013">
        <v>16.2</v>
      </c>
      <c r="J6" s="1013">
        <v>-7.2</v>
      </c>
      <c r="K6" s="1014">
        <v>2000</v>
      </c>
      <c r="L6" s="1015">
        <v>872</v>
      </c>
      <c r="M6" s="1016">
        <v>1128</v>
      </c>
      <c r="N6" s="1015">
        <v>1783</v>
      </c>
      <c r="O6" s="1015">
        <v>767</v>
      </c>
      <c r="P6" s="1016">
        <v>1016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511</v>
      </c>
      <c r="C13" s="319">
        <f>IF(ISBLANK(C4),"",C4)</f>
        <v>567</v>
      </c>
      <c r="D13" s="364"/>
      <c r="E13" s="322">
        <f>A4</f>
        <v>2020</v>
      </c>
      <c r="F13" s="319">
        <f>IF(ISBLANK(G4),"",G4)</f>
        <v>912</v>
      </c>
      <c r="G13" s="319">
        <f>IF(ISBLANK(F4),"",F4)</f>
        <v>967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539</v>
      </c>
      <c r="C14" s="320">
        <f t="shared" ref="C14:C15" si="2">IF(ISBLANK(C5),"",C5)</f>
        <v>564</v>
      </c>
      <c r="D14" s="364"/>
      <c r="E14" s="323">
        <f t="shared" ref="E14:E15" si="3">A5</f>
        <v>2021</v>
      </c>
      <c r="F14" s="320">
        <f t="shared" ref="F14:F15" si="4">IF(ISBLANK(G5),"",G5)</f>
        <v>1083</v>
      </c>
      <c r="G14" s="320">
        <f t="shared" ref="G14:G15" si="5">IF(ISBLANK(F5),"",F5)</f>
        <v>1139</v>
      </c>
      <c r="H14" s="389"/>
      <c r="I14" s="389"/>
      <c r="J14" s="48"/>
      <c r="K14" s="325" t="s">
        <v>536</v>
      </c>
      <c r="L14" s="328">
        <f>IF(ISBLANK(K4),"",K4)</f>
        <v>1555</v>
      </c>
      <c r="M14" s="328">
        <f>IF(ISBLANK(K5),"",K5)</f>
        <v>1739</v>
      </c>
      <c r="N14" s="328">
        <f>IF(ISBLANK(K6),"",K6)</f>
        <v>2000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515</v>
      </c>
      <c r="C15" s="321">
        <f t="shared" si="2"/>
        <v>517</v>
      </c>
      <c r="E15" s="324">
        <f t="shared" si="3"/>
        <v>2022</v>
      </c>
      <c r="F15" s="321">
        <f t="shared" si="4"/>
        <v>943</v>
      </c>
      <c r="G15" s="321">
        <f t="shared" si="5"/>
        <v>927</v>
      </c>
      <c r="H15" s="211"/>
      <c r="I15" s="211"/>
      <c r="J15" s="28"/>
      <c r="K15" s="326" t="s">
        <v>535</v>
      </c>
      <c r="L15" s="329">
        <f>IF(ISBLANK(N4),"",N4)</f>
        <v>1376</v>
      </c>
      <c r="M15" s="329">
        <f>IF(ISBLANK(N5),"",N5)</f>
        <v>1614</v>
      </c>
      <c r="N15" s="329">
        <f>IF(ISBLANK(N6),"",N6)</f>
        <v>1783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1555</v>
      </c>
      <c r="M19" s="328">
        <f>IF(ISBLANK(K5),"",K5)</f>
        <v>1739</v>
      </c>
      <c r="N19" s="328">
        <f>IF(ISBLANK(K6),"",K6)</f>
        <v>2000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1376</v>
      </c>
      <c r="M20" s="329">
        <f>IF(ISBLANK(N5),"",N5)</f>
        <v>1614</v>
      </c>
      <c r="N20" s="329">
        <f>IF(ISBLANK(N6),"",N6)</f>
        <v>1783</v>
      </c>
      <c r="O20" s="364"/>
    </row>
    <row r="21" spans="1:15" x14ac:dyDescent="0.25">
      <c r="A21" s="322">
        <f>A4</f>
        <v>2020</v>
      </c>
      <c r="B21" s="319">
        <f>IF(ISBLANK(D4),"",D4)</f>
        <v>511</v>
      </c>
      <c r="C21" s="319">
        <f>IF(ISBLANK(C4),"",C4)</f>
        <v>567</v>
      </c>
      <c r="E21" s="322">
        <f>A4</f>
        <v>2020</v>
      </c>
      <c r="F21" s="319">
        <f>IF(ISBLANK(G4),"",G4)</f>
        <v>912</v>
      </c>
      <c r="G21" s="319">
        <f>IF(ISBLANK(F4),"",F4)</f>
        <v>967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539</v>
      </c>
      <c r="C22" s="320">
        <f t="shared" ref="C22:C23" si="8">IF(ISBLANK(C5),"",C5)</f>
        <v>564</v>
      </c>
      <c r="E22" s="323">
        <f t="shared" ref="E22:E23" si="9">A5</f>
        <v>2021</v>
      </c>
      <c r="F22" s="320">
        <f t="shared" ref="F22:F23" si="10">IF(ISBLANK(G5),"",G5)</f>
        <v>1083</v>
      </c>
      <c r="G22" s="320">
        <f t="shared" ref="G22:G23" si="11">IF(ISBLANK(F5),"",F5)</f>
        <v>1139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515</v>
      </c>
      <c r="C23" s="321">
        <f t="shared" si="8"/>
        <v>517</v>
      </c>
      <c r="E23" s="324">
        <f t="shared" si="9"/>
        <v>2022</v>
      </c>
      <c r="F23" s="321">
        <f t="shared" si="10"/>
        <v>943</v>
      </c>
      <c r="G23" s="321">
        <f t="shared" si="11"/>
        <v>927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51</v>
      </c>
      <c r="C5" s="611"/>
      <c r="D5" s="611"/>
      <c r="E5" s="599">
        <v>143</v>
      </c>
      <c r="F5" s="616"/>
      <c r="G5" s="945"/>
      <c r="H5" s="599">
        <v>491</v>
      </c>
      <c r="I5" s="616">
        <v>178</v>
      </c>
      <c r="J5" s="616">
        <v>313</v>
      </c>
      <c r="K5" s="616"/>
      <c r="L5" s="945"/>
    </row>
    <row r="6" spans="1:12" x14ac:dyDescent="0.25">
      <c r="A6" s="286">
        <v>2021</v>
      </c>
      <c r="B6" s="601">
        <v>34</v>
      </c>
      <c r="C6" s="612"/>
      <c r="D6" s="612"/>
      <c r="E6" s="1034">
        <v>94</v>
      </c>
      <c r="F6" s="1028"/>
      <c r="G6" s="980"/>
      <c r="H6" s="1034">
        <v>454</v>
      </c>
      <c r="I6" s="1028">
        <v>157</v>
      </c>
      <c r="J6" s="1028">
        <v>297</v>
      </c>
      <c r="K6" s="1028"/>
      <c r="L6" s="980"/>
    </row>
    <row r="7" spans="1:12" x14ac:dyDescent="0.25">
      <c r="A7" s="218">
        <v>2022</v>
      </c>
      <c r="B7" s="601">
        <v>37</v>
      </c>
      <c r="C7" s="612"/>
      <c r="D7" s="612"/>
      <c r="E7" s="1034">
        <v>85</v>
      </c>
      <c r="F7" s="1028"/>
      <c r="G7" s="980"/>
      <c r="H7" s="1034">
        <v>476</v>
      </c>
      <c r="I7" s="1028">
        <v>166</v>
      </c>
      <c r="J7" s="1028">
        <v>310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166</v>
      </c>
    </row>
    <row r="15" spans="1:12" ht="30" x14ac:dyDescent="0.25">
      <c r="A15" s="833" t="s">
        <v>1543</v>
      </c>
      <c r="B15" s="623">
        <f>IF(ISBLANK(J7),"",J7)</f>
        <v>310</v>
      </c>
    </row>
    <row r="17" spans="1:2" x14ac:dyDescent="0.25">
      <c r="A17" s="625" t="s">
        <v>1540</v>
      </c>
      <c r="B17" s="621">
        <f>IF(ISBLANK(I7),"",I7)</f>
        <v>166</v>
      </c>
    </row>
    <row r="18" spans="1:2" x14ac:dyDescent="0.25">
      <c r="A18" s="627" t="s">
        <v>1541</v>
      </c>
      <c r="B18" s="623">
        <f>IF(ISBLANK(J7),"",J7)</f>
        <v>310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47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37.1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53.1</v>
      </c>
      <c r="C6" s="614">
        <v>31.4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53.6</v>
      </c>
      <c r="C10" s="614">
        <v>25.7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47</v>
      </c>
      <c r="C14" s="73">
        <v>37.1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140.79499999999999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506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42965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169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30000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3231.51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4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6.1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34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140.79499999999999</v>
      </c>
      <c r="C5" s="611">
        <v>140.79499999999999</v>
      </c>
      <c r="D5" s="751">
        <v>38906</v>
      </c>
      <c r="E5" s="751">
        <v>33</v>
      </c>
      <c r="G5" s="358">
        <v>2014</v>
      </c>
      <c r="H5" s="70">
        <v>3134.01</v>
      </c>
      <c r="I5" s="55">
        <v>0</v>
      </c>
      <c r="J5" s="55">
        <v>3134.01</v>
      </c>
      <c r="K5" s="71">
        <v>4</v>
      </c>
    </row>
    <row r="6" spans="1:12" x14ac:dyDescent="0.25">
      <c r="A6" s="286">
        <v>2021</v>
      </c>
      <c r="B6" s="601">
        <v>140.79499999999999</v>
      </c>
      <c r="C6" s="612">
        <v>140.79499999999999</v>
      </c>
      <c r="D6" s="959">
        <v>38450</v>
      </c>
      <c r="E6" s="959">
        <v>33</v>
      </c>
      <c r="G6" s="480">
        <v>2017</v>
      </c>
      <c r="H6" s="212">
        <v>3329.05</v>
      </c>
      <c r="I6" s="58">
        <v>0</v>
      </c>
      <c r="J6" s="58">
        <v>3329.05</v>
      </c>
      <c r="K6" s="214">
        <v>4</v>
      </c>
    </row>
    <row r="7" spans="1:12" x14ac:dyDescent="0.25">
      <c r="A7" s="218">
        <v>2022</v>
      </c>
      <c r="B7" s="601">
        <v>140.79499999999999</v>
      </c>
      <c r="C7" s="612">
        <v>140.79499999999999</v>
      </c>
      <c r="D7" s="959">
        <v>38490</v>
      </c>
      <c r="E7" s="959">
        <v>34</v>
      </c>
      <c r="G7" s="482">
        <v>2020</v>
      </c>
      <c r="H7" s="72">
        <v>3231.51</v>
      </c>
      <c r="I7" s="61">
        <v>0</v>
      </c>
      <c r="J7" s="61">
        <v>3231.51</v>
      </c>
      <c r="K7" s="73">
        <v>4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140.79499999999999</v>
      </c>
      <c r="D14" s="631">
        <f>A5</f>
        <v>2020</v>
      </c>
      <c r="E14" s="625">
        <f>IF(ISBLANK(D5),"",D5)</f>
        <v>38906</v>
      </c>
      <c r="F14" s="211"/>
      <c r="G14" s="634" t="s">
        <v>925</v>
      </c>
      <c r="H14" s="621">
        <f>IF(ISBLANK(J7),"",J7)</f>
        <v>3231.51</v>
      </c>
      <c r="I14" s="211"/>
      <c r="J14" s="211"/>
    </row>
    <row r="15" spans="1:12" x14ac:dyDescent="0.25">
      <c r="A15" s="870" t="s">
        <v>16</v>
      </c>
      <c r="B15" s="630">
        <f>IF(ISBLANK(B7),"",B7)</f>
        <v>140.79499999999999</v>
      </c>
      <c r="D15" s="632">
        <f t="shared" ref="D15:D16" si="0">A6</f>
        <v>2021</v>
      </c>
      <c r="E15" s="626">
        <f>IF(ISBLANK(D6),"",D6)</f>
        <v>38450</v>
      </c>
      <c r="F15" s="211"/>
      <c r="G15" s="635" t="s">
        <v>926</v>
      </c>
      <c r="H15" s="623">
        <f>IF(ISBLANK(I7),"",I7)</f>
        <v>0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38490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140.79499999999999</v>
      </c>
      <c r="F19" s="253"/>
      <c r="G19" s="634" t="s">
        <v>529</v>
      </c>
      <c r="H19" s="621">
        <f>IF(ISBLANK(J7),"",J7)</f>
        <v>3231.51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140.79499999999999</v>
      </c>
      <c r="F20" s="253"/>
      <c r="G20" s="635" t="s">
        <v>528</v>
      </c>
      <c r="H20" s="623">
        <f>IF(ISBLANK(I7),"",I7)</f>
        <v>0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3.6</v>
      </c>
      <c r="C5" s="1092">
        <v>42965</v>
      </c>
      <c r="D5" s="1093">
        <v>506</v>
      </c>
      <c r="E5" s="1092">
        <v>30000</v>
      </c>
      <c r="F5" s="1093">
        <v>160</v>
      </c>
    </row>
    <row r="6" spans="1:9" x14ac:dyDescent="0.25">
      <c r="A6" s="218">
        <v>2021</v>
      </c>
      <c r="B6" s="1092">
        <v>6.2</v>
      </c>
      <c r="C6" s="1092">
        <v>42965</v>
      </c>
      <c r="D6" s="1093">
        <v>506</v>
      </c>
      <c r="E6" s="1092">
        <v>30000</v>
      </c>
      <c r="F6" s="1093">
        <v>160</v>
      </c>
    </row>
    <row r="7" spans="1:9" x14ac:dyDescent="0.25">
      <c r="A7" s="219">
        <v>2022</v>
      </c>
      <c r="B7" s="73">
        <v>6.1</v>
      </c>
      <c r="C7" s="73">
        <v>42965</v>
      </c>
      <c r="D7" s="73">
        <v>506</v>
      </c>
      <c r="E7" s="73">
        <v>30000</v>
      </c>
      <c r="F7" s="73">
        <v>169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7667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2774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4893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32165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9348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22817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3.4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4.7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4569</v>
      </c>
      <c r="C5" s="458">
        <v>2940</v>
      </c>
      <c r="D5" s="458">
        <v>1629</v>
      </c>
      <c r="E5" s="457">
        <v>19179</v>
      </c>
      <c r="F5" s="458">
        <v>8524</v>
      </c>
      <c r="G5" s="458">
        <v>10655</v>
      </c>
      <c r="H5" s="457">
        <v>2.9</v>
      </c>
      <c r="I5" s="763">
        <v>6.5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6874</v>
      </c>
      <c r="C6" s="458">
        <v>3992</v>
      </c>
      <c r="D6" s="458">
        <v>2882</v>
      </c>
      <c r="E6" s="457">
        <v>31739</v>
      </c>
      <c r="F6" s="458">
        <v>9314</v>
      </c>
      <c r="G6" s="458">
        <v>22425</v>
      </c>
      <c r="H6" s="457">
        <v>2.2999999999999998</v>
      </c>
      <c r="I6" s="763">
        <v>7.8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7667</v>
      </c>
      <c r="C7" s="612">
        <v>2774</v>
      </c>
      <c r="D7" s="612">
        <v>4893</v>
      </c>
      <c r="E7" s="601">
        <v>32165</v>
      </c>
      <c r="F7" s="612">
        <v>9348</v>
      </c>
      <c r="G7" s="612">
        <v>22817</v>
      </c>
      <c r="H7" s="947">
        <v>3.4</v>
      </c>
      <c r="I7" s="948">
        <v>4.7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4569</v>
      </c>
      <c r="C14" s="674">
        <f t="shared" ref="C14:D14" si="0">IF(ISBLANK(C5),"",C5)</f>
        <v>2940</v>
      </c>
      <c r="D14" s="669">
        <f t="shared" si="0"/>
        <v>1629</v>
      </c>
      <c r="F14" s="884">
        <f>A5</f>
        <v>2020</v>
      </c>
      <c r="G14" s="674">
        <f>IF(ISBLANK(E5),"",E5)</f>
        <v>19179</v>
      </c>
      <c r="H14" s="674">
        <f t="shared" ref="H14:I16" si="1">IF(ISBLANK(F5),"",F5)</f>
        <v>8524</v>
      </c>
      <c r="I14" s="669">
        <f t="shared" si="1"/>
        <v>10655</v>
      </c>
      <c r="J14" s="756"/>
      <c r="K14" s="884">
        <f>A5</f>
        <v>2020</v>
      </c>
      <c r="L14" s="674">
        <f>IF(ISBLANK(H5),"",H5)</f>
        <v>2.9</v>
      </c>
      <c r="M14" s="669">
        <f>IF(ISBLANK(I5),"",I5)</f>
        <v>6.5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6874</v>
      </c>
      <c r="C15" s="879">
        <f t="shared" si="3"/>
        <v>3992</v>
      </c>
      <c r="D15" s="886">
        <f t="shared" si="3"/>
        <v>2882</v>
      </c>
      <c r="F15" s="890">
        <f t="shared" ref="F15:F16" si="4">A6</f>
        <v>2021</v>
      </c>
      <c r="G15" s="853">
        <f t="shared" ref="G15:G16" si="5">IF(ISBLANK(E6),"",E6)</f>
        <v>31739</v>
      </c>
      <c r="H15" s="853">
        <f t="shared" si="1"/>
        <v>9314</v>
      </c>
      <c r="I15" s="670">
        <f t="shared" si="1"/>
        <v>22425</v>
      </c>
      <c r="J15" s="211"/>
      <c r="K15" s="890">
        <f t="shared" ref="K15:K16" si="6">A6</f>
        <v>2021</v>
      </c>
      <c r="L15" s="853">
        <f t="shared" ref="L15:M16" si="7">IF(ISBLANK(H6),"",H6)</f>
        <v>2.2999999999999998</v>
      </c>
      <c r="M15" s="670">
        <f t="shared" si="7"/>
        <v>7.8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7667</v>
      </c>
      <c r="C16" s="888">
        <f t="shared" si="3"/>
        <v>2774</v>
      </c>
      <c r="D16" s="889">
        <f t="shared" si="3"/>
        <v>4893</v>
      </c>
      <c r="F16" s="891">
        <f t="shared" si="4"/>
        <v>2022</v>
      </c>
      <c r="G16" s="676">
        <f t="shared" si="5"/>
        <v>32165</v>
      </c>
      <c r="H16" s="676">
        <f t="shared" si="1"/>
        <v>9348</v>
      </c>
      <c r="I16" s="671">
        <f t="shared" si="1"/>
        <v>22817</v>
      </c>
      <c r="J16" s="211"/>
      <c r="K16" s="891">
        <f t="shared" si="6"/>
        <v>2022</v>
      </c>
      <c r="L16" s="676">
        <f t="shared" si="7"/>
        <v>3.4</v>
      </c>
      <c r="M16" s="671">
        <f t="shared" si="7"/>
        <v>4.7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4569</v>
      </c>
      <c r="C22" s="674">
        <f t="shared" ref="C22:D22" si="8">IF(ISBLANK(C5),"",C5)</f>
        <v>2940</v>
      </c>
      <c r="D22" s="669">
        <f t="shared" si="8"/>
        <v>1629</v>
      </c>
      <c r="F22" s="884">
        <f>A5</f>
        <v>2020</v>
      </c>
      <c r="G22" s="674">
        <f>IF(ISBLANK(E5),"",E5)</f>
        <v>19179</v>
      </c>
      <c r="H22" s="674">
        <f t="shared" ref="H22:I24" si="9">IF(ISBLANK(F5),"",F5)</f>
        <v>8524</v>
      </c>
      <c r="I22" s="669">
        <f t="shared" si="9"/>
        <v>10655</v>
      </c>
      <c r="J22" s="756"/>
      <c r="K22" s="884">
        <f>A5</f>
        <v>2020</v>
      </c>
      <c r="L22" s="674">
        <f>IF(ISBLANK(H5),"",H5)</f>
        <v>2.9</v>
      </c>
      <c r="M22" s="669">
        <f>IF(ISBLANK(I5),"",I5)</f>
        <v>6.5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6874</v>
      </c>
      <c r="C23" s="853">
        <f t="shared" si="11"/>
        <v>3992</v>
      </c>
      <c r="D23" s="670">
        <f t="shared" si="11"/>
        <v>2882</v>
      </c>
      <c r="F23" s="890">
        <f t="shared" ref="F23:F24" si="12">A6</f>
        <v>2021</v>
      </c>
      <c r="G23" s="853">
        <f t="shared" ref="G23:G24" si="13">IF(ISBLANK(E6),"",E6)</f>
        <v>31739</v>
      </c>
      <c r="H23" s="853">
        <f t="shared" si="9"/>
        <v>9314</v>
      </c>
      <c r="I23" s="670">
        <f t="shared" si="9"/>
        <v>22425</v>
      </c>
      <c r="J23" s="211"/>
      <c r="K23" s="890">
        <f t="shared" ref="K23:K24" si="14">A6</f>
        <v>2021</v>
      </c>
      <c r="L23" s="853">
        <f t="shared" ref="L23:M24" si="15">IF(ISBLANK(H6),"",H6)</f>
        <v>2.2999999999999998</v>
      </c>
      <c r="M23" s="670">
        <f t="shared" si="15"/>
        <v>7.8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7667</v>
      </c>
      <c r="C24" s="676">
        <f t="shared" si="11"/>
        <v>2774</v>
      </c>
      <c r="D24" s="671">
        <f t="shared" si="11"/>
        <v>4893</v>
      </c>
      <c r="F24" s="891">
        <f t="shared" si="12"/>
        <v>2022</v>
      </c>
      <c r="G24" s="676">
        <f t="shared" si="13"/>
        <v>32165</v>
      </c>
      <c r="H24" s="676">
        <f t="shared" si="9"/>
        <v>9348</v>
      </c>
      <c r="I24" s="671">
        <f t="shared" si="9"/>
        <v>22817</v>
      </c>
      <c r="J24" s="211"/>
      <c r="K24" s="891">
        <f t="shared" si="14"/>
        <v>2022</v>
      </c>
      <c r="L24" s="676">
        <f t="shared" si="15"/>
        <v>3.4</v>
      </c>
      <c r="M24" s="671">
        <f t="shared" si="15"/>
        <v>4.7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393</v>
      </c>
      <c r="C3" s="71">
        <v>165</v>
      </c>
      <c r="D3" s="71">
        <v>13</v>
      </c>
      <c r="F3" s="105" t="s">
        <v>537</v>
      </c>
      <c r="G3" s="97">
        <f>IF(ISBLANK(B3),"",B3)</f>
        <v>393</v>
      </c>
      <c r="H3" s="97">
        <f>IF(ISBLANK(B4),"",B4)</f>
        <v>542</v>
      </c>
      <c r="I3" s="97">
        <f>IF(ISBLANK(B5),"",B5)</f>
        <v>507</v>
      </c>
      <c r="J3" s="365"/>
    </row>
    <row r="4" spans="1:12" x14ac:dyDescent="0.25">
      <c r="A4" s="286">
        <v>2021</v>
      </c>
      <c r="B4" s="214">
        <v>542</v>
      </c>
      <c r="C4" s="214">
        <v>195</v>
      </c>
      <c r="D4" s="214">
        <v>14</v>
      </c>
      <c r="F4" s="130" t="s">
        <v>538</v>
      </c>
      <c r="G4" s="98">
        <f>IF(ISBLANK(C3),"",C3)</f>
        <v>165</v>
      </c>
      <c r="H4" s="98">
        <f>IF(ISBLANK(C4),"",C4)</f>
        <v>195</v>
      </c>
      <c r="I4" s="98">
        <f>IF(ISBLANK(C5),"",C5)</f>
        <v>200</v>
      </c>
      <c r="J4" s="365"/>
    </row>
    <row r="5" spans="1:12" x14ac:dyDescent="0.25">
      <c r="A5" s="218">
        <v>2022</v>
      </c>
      <c r="B5" s="168">
        <v>507</v>
      </c>
      <c r="C5" s="168">
        <v>200</v>
      </c>
      <c r="D5" s="168">
        <v>14.7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393</v>
      </c>
      <c r="H8" s="97">
        <f>IF(ISBLANK(B4),"",B4)</f>
        <v>542</v>
      </c>
      <c r="I8" s="97">
        <f>IF(ISBLANK(B5),"",B5)</f>
        <v>507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165</v>
      </c>
      <c r="H9" s="98">
        <f>IF(ISBLANK(C4),"",C4)</f>
        <v>195</v>
      </c>
      <c r="I9" s="98">
        <f>IF(ISBLANK(C5),"",C5)</f>
        <v>200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13</v>
      </c>
      <c r="H13" s="132">
        <f>IF(ISBLANK(D4),"",D4)</f>
        <v>14</v>
      </c>
      <c r="I13" s="132">
        <f>IF(ISBLANK(D5),"",D5)</f>
        <v>14.7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2651</v>
      </c>
      <c r="C4" s="110">
        <v>2815</v>
      </c>
      <c r="E4" s="29" t="s">
        <v>540</v>
      </c>
      <c r="F4" s="163">
        <f>B4/($B$22+$C$22)*100</f>
        <v>2.2919836768571034</v>
      </c>
      <c r="G4" s="163">
        <f>C4/($B$22+$C$22)*100</f>
        <v>2.4337736893069581</v>
      </c>
      <c r="J4" s="29" t="s">
        <v>540</v>
      </c>
      <c r="K4" s="163">
        <f>G4</f>
        <v>2.4337736893069581</v>
      </c>
    </row>
    <row r="5" spans="1:11" x14ac:dyDescent="0.25">
      <c r="A5" s="202" t="s">
        <v>541</v>
      </c>
      <c r="B5" s="212">
        <v>2725</v>
      </c>
      <c r="C5" s="160">
        <v>2955</v>
      </c>
      <c r="E5" s="29" t="s">
        <v>541</v>
      </c>
      <c r="F5" s="163">
        <f t="shared" ref="F5:G21" si="0">B5/($B$22+$C$22)*100</f>
        <v>2.3559620971088671</v>
      </c>
      <c r="G5" s="163">
        <f t="shared" si="0"/>
        <v>2.5548139438373219</v>
      </c>
      <c r="J5" s="29" t="s">
        <v>541</v>
      </c>
      <c r="K5" s="163">
        <f t="shared" ref="K5:K21" si="1">G5</f>
        <v>2.5548139438373219</v>
      </c>
    </row>
    <row r="6" spans="1:11" x14ac:dyDescent="0.25">
      <c r="A6" s="202" t="s">
        <v>542</v>
      </c>
      <c r="B6" s="212">
        <v>2763</v>
      </c>
      <c r="C6" s="160">
        <v>2922</v>
      </c>
      <c r="E6" s="29" t="s">
        <v>542</v>
      </c>
      <c r="F6" s="163">
        <f t="shared" si="0"/>
        <v>2.3888158804813946</v>
      </c>
      <c r="G6" s="163">
        <f t="shared" si="0"/>
        <v>2.5262830266980218</v>
      </c>
      <c r="J6" s="29" t="s">
        <v>542</v>
      </c>
      <c r="K6" s="163">
        <f t="shared" si="1"/>
        <v>2.5262830266980218</v>
      </c>
    </row>
    <row r="7" spans="1:11" x14ac:dyDescent="0.25">
      <c r="A7" s="202" t="s">
        <v>543</v>
      </c>
      <c r="B7" s="212">
        <v>2906</v>
      </c>
      <c r="C7" s="160">
        <v>2970</v>
      </c>
      <c r="E7" s="29" t="s">
        <v>543</v>
      </c>
      <c r="F7" s="163">
        <f t="shared" si="0"/>
        <v>2.5124498547516949</v>
      </c>
      <c r="G7" s="163">
        <f t="shared" si="0"/>
        <v>2.5677825425370036</v>
      </c>
      <c r="J7" s="29" t="s">
        <v>543</v>
      </c>
      <c r="K7" s="163">
        <f t="shared" si="1"/>
        <v>2.5677825425370036</v>
      </c>
    </row>
    <row r="8" spans="1:11" x14ac:dyDescent="0.25">
      <c r="A8" s="202" t="s">
        <v>544</v>
      </c>
      <c r="B8" s="212">
        <v>2710</v>
      </c>
      <c r="C8" s="160">
        <v>2852</v>
      </c>
      <c r="E8" s="29" t="s">
        <v>544</v>
      </c>
      <c r="F8" s="163">
        <f t="shared" si="0"/>
        <v>2.3429934984091854</v>
      </c>
      <c r="G8" s="163">
        <f t="shared" si="0"/>
        <v>2.46576289943284</v>
      </c>
      <c r="J8" s="29" t="s">
        <v>544</v>
      </c>
      <c r="K8" s="163">
        <f t="shared" si="1"/>
        <v>2.46576289943284</v>
      </c>
    </row>
    <row r="9" spans="1:11" x14ac:dyDescent="0.25">
      <c r="A9" s="202" t="s">
        <v>545</v>
      </c>
      <c r="B9" s="212">
        <v>3075</v>
      </c>
      <c r="C9" s="160">
        <v>3262</v>
      </c>
      <c r="E9" s="29" t="s">
        <v>545</v>
      </c>
      <c r="F9" s="163">
        <f t="shared" si="0"/>
        <v>2.6585627334347763</v>
      </c>
      <c r="G9" s="163">
        <f t="shared" si="0"/>
        <v>2.820237930557477</v>
      </c>
      <c r="J9" s="29" t="s">
        <v>545</v>
      </c>
      <c r="K9" s="163">
        <f t="shared" si="1"/>
        <v>2.820237930557477</v>
      </c>
    </row>
    <row r="10" spans="1:11" x14ac:dyDescent="0.25">
      <c r="A10" s="202" t="s">
        <v>546</v>
      </c>
      <c r="B10" s="212">
        <v>3415</v>
      </c>
      <c r="C10" s="160">
        <v>3618</v>
      </c>
      <c r="E10" s="29" t="s">
        <v>546</v>
      </c>
      <c r="F10" s="163">
        <f t="shared" si="0"/>
        <v>2.9525176372942314</v>
      </c>
      <c r="G10" s="163">
        <f t="shared" si="0"/>
        <v>3.128026006363259</v>
      </c>
      <c r="J10" s="29" t="s">
        <v>546</v>
      </c>
      <c r="K10" s="163">
        <f t="shared" si="1"/>
        <v>3.128026006363259</v>
      </c>
    </row>
    <row r="11" spans="1:11" x14ac:dyDescent="0.25">
      <c r="A11" s="202" t="s">
        <v>547</v>
      </c>
      <c r="B11" s="212">
        <v>4102</v>
      </c>
      <c r="C11" s="160">
        <v>4066</v>
      </c>
      <c r="E11" s="29" t="s">
        <v>547</v>
      </c>
      <c r="F11" s="163">
        <f t="shared" si="0"/>
        <v>3.5464794577396597</v>
      </c>
      <c r="G11" s="163">
        <f t="shared" si="0"/>
        <v>3.5153548208604231</v>
      </c>
      <c r="J11" s="29" t="s">
        <v>547</v>
      </c>
      <c r="K11" s="163">
        <f t="shared" si="1"/>
        <v>3.5153548208604231</v>
      </c>
    </row>
    <row r="12" spans="1:11" x14ac:dyDescent="0.25">
      <c r="A12" s="202" t="s">
        <v>548</v>
      </c>
      <c r="B12" s="212">
        <v>4371</v>
      </c>
      <c r="C12" s="160">
        <v>4515</v>
      </c>
      <c r="E12" s="29" t="s">
        <v>548</v>
      </c>
      <c r="F12" s="163">
        <f t="shared" si="0"/>
        <v>3.7790496610872872</v>
      </c>
      <c r="G12" s="163">
        <f t="shared" si="0"/>
        <v>3.9035482086042328</v>
      </c>
      <c r="J12" s="29" t="s">
        <v>548</v>
      </c>
      <c r="K12" s="163">
        <f t="shared" si="1"/>
        <v>3.9035482086042328</v>
      </c>
    </row>
    <row r="13" spans="1:11" x14ac:dyDescent="0.25">
      <c r="A13" s="202" t="s">
        <v>549</v>
      </c>
      <c r="B13" s="212">
        <v>4230</v>
      </c>
      <c r="C13" s="160">
        <v>4181</v>
      </c>
      <c r="E13" s="29" t="s">
        <v>549</v>
      </c>
      <c r="F13" s="163">
        <f t="shared" si="0"/>
        <v>3.6571448333102783</v>
      </c>
      <c r="G13" s="163">
        <f t="shared" si="0"/>
        <v>3.6147807442246509</v>
      </c>
      <c r="J13" s="29" t="s">
        <v>549</v>
      </c>
      <c r="K13" s="163">
        <f t="shared" si="1"/>
        <v>3.6147807442246509</v>
      </c>
    </row>
    <row r="14" spans="1:11" x14ac:dyDescent="0.25">
      <c r="A14" s="202" t="s">
        <v>550</v>
      </c>
      <c r="B14" s="212">
        <v>3851</v>
      </c>
      <c r="C14" s="160">
        <v>3888</v>
      </c>
      <c r="E14" s="29" t="s">
        <v>550</v>
      </c>
      <c r="F14" s="163">
        <f t="shared" si="0"/>
        <v>3.32947157283165</v>
      </c>
      <c r="G14" s="163">
        <f t="shared" si="0"/>
        <v>3.3614607829575323</v>
      </c>
      <c r="J14" s="29" t="s">
        <v>550</v>
      </c>
      <c r="K14" s="163">
        <f t="shared" si="1"/>
        <v>3.3614607829575323</v>
      </c>
    </row>
    <row r="15" spans="1:11" x14ac:dyDescent="0.25">
      <c r="A15" s="202" t="s">
        <v>551</v>
      </c>
      <c r="B15" s="212">
        <v>3976</v>
      </c>
      <c r="C15" s="160">
        <v>3662</v>
      </c>
      <c r="E15" s="29" t="s">
        <v>551</v>
      </c>
      <c r="F15" s="163">
        <f t="shared" si="0"/>
        <v>3.437543228662332</v>
      </c>
      <c r="G15" s="163">
        <f t="shared" si="0"/>
        <v>3.1660672292156593</v>
      </c>
      <c r="J15" s="29" t="s">
        <v>551</v>
      </c>
      <c r="K15" s="163">
        <f t="shared" si="1"/>
        <v>3.1660672292156593</v>
      </c>
    </row>
    <row r="16" spans="1:11" x14ac:dyDescent="0.25">
      <c r="A16" s="202" t="s">
        <v>552</v>
      </c>
      <c r="B16" s="212">
        <v>4319</v>
      </c>
      <c r="C16" s="160">
        <v>3851</v>
      </c>
      <c r="E16" s="29" t="s">
        <v>552</v>
      </c>
      <c r="F16" s="163">
        <f t="shared" si="0"/>
        <v>3.7340918522617237</v>
      </c>
      <c r="G16" s="163">
        <f t="shared" si="0"/>
        <v>3.32947157283165</v>
      </c>
      <c r="J16" s="29" t="s">
        <v>552</v>
      </c>
      <c r="K16" s="163">
        <f t="shared" si="1"/>
        <v>3.32947157283165</v>
      </c>
    </row>
    <row r="17" spans="1:11" x14ac:dyDescent="0.25">
      <c r="A17" s="202" t="s">
        <v>553</v>
      </c>
      <c r="B17" s="212">
        <v>4854</v>
      </c>
      <c r="C17" s="160">
        <v>4122</v>
      </c>
      <c r="E17" s="29" t="s">
        <v>553</v>
      </c>
      <c r="F17" s="163">
        <f t="shared" si="0"/>
        <v>4.1966385392170427</v>
      </c>
      <c r="G17" s="163">
        <f t="shared" si="0"/>
        <v>3.5637709226725689</v>
      </c>
      <c r="J17" s="29" t="s">
        <v>553</v>
      </c>
      <c r="K17" s="163">
        <f t="shared" si="1"/>
        <v>3.5637709226725689</v>
      </c>
    </row>
    <row r="18" spans="1:11" x14ac:dyDescent="0.25">
      <c r="A18" s="202" t="s">
        <v>554</v>
      </c>
      <c r="B18" s="212">
        <v>4184</v>
      </c>
      <c r="C18" s="160">
        <v>3213</v>
      </c>
      <c r="E18" s="29" t="s">
        <v>554</v>
      </c>
      <c r="F18" s="163">
        <f t="shared" si="0"/>
        <v>3.6173744639645871</v>
      </c>
      <c r="G18" s="163">
        <f t="shared" si="0"/>
        <v>2.7778738414718496</v>
      </c>
      <c r="J18" s="29" t="s">
        <v>554</v>
      </c>
      <c r="K18" s="163">
        <f t="shared" si="1"/>
        <v>2.7778738414718496</v>
      </c>
    </row>
    <row r="19" spans="1:11" x14ac:dyDescent="0.25">
      <c r="A19" s="202" t="s">
        <v>555</v>
      </c>
      <c r="B19" s="212">
        <v>2333</v>
      </c>
      <c r="C19" s="160">
        <v>1598</v>
      </c>
      <c r="E19" s="29" t="s">
        <v>555</v>
      </c>
      <c r="F19" s="163">
        <f t="shared" si="0"/>
        <v>2.0170493844238484</v>
      </c>
      <c r="G19" s="163">
        <f t="shared" si="0"/>
        <v>1.3815880481394383</v>
      </c>
      <c r="J19" s="29" t="s">
        <v>555</v>
      </c>
      <c r="K19" s="163">
        <f t="shared" si="1"/>
        <v>1.3815880481394383</v>
      </c>
    </row>
    <row r="20" spans="1:11" x14ac:dyDescent="0.25">
      <c r="A20" s="202" t="s">
        <v>556</v>
      </c>
      <c r="B20" s="212">
        <v>1762</v>
      </c>
      <c r="C20" s="160">
        <v>1080</v>
      </c>
      <c r="E20" s="29" t="s">
        <v>556</v>
      </c>
      <c r="F20" s="163">
        <f t="shared" si="0"/>
        <v>1.5233780605892933</v>
      </c>
      <c r="G20" s="163">
        <f t="shared" si="0"/>
        <v>0.93373910637709234</v>
      </c>
      <c r="J20" s="29" t="s">
        <v>556</v>
      </c>
      <c r="K20" s="163">
        <f t="shared" si="1"/>
        <v>0.93373910637709234</v>
      </c>
    </row>
    <row r="21" spans="1:11" x14ac:dyDescent="0.25">
      <c r="A21" s="203" t="s">
        <v>557</v>
      </c>
      <c r="B21" s="72">
        <v>1214</v>
      </c>
      <c r="C21" s="111">
        <v>653</v>
      </c>
      <c r="E21" s="31" t="s">
        <v>557</v>
      </c>
      <c r="F21" s="163">
        <f t="shared" si="0"/>
        <v>1.0495919214275835</v>
      </c>
      <c r="G21" s="163">
        <f t="shared" si="0"/>
        <v>0.56456633005948265</v>
      </c>
      <c r="J21" s="31" t="s">
        <v>557</v>
      </c>
      <c r="K21" s="210">
        <f t="shared" si="1"/>
        <v>0.56456633005948265</v>
      </c>
    </row>
    <row r="22" spans="1:11" x14ac:dyDescent="0.25">
      <c r="A22" s="309" t="s">
        <v>16</v>
      </c>
      <c r="B22" s="121">
        <f>SUM(B4:B21)</f>
        <v>59441</v>
      </c>
      <c r="C22" s="124">
        <f>SUM(C4:C21)</f>
        <v>56223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7512</v>
      </c>
      <c r="C3" s="110">
        <v>1697</v>
      </c>
      <c r="E3" s="297" t="s">
        <v>709</v>
      </c>
      <c r="F3" s="71">
        <v>52.68</v>
      </c>
      <c r="G3" s="71">
        <v>54.87</v>
      </c>
      <c r="K3" s="122" t="s">
        <v>16</v>
      </c>
      <c r="L3" s="71">
        <v>2.85</v>
      </c>
      <c r="M3" s="71">
        <v>2.5499999999999998</v>
      </c>
    </row>
    <row r="4" spans="1:16" x14ac:dyDescent="0.25">
      <c r="A4" s="202" t="s">
        <v>704</v>
      </c>
      <c r="B4" s="212">
        <v>8754</v>
      </c>
      <c r="C4" s="160">
        <v>2284</v>
      </c>
      <c r="E4" s="298" t="s">
        <v>710</v>
      </c>
      <c r="F4" s="214">
        <v>40.590000000000003</v>
      </c>
      <c r="G4" s="214">
        <v>36.93</v>
      </c>
      <c r="K4" s="215" t="s">
        <v>212</v>
      </c>
      <c r="L4" s="214">
        <v>2.73</v>
      </c>
      <c r="M4" s="214">
        <v>2.4500000000000002</v>
      </c>
      <c r="N4" s="211"/>
    </row>
    <row r="5" spans="1:16" x14ac:dyDescent="0.25">
      <c r="A5" s="202" t="s">
        <v>705</v>
      </c>
      <c r="B5" s="212">
        <v>7069</v>
      </c>
      <c r="C5" s="160">
        <v>1831</v>
      </c>
      <c r="E5" s="298" t="s">
        <v>711</v>
      </c>
      <c r="F5" s="214">
        <v>5.74</v>
      </c>
      <c r="G5" s="214">
        <v>6.87</v>
      </c>
      <c r="K5" s="123" t="s">
        <v>213</v>
      </c>
      <c r="L5" s="73">
        <v>3.24</v>
      </c>
      <c r="M5" s="73">
        <v>2.89</v>
      </c>
      <c r="N5" s="211"/>
    </row>
    <row r="6" spans="1:16" x14ac:dyDescent="0.25">
      <c r="A6" s="202" t="s">
        <v>706</v>
      </c>
      <c r="B6" s="212">
        <v>6463</v>
      </c>
      <c r="C6" s="160">
        <v>2035</v>
      </c>
      <c r="E6" s="298" t="s">
        <v>712</v>
      </c>
      <c r="F6" s="214">
        <v>0.76</v>
      </c>
      <c r="G6" s="214">
        <v>1</v>
      </c>
      <c r="K6" s="226"/>
      <c r="L6" s="164"/>
      <c r="M6" s="211"/>
    </row>
    <row r="7" spans="1:16" x14ac:dyDescent="0.25">
      <c r="A7" s="202" t="s">
        <v>707</v>
      </c>
      <c r="B7" s="212">
        <v>2157</v>
      </c>
      <c r="C7" s="160">
        <v>1086</v>
      </c>
      <c r="E7" s="299" t="s">
        <v>713</v>
      </c>
      <c r="F7" s="73">
        <v>0.22</v>
      </c>
      <c r="G7" s="73">
        <v>0.34</v>
      </c>
      <c r="K7" s="227"/>
      <c r="L7" s="211"/>
      <c r="M7" s="211"/>
    </row>
    <row r="8" spans="1:16" x14ac:dyDescent="0.25">
      <c r="A8" s="203" t="s">
        <v>708</v>
      </c>
      <c r="B8" s="72">
        <v>1167</v>
      </c>
      <c r="C8" s="111">
        <v>1089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16.932747954500098</v>
      </c>
      <c r="C13" s="301">
        <f>B3/SUM(B3:B8)*100</f>
        <v>22.679789867761606</v>
      </c>
      <c r="E13" s="217" t="s">
        <v>836</v>
      </c>
      <c r="F13" s="289">
        <f>IF(ISBLANK(F3),"",F3)</f>
        <v>52.68</v>
      </c>
      <c r="G13" s="289">
        <f>IF(ISBLANK(G3),"",G3)</f>
        <v>54.87</v>
      </c>
    </row>
    <row r="14" spans="1:16" x14ac:dyDescent="0.25">
      <c r="A14" s="220" t="s">
        <v>825</v>
      </c>
      <c r="B14" s="305">
        <f>C4/SUM(C3:C8)*100</f>
        <v>22.789862302933546</v>
      </c>
      <c r="C14" s="302">
        <f>B4/SUM(B3:B8)*100</f>
        <v>26.429563432159892</v>
      </c>
      <c r="E14" s="286" t="s">
        <v>837</v>
      </c>
      <c r="F14" s="290">
        <f t="shared" ref="F14:G17" si="0">IF(ISBLANK(F4),"",F4)</f>
        <v>40.590000000000003</v>
      </c>
      <c r="G14" s="290">
        <f t="shared" si="0"/>
        <v>36.93</v>
      </c>
    </row>
    <row r="15" spans="1:16" x14ac:dyDescent="0.25">
      <c r="A15" s="220" t="s">
        <v>826</v>
      </c>
      <c r="B15" s="305">
        <f>C5/SUM(C3:C8)*100</f>
        <v>18.269806425863099</v>
      </c>
      <c r="C15" s="302">
        <f>B5/SUM(B3:B8)*100</f>
        <v>21.342310246965763</v>
      </c>
      <c r="E15" s="286" t="s">
        <v>838</v>
      </c>
      <c r="F15" s="290">
        <f t="shared" si="0"/>
        <v>5.74</v>
      </c>
      <c r="G15" s="290">
        <f t="shared" si="0"/>
        <v>6.87</v>
      </c>
    </row>
    <row r="16" spans="1:16" x14ac:dyDescent="0.25">
      <c r="A16" s="220" t="s">
        <v>827</v>
      </c>
      <c r="B16" s="305">
        <f>C6/SUM(C3:C8)*100</f>
        <v>20.305328277788863</v>
      </c>
      <c r="C16" s="302">
        <f>B6/SUM(B3:B8)*100</f>
        <v>19.512710585109595</v>
      </c>
      <c r="E16" s="286" t="s">
        <v>839</v>
      </c>
      <c r="F16" s="290">
        <f t="shared" si="0"/>
        <v>0.76</v>
      </c>
      <c r="G16" s="290">
        <f t="shared" si="0"/>
        <v>1</v>
      </c>
    </row>
    <row r="17" spans="1:18" x14ac:dyDescent="0.25">
      <c r="A17" s="220" t="s">
        <v>828</v>
      </c>
      <c r="B17" s="305">
        <f>C7/SUM(C3:C8)*100</f>
        <v>10.836160447016564</v>
      </c>
      <c r="C17" s="302">
        <f>B7/SUM(B3:B8)*100</f>
        <v>6.5122879053197273</v>
      </c>
      <c r="E17" s="219" t="s">
        <v>840</v>
      </c>
      <c r="F17" s="291">
        <f t="shared" si="0"/>
        <v>0.22</v>
      </c>
      <c r="G17" s="291">
        <f t="shared" si="0"/>
        <v>0.34</v>
      </c>
    </row>
    <row r="18" spans="1:18" x14ac:dyDescent="0.25">
      <c r="A18" s="221" t="s">
        <v>829</v>
      </c>
      <c r="B18" s="306">
        <f>C8/SUM(C3:C8)*100</f>
        <v>10.866094591897825</v>
      </c>
      <c r="C18" s="303">
        <f>B8/SUM(B3:B8)*100</f>
        <v>3.5233379626834127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16.932747954500098</v>
      </c>
      <c r="C22" s="301">
        <f>C13</f>
        <v>22.679789867761606</v>
      </c>
    </row>
    <row r="23" spans="1:18" x14ac:dyDescent="0.25">
      <c r="A23" s="220" t="s">
        <v>831</v>
      </c>
      <c r="B23" s="305">
        <f t="shared" ref="B23:C27" si="1">B14</f>
        <v>22.789862302933546</v>
      </c>
      <c r="C23" s="302">
        <f t="shared" si="1"/>
        <v>26.429563432159892</v>
      </c>
    </row>
    <row r="24" spans="1:18" x14ac:dyDescent="0.25">
      <c r="A24" s="307" t="s">
        <v>832</v>
      </c>
      <c r="B24" s="305">
        <f t="shared" si="1"/>
        <v>18.269806425863099</v>
      </c>
      <c r="C24" s="302">
        <f t="shared" si="1"/>
        <v>21.342310246965763</v>
      </c>
    </row>
    <row r="25" spans="1:18" x14ac:dyDescent="0.25">
      <c r="A25" s="220" t="s">
        <v>833</v>
      </c>
      <c r="B25" s="305">
        <f t="shared" si="1"/>
        <v>20.305328277788863</v>
      </c>
      <c r="C25" s="302">
        <f t="shared" si="1"/>
        <v>19.512710585109595</v>
      </c>
    </row>
    <row r="26" spans="1:18" x14ac:dyDescent="0.25">
      <c r="A26" s="220" t="s">
        <v>834</v>
      </c>
      <c r="B26" s="305">
        <f t="shared" si="1"/>
        <v>10.836160447016564</v>
      </c>
      <c r="C26" s="302">
        <f t="shared" si="1"/>
        <v>6.5122879053197273</v>
      </c>
    </row>
    <row r="27" spans="1:18" x14ac:dyDescent="0.25">
      <c r="A27" s="308" t="s">
        <v>835</v>
      </c>
      <c r="B27" s="306">
        <f t="shared" si="1"/>
        <v>10.866094591897825</v>
      </c>
      <c r="C27" s="303">
        <f t="shared" si="1"/>
        <v>3.5233379626834127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10620</v>
      </c>
      <c r="C34" s="110">
        <v>2278</v>
      </c>
      <c r="E34" s="297" t="s">
        <v>709</v>
      </c>
      <c r="F34" s="71">
        <v>54.87</v>
      </c>
      <c r="G34" s="211"/>
      <c r="K34" s="122" t="s">
        <v>16</v>
      </c>
      <c r="L34" s="71">
        <v>2.5499999999999998</v>
      </c>
      <c r="M34" s="211"/>
    </row>
    <row r="35" spans="1:16" x14ac:dyDescent="0.25">
      <c r="A35" s="202" t="s">
        <v>704</v>
      </c>
      <c r="B35" s="212">
        <v>9742</v>
      </c>
      <c r="C35" s="160">
        <v>2659</v>
      </c>
      <c r="E35" s="298" t="s">
        <v>710</v>
      </c>
      <c r="F35" s="214">
        <v>36.93</v>
      </c>
      <c r="G35" s="211"/>
      <c r="K35" s="215" t="s">
        <v>212</v>
      </c>
      <c r="L35" s="214">
        <v>2.4500000000000002</v>
      </c>
      <c r="M35" s="211"/>
      <c r="N35" s="29" t="s">
        <v>876</v>
      </c>
    </row>
    <row r="36" spans="1:16" x14ac:dyDescent="0.25">
      <c r="A36" s="202" t="s">
        <v>705</v>
      </c>
      <c r="B36" s="212">
        <v>6649</v>
      </c>
      <c r="C36" s="160">
        <v>1770</v>
      </c>
      <c r="E36" s="298" t="s">
        <v>711</v>
      </c>
      <c r="F36" s="214">
        <v>6.87</v>
      </c>
      <c r="G36" s="211"/>
      <c r="K36" s="123" t="s">
        <v>213</v>
      </c>
      <c r="L36" s="73">
        <v>2.89</v>
      </c>
      <c r="M36" s="211"/>
      <c r="N36" s="288">
        <v>2022</v>
      </c>
    </row>
    <row r="37" spans="1:16" x14ac:dyDescent="0.25">
      <c r="A37" s="202" t="s">
        <v>706</v>
      </c>
      <c r="B37" s="212">
        <v>5407</v>
      </c>
      <c r="C37" s="160">
        <v>1602</v>
      </c>
      <c r="E37" s="298" t="s">
        <v>712</v>
      </c>
      <c r="F37" s="214">
        <v>1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1667</v>
      </c>
      <c r="C38" s="160">
        <v>881</v>
      </c>
      <c r="E38" s="299" t="s">
        <v>713</v>
      </c>
      <c r="F38" s="73">
        <v>0.34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856</v>
      </c>
      <c r="C39" s="111">
        <v>773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22.864599016360536</v>
      </c>
      <c r="C44" s="301">
        <f>B34/SUM(B34:B39)*100</f>
        <v>30.394092899459089</v>
      </c>
      <c r="E44" s="217" t="s">
        <v>836</v>
      </c>
      <c r="F44" s="289">
        <f>IF(ISBLANK(F34),"",F34)</f>
        <v>54.87</v>
      </c>
    </row>
    <row r="45" spans="1:16" x14ac:dyDescent="0.25">
      <c r="A45" s="220" t="s">
        <v>825</v>
      </c>
      <c r="B45" s="305">
        <f>C35/SUM(C34:C39)*100</f>
        <v>26.688748368965172</v>
      </c>
      <c r="C45" s="302">
        <f>B35/SUM(B34:B39)*100</f>
        <v>27.881285595718495</v>
      </c>
      <c r="E45" s="286" t="s">
        <v>837</v>
      </c>
      <c r="F45" s="290">
        <f t="shared" ref="F45:F48" si="2">IF(ISBLANK(F35),"",F35)</f>
        <v>36.93</v>
      </c>
    </row>
    <row r="46" spans="1:16" x14ac:dyDescent="0.25">
      <c r="A46" s="220" t="s">
        <v>826</v>
      </c>
      <c r="B46" s="305">
        <f>C36/SUM(C34:C39)*100</f>
        <v>17.765733212887685</v>
      </c>
      <c r="C46" s="302">
        <f>B36/SUM(B34:B39)*100</f>
        <v>19.029220686299762</v>
      </c>
      <c r="E46" s="286" t="s">
        <v>838</v>
      </c>
      <c r="F46" s="290">
        <f t="shared" si="2"/>
        <v>6.87</v>
      </c>
    </row>
    <row r="47" spans="1:16" x14ac:dyDescent="0.25">
      <c r="A47" s="220" t="s">
        <v>827</v>
      </c>
      <c r="B47" s="305">
        <f>C37/SUM(C34:C39)*100</f>
        <v>16.079494128274614</v>
      </c>
      <c r="C47" s="302">
        <f>B37/SUM(B34:B39)*100</f>
        <v>15.47465727941387</v>
      </c>
      <c r="E47" s="286" t="s">
        <v>839</v>
      </c>
      <c r="F47" s="290">
        <f t="shared" si="2"/>
        <v>1</v>
      </c>
    </row>
    <row r="48" spans="1:16" x14ac:dyDescent="0.25">
      <c r="A48" s="220" t="s">
        <v>828</v>
      </c>
      <c r="B48" s="305">
        <f>C38/SUM(C34:C39)*100</f>
        <v>8.8427180568101971</v>
      </c>
      <c r="C48" s="302">
        <f>B38/SUM(B34:B39)*100</f>
        <v>4.7708995163275238</v>
      </c>
      <c r="E48" s="219" t="s">
        <v>840</v>
      </c>
      <c r="F48" s="291">
        <f t="shared" si="2"/>
        <v>0.34</v>
      </c>
    </row>
    <row r="49" spans="1:3" x14ac:dyDescent="0.25">
      <c r="A49" s="221" t="s">
        <v>829</v>
      </c>
      <c r="B49" s="306">
        <f>C39/SUM(C34:C39)*100</f>
        <v>7.7587072167017963</v>
      </c>
      <c r="C49" s="303">
        <f>B39/SUM(B34:B39)*100</f>
        <v>2.4498440227812597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22.864599016360536</v>
      </c>
      <c r="C53" s="301">
        <f>C44</f>
        <v>30.394092899459089</v>
      </c>
    </row>
    <row r="54" spans="1:3" x14ac:dyDescent="0.25">
      <c r="A54" s="220" t="s">
        <v>831</v>
      </c>
      <c r="B54" s="305">
        <f t="shared" ref="B54:C54" si="3">B45</f>
        <v>26.688748368965172</v>
      </c>
      <c r="C54" s="302">
        <f t="shared" si="3"/>
        <v>27.881285595718495</v>
      </c>
    </row>
    <row r="55" spans="1:3" x14ac:dyDescent="0.25">
      <c r="A55" s="307" t="s">
        <v>832</v>
      </c>
      <c r="B55" s="305">
        <f t="shared" ref="B55:C55" si="4">B46</f>
        <v>17.765733212887685</v>
      </c>
      <c r="C55" s="302">
        <f t="shared" si="4"/>
        <v>19.029220686299762</v>
      </c>
    </row>
    <row r="56" spans="1:3" x14ac:dyDescent="0.25">
      <c r="A56" s="220" t="s">
        <v>833</v>
      </c>
      <c r="B56" s="305">
        <f t="shared" ref="B56:C56" si="5">B47</f>
        <v>16.079494128274614</v>
      </c>
      <c r="C56" s="302">
        <f t="shared" si="5"/>
        <v>15.47465727941387</v>
      </c>
    </row>
    <row r="57" spans="1:3" x14ac:dyDescent="0.25">
      <c r="A57" s="220" t="s">
        <v>834</v>
      </c>
      <c r="B57" s="305">
        <f t="shared" ref="B57:C57" si="6">B48</f>
        <v>8.8427180568101971</v>
      </c>
      <c r="C57" s="302">
        <f t="shared" si="6"/>
        <v>4.7708995163275238</v>
      </c>
    </row>
    <row r="58" spans="1:3" x14ac:dyDescent="0.25">
      <c r="A58" s="308" t="s">
        <v>835</v>
      </c>
      <c r="B58" s="306">
        <f t="shared" ref="B58:C58" si="7">B49</f>
        <v>7.7587072167017963</v>
      </c>
      <c r="C58" s="303">
        <f t="shared" si="7"/>
        <v>2.4498440227812597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2024-04-26T07:39:18Z</dcterms:modified>
</cp:coreProperties>
</file>