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<sst xmlns="http://schemas.openxmlformats.org/spreadsheetml/2006/main" count="6316" uniqueCount="2914">
  <si>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</si>
  <si>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</si>
  <si>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</si>
  <si>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</si>
  <si>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</si>
  <si>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</si>
  <si>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</si>
  <si>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</si>
  <si>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</si>
  <si>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</si>
  <si>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</si>
  <si>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</si>
  <si>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</si>
  <si>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</si>
  <si>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</si>
  <si>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</si>
  <si>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</si>
  <si>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</si>
  <si>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</si>
  <si>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</si>
  <si>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</si>
  <si>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</si>
  <si>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</si>
  <si>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</si>
  <si>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</si>
  <si>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</si>
  <si>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</si>
  <si>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</si>
  <si>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</si>
  <si>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</si>
  <si>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</si>
  <si>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</si>
  <si>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</si>
  <si>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</si>
  <si>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</si>
  <si>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</si>
  <si>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</si>
  <si>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</si>
  <si>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</si>
  <si>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</si>
  <si>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</si>
  <si>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</si>
  <si>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</si>
  <si>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</si>
  <si>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</si>
  <si>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</si>
  <si>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</si>
  <si>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</si>
  <si>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</si>
  <si>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</si>
  <si>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</si>
  <si>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</si>
  <si>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</si>
  <si>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</si>
  <si>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</si>
  <si>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</si>
  <si>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</si>
  <si>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</si>
  <si>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</si>
  <si>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</si>
  <si>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</si>
  <si>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</si>
  <si>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</si>
  <si>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</si>
  <si>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</si>
  <si>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</si>
  <si>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</si>
  <si>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</si>
  <si>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</si>
  <si>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</si>
  <si>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</si>
  <si>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</si>
  <si>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</si>
  <si>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</si>
  <si>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</si>
  <si>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</si>
  <si>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</si>
  <si>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</si>
  <si>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</si>
  <si>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</si>
  <si>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</si>
  <si>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</si>
  <si>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</si>
  <si>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</si>
  <si>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</si>
  <si>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</si>
  <si>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</si>
  <si>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</si>
  <si>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</si>
  <si>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</si>
  <si>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</si>
  <si>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</si>
  <si>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</si>
  <si>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</si>
  <si>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</si>
  <si>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</si>
  <si>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</si>
  <si>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</si>
  <si>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</si>
  <si>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</si>
  <si>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</si>
  <si>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</si>
  <si>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</si>
  <si>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</si>
  <si>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</si>
  <si>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</si>
  <si>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</si>
  <si>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</si>
  <si>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</si>
  <si>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</si>
  <si>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</si>
  <si>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</si>
  <si>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</si>
  <si>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</si>
  <si>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</si>
  <si>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</si>
  <si>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</si>
  <si>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</si>
  <si>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</si>
  <si>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</si>
  <si>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</si>
  <si>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</si>
  <si>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</si>
  <si>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</si>
  <si>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</si>
  <si>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</si>
  <si>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</si>
  <si>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</si>
  <si>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</si>
  <si>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</si>
  <si>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</si>
  <si>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</si>
  <si>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</si>
  <si>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</si>
  <si>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</si>
  <si>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</si>
  <si>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</si>
  <si>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</si>
  <si>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</si>
  <si>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</si>
  <si>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</si>
  <si>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</si>
  <si>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</si>
  <si>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</si>
  <si>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</si>
  <si>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</si>
  <si>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</si>
  <si>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</si>
  <si>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</si>
  <si>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</si>
  <si>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</si>
  <si>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</si>
  <si>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</si>
  <si>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</si>
  <si>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</si>
  <si>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</si>
  <si>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</si>
  <si>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</si>
  <si>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</si>
  <si>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</si>
  <si>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</si>
  <si>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</si>
  <si>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</si>
  <si>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</si>
  <si>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</si>
  <si>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</si>
  <si>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</si>
  <si>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</si>
  <si>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</si>
  <si>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</si>
  <si>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</si>
  <si>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</si>
  <si>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</si>
  <si>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</si>
  <si>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</si>
  <si>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</si>
  <si>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</si>
  <si>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</si>
  <si>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</si>
  <si>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</si>
  <si>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</si>
  <si>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</si>
  <si>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</si>
  <si>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</si>
  <si>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</si>
  <si>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</si>
  <si>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</si>
  <si>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</si>
  <si>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</si>
  <si>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</si>
  <si>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</si>
  <si>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</si>
  <si>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</si>
  <si>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</si>
  <si>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</si>
  <si>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</si>
  <si>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</si>
  <si>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</si>
  <si>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</si>
  <si>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</si>
  <si>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</si>
  <si>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</si>
  <si>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</si>
  <si>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</si>
  <si>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</si>
  <si>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</si>
  <si>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</si>
  <si>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</si>
  <si>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</si>
  <si>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</si>
  <si>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</si>
  <si>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</si>
  <si>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</si>
  <si>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</si>
  <si>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</si>
  <si>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</si>
  <si>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</si>
  <si>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</si>
  <si>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</si>
  <si>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</si>
  <si>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</si>
  <si>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</si>
  <si>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</si>
  <si>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</si>
  <si>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</si>
  <si>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</si>
  <si>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</si>
  <si>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</si>
  <si>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</si>
  <si>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</si>
  <si>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</si>
  <si>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</si>
  <si>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</si>
  <si>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</si>
  <si>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</si>
  <si>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</si>
  <si>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</si>
  <si>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</si>
  <si>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</si>
  <si>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</si>
  <si>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</si>
  <si>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</si>
  <si>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</si>
  <si>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</si>
  <si>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</si>
  <si>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</si>
  <si>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</si>
  <si>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</si>
  <si>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</si>
  <si>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</si>
  <si>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</si>
  <si>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</si>
  <si>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</si>
  <si>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</si>
  <si>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</si>
  <si>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</si>
  <si>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</si>
  <si>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</si>
  <si>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</si>
  <si>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</si>
  <si>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</si>
  <si>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</si>
  <si>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</si>
  <si>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</si>
  <si>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</si>
  <si>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</si>
  <si>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</si>
  <si>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</si>
  <si>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</si>
  <si>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</si>
  <si>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</si>
  <si>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</si>
  <si>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</si>
  <si>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</si>
  <si>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</si>
  <si>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</si>
  <si>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</si>
  <si>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</si>
  <si>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</si>
  <si>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</si>
  <si>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</si>
  <si>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</si>
  <si>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</si>
  <si>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</si>
  <si>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</si>
  <si>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</si>
  <si>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</si>
  <si>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</si>
  <si>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</si>
  <si>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</si>
  <si>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</si>
  <si>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</si>
  <si>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</si>
  <si>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</si>
  <si>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</si>
  <si>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</si>
  <si>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</si>
  <si>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</si>
  <si>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</si>
  <si>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</si>
  <si>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</si>
  <si>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</si>
  <si>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</si>
  <si>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</si>
  <si>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</si>
  <si>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</si>
  <si>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</si>
  <si>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</si>
  <si>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</si>
  <si>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</si>
  <si>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</si>
  <si>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</si>
  <si>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</si>
  <si>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</si>
  <si>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</si>
  <si>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</si>
  <si>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</si>
  <si>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</si>
  <si>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</si>
  <si>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</si>
  <si>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</si>
  <si>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</si>
  <si>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</si>
  <si>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</si>
  <si>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</si>
  <si>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</si>
  <si>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</si>
  <si>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</si>
  <si>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</si>
  <si>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</si>
  <si>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</si>
  <si>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</si>
  <si>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</si>
  <si>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</si>
  <si>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</si>
  <si>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</si>
  <si>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</si>
  <si>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</si>
  <si>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</si>
  <si>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</si>
  <si>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</si>
  <si>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</si>
  <si>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</si>
  <si>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</si>
  <si>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</si>
  <si>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</si>
  <si>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</si>
  <si>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</si>
  <si>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</si>
  <si>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</si>
  <si>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</si>
  <si>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</si>
  <si>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</si>
  <si>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</si>
  <si>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</si>
  <si>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</si>
  <si>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</si>
  <si>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</si>
  <si>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</si>
  <si>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</si>
  <si>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</si>
  <si>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</si>
  <si>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</si>
  <si>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</si>
  <si>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</si>
  <si>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</si>
  <si>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</si>
  <si>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</si>
  <si>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</si>
  <si>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</si>
  <si>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</si>
  <si>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</si>
  <si>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</si>
  <si>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</si>
  <si>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</si>
  <si>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</si>
  <si>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</si>
  <si>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</si>
  <si>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</si>
  <si>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</si>
  <si>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</si>
  <si>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</si>
  <si>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</si>
  <si>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</si>
  <si>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</si>
  <si>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</si>
  <si>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</si>
  <si>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</si>
  <si>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</si>
  <si>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</si>
  <si>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</si>
  <si>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</si>
  <si>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</si>
  <si>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</si>
  <si>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</si>
  <si>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</si>
  <si>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</si>
  <si>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</si>
  <si>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</si>
  <si>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</si>
  <si>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</si>
  <si>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</si>
  <si>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</si>
  <si>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</si>
  <si>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</si>
  <si>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</si>
  <si>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</si>
  <si>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</si>
  <si>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</si>
  <si>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</si>
  <si>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</si>
  <si>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</si>
  <si>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</si>
  <si>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</si>
  <si>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</si>
  <si>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</si>
  <si>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</si>
  <si>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</si>
  <si>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</si>
  <si>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</si>
  <si>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</si>
  <si>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</si>
  <si>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</si>
  <si>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</si>
  <si>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</si>
  <si>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</si>
  <si>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</si>
  <si>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</si>
  <si>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</si>
  <si>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</si>
  <si>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</si>
  <si>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</si>
  <si>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</si>
  <si>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</si>
  <si>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</si>
  <si>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</si>
  <si>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</si>
  <si>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</si>
  <si>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</si>
  <si>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</si>
  <si>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</si>
  <si>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</si>
  <si>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</si>
  <si>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</si>
  <si>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</si>
  <si>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</si>
  <si>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</si>
  <si>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</si>
  <si>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</si>
  <si>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</si>
  <si>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</si>
  <si>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</si>
  <si>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</si>
  <si>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</si>
  <si>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</si>
  <si>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</si>
  <si>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</si>
  <si>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</si>
  <si>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</si>
  <si>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</si>
  <si>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</si>
  <si>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</si>
  <si>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</si>
  <si>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</si>
  <si>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</si>
  <si>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</si>
  <si>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</si>
  <si>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</si>
  <si>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</si>
  <si>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</si>
  <si>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</si>
  <si>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</si>
  <si>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</si>
  <si>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</si>
  <si>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</si>
  <si>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</si>
  <si>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</si>
  <si>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</si>
  <si>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</si>
  <si>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</si>
  <si>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</si>
  <si>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</si>
  <si>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</si>
  <si>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</si>
  <si>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</si>
  <si>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</si>
  <si>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</si>
  <si>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</si>
  <si>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</si>
  <si>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</si>
  <si>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</si>
  <si>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</si>
  <si>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</si>
  <si>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</si>
  <si>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</si>
  <si>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</si>
  <si>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</si>
  <si>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</si>
  <si>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</si>
  <si>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</si>
  <si>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</si>
  <si>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</si>
  <si>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</si>
  <si>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</si>
  <si>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</si>
  <si>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</si>
  <si>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</si>
  <si>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</si>
  <si>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</si>
  <si>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</si>
  <si>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</si>
  <si>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</si>
  <si>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</si>
  <si>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</si>
  <si>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</si>
  <si>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</si>
  <si>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</si>
  <si>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</si>
  <si>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</si>
  <si>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</si>
  <si>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</si>
  <si>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</si>
  <si>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</si>
  <si>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</si>
  <si>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</si>
  <si>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</si>
  <si>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</si>
  <si>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</si>
  <si>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</si>
  <si>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</si>
  <si>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</si>
  <si>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</si>
  <si>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</si>
  <si>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</si>
  <si>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</si>
  <si>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</si>
  <si>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</si>
  <si>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</si>
  <si>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</si>
  <si>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</si>
  <si>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</si>
  <si>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</si>
  <si>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</si>
  <si>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</si>
  <si>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</si>
  <si>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</si>
  <si>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</si>
  <si>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</si>
  <si>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</si>
  <si>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</si>
  <si>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</si>
  <si>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</si>
  <si>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</si>
  <si>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</si>
  <si>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</si>
  <si>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</si>
  <si>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</si>
  <si>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</si>
  <si>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</si>
  <si>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</si>
  <si>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</si>
  <si>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</si>
  <si>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</si>
  <si>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</si>
  <si>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</si>
  <si>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</si>
  <si>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</si>
  <si>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</si>
  <si>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</si>
  <si>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</si>
  <si>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</si>
  <si>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</si>
  <si>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</si>
  <si>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</si>
  <si>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</si>
  <si>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</si>
  <si>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</si>
  <si>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</si>
  <si>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</si>
  <si>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</si>
  <si>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</si>
  <si>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</si>
  <si>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</si>
  <si>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</si>
  <si>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</si>
  <si>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</si>
  <si>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</si>
  <si>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</si>
  <si>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</si>
  <si>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</si>
  <si>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</si>
  <si>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</si>
  <si>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</si>
  <si>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</si>
  <si>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</si>
  <si>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</si>
  <si>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</si>
  <si>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</si>
  <si>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</si>
  <si>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</si>
  <si>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</si>
  <si>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</si>
  <si>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</si>
  <si>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</si>
  <si>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</si>
  <si>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</si>
  <si>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</si>
  <si>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</si>
  <si>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</si>
  <si>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</si>
  <si>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</si>
  <si>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</si>
  <si>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</si>
  <si>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</si>
  <si>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</si>
  <si>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</si>
  <si>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</si>
  <si>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</si>
  <si>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</si>
  <si>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</si>
  <si>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</si>
  <si>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</si>
  <si>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</si>
  <si>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</si>
  <si>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</si>
  <si>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</si>
  <si>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</si>
  <si>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</si>
  <si>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</si>
  <si>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</si>
  <si>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</si>
  <si>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</si>
  <si>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</si>
  <si>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</si>
  <si>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</si>
  <si>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</si>
  <si>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</si>
  <si>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</si>
  <si>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</si>
  <si>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</si>
  <si>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</si>
  <si>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</si>
  <si>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</si>
  <si>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</si>
  <si>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</si>
  <si>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</si>
  <si>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</si>
  <si>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</si>
  <si>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</si>
  <si>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</si>
  <si>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</si>
  <si>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</si>
  <si>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</si>
  <si>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</si>
  <si>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</si>
  <si>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</si>
  <si>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</si>
  <si>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</si>
  <si>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</si>
  <si>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</si>
  <si>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</si>
  <si>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</si>
  <si>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</si>
  <si>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</si>
  <si>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</si>
  <si>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</si>
  <si>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</si>
  <si>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</si>
  <si>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</si>
  <si>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</si>
  <si>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</si>
  <si>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</si>
  <si>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</si>
  <si>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</si>
  <si>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</si>
  <si>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</si>
  <si>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</si>
  <si>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</si>
  <si>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</si>
  <si>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</si>
  <si>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</si>
  <si>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</si>
  <si>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</si>
  <si>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</si>
  <si>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</si>
  <si>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</si>
  <si>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</si>
  <si>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</si>
  <si>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</si>
  <si>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</si>
  <si>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</si>
  <si>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</si>
  <si>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</si>
  <si>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</si>
  <si>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</si>
  <si>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</si>
  <si>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</si>
  <si>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</si>
  <si>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</si>
  <si>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</si>
  <si>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</si>
  <si>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</si>
  <si>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</si>
  <si>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</si>
  <si>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</si>
  <si>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</si>
  <si>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</si>
  <si>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</si>
  <si>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</si>
  <si>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</si>
  <si>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</si>
  <si>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</si>
  <si>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</si>
  <si>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</si>
  <si>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</si>
  <si>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</si>
  <si>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</si>
  <si>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</si>
  <si>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</si>
  <si>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</si>
  <si>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</si>
  <si>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</si>
  <si>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</si>
  <si>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</si>
  <si>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</si>
  <si>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</si>
  <si>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</si>
  <si>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</si>
  <si>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</si>
  <si>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</si>
  <si>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</si>
  <si>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</si>
  <si>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</si>
  <si>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</si>
  <si>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</si>
  <si>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</si>
  <si>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</si>
  <si>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</si>
  <si>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</si>
  <si>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</si>
  <si>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</si>
  <si>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</si>
  <si>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</si>
  <si>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</si>
  <si>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</si>
  <si>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</si>
  <si>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</si>
  <si>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</si>
  <si>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</si>
  <si>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</si>
  <si>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</si>
  <si>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</si>
  <si>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</si>
  <si>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</si>
  <si>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</si>
  <si>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</si>
  <si>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</si>
  <si>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</si>
  <si>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</si>
  <si>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</si>
  <si>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</si>
  <si>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</si>
  <si>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</si>
  <si>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</si>
  <si>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</si>
  <si>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</si>
  <si>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</si>
  <si>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</si>
  <si>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</si>
  <si>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</si>
  <si>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</si>
  <si>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</si>
  <si>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</si>
  <si>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</si>
  <si>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</si>
  <si>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</si>
  <si>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</si>
  <si>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</si>
  <si>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</si>
  <si>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</si>
  <si>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</si>
  <si>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</si>
  <si>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</si>
  <si>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</si>
  <si>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</si>
  <si>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</si>
  <si>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</si>
  <si>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</si>
  <si>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</si>
  <si>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</si>
  <si>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</si>
  <si>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</si>
  <si>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</si>
  <si>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</si>
  <si>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</si>
  <si>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</si>
  <si>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</si>
  <si>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</si>
  <si>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</si>
  <si>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</si>
  <si>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</si>
  <si>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</si>
  <si>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</si>
  <si>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</si>
  <si>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</si>
  <si>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</si>
  <si>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</si>
  <si>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</si>
  <si>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</si>
  <si>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</si>
  <si>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</si>
  <si>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</si>
  <si>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</si>
  <si>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</si>
  <si>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</si>
  <si>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</si>
  <si>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</si>
  <si>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</si>
  <si>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</si>
  <si>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</si>
  <si>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</si>
  <si>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</si>
  <si>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</si>
  <si>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</si>
  <si>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</si>
  <si>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</si>
  <si>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</si>
  <si>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</si>
  <si>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</si>
  <si>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</si>
  <si>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</si>
  <si>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</si>
  <si>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</si>
  <si>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</si>
  <si>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</si>
  <si>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</si>
  <si>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</si>
  <si>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</si>
  <si>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</si>
  <si>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</si>
  <si>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</si>
  <si>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</si>
  <si>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</si>
  <si>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</si>
  <si>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</si>
  <si>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</si>
  <si>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</si>
  <si>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</si>
  <si>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</si>
  <si>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</si>
  <si>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</si>
  <si>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</si>
  <si>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</si>
  <si>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</si>
  <si>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</si>
  <si>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</si>
  <si>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</si>
  <si>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</si>
  <si>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</si>
  <si>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</si>
  <si>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</si>
  <si>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</si>
  <si>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</si>
  <si>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</si>
  <si>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</si>
  <si>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</si>
  <si>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</si>
  <si>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</si>
  <si>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</si>
  <si>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</si>
  <si>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</si>
  <si>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</si>
  <si>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</si>
  <si>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</si>
  <si>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</si>
  <si>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</si>
  <si>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</si>
  <si>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</si>
  <si>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</si>
  <si>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</si>
  <si>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</si>
  <si>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</si>
  <si>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</si>
  <si>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</si>
  <si>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</si>
  <si>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</si>
  <si>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</si>
  <si>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</si>
  <si>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</si>
  <si>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</si>
  <si>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</si>
  <si>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</si>
  <si>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</si>
  <si>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</si>
  <si>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</si>
  <si>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</si>
  <si>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</si>
  <si>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</si>
  <si>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</si>
  <si>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</si>
  <si>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</si>
  <si>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</si>
  <si>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</si>
  <si>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</si>
  <si>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</si>
  <si>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</si>
  <si>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</si>
  <si>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</si>
  <si>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</si>
  <si>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</si>
  <si>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</si>
  <si>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</si>
  <si>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</si>
  <si>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</si>
  <si>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</si>
  <si>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</si>
  <si>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</si>
  <si>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</si>
  <si>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</si>
  <si>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</si>
  <si>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</si>
  <si>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</si>
  <si>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</si>
  <si>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</si>
  <si>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</si>
  <si>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</si>
  <si>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</si>
  <si>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</si>
  <si>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</si>
  <si>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</si>
  <si>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</si>
  <si>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</si>
  <si>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</si>
  <si>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</si>
  <si>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</si>
  <si>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</si>
  <si>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</si>
  <si>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</si>
  <si>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</si>
  <si>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</si>
  <si>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</si>
  <si>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</si>
  <si>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</si>
  <si>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</si>
  <si>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</si>
  <si>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</si>
  <si>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</si>
  <si>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</si>
  <si>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</si>
  <si>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</si>
  <si>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</si>
  <si>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</si>
  <si>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</si>
  <si>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</si>
  <si>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</si>
  <si>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</si>
  <si>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</si>
  <si>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</si>
  <si>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</si>
  <si>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</si>
  <si>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</si>
  <si>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</si>
  <si>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</si>
  <si>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</si>
  <si>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</si>
  <si>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</si>
  <si>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</si>
  <si>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</si>
  <si>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</si>
  <si>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</si>
  <si>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</si>
  <si>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</si>
  <si>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</si>
  <si>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</si>
  <si>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</si>
  <si>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</si>
  <si>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</si>
  <si>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</si>
  <si>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</si>
  <si>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</si>
  <si>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</si>
  <si>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</si>
  <si>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</si>
  <si>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</si>
  <si>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</si>
  <si>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</si>
  <si>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</si>
  <si>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</si>
  <si>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</si>
  <si>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</si>
  <si>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</si>
  <si>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</si>
  <si>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</si>
  <si>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</si>
  <si>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</si>
  <si>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</si>
  <si>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</si>
  <si>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</si>
  <si>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</si>
  <si>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</si>
  <si>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</si>
  <si>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</si>
  <si>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</si>
  <si>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</si>
  <si>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</si>
  <si>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</si>
  <si>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</si>
  <si>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</si>
  <si>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</si>
  <si>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</si>
  <si>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</si>
  <si>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</si>
  <si>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</si>
  <si>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</si>
  <si>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</si>
  <si>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</si>
  <si>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</si>
  <si>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</si>
  <si>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</si>
  <si>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</si>
  <si>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</si>
  <si>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</si>
  <si>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</si>
  <si>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</si>
  <si>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</si>
  <si>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</si>
  <si>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</si>
  <si>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</si>
  <si>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</si>
  <si>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</si>
  <si>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</si>
  <si>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</si>
  <si>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</si>
  <si>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</si>
  <si>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</si>
  <si>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</si>
  <si>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</si>
  <si>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</si>
  <si>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</si>
  <si>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</si>
  <si>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</si>
  <si>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</si>
  <si>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</si>
  <si>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</si>
  <si>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</si>
  <si>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</si>
  <si>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</si>
  <si>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</si>
  <si>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</si>
  <si>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</si>
  <si>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</si>
  <si>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</si>
  <si>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</si>
  <si>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</si>
  <si>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</si>
  <si>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</si>
  <si>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</si>
  <si>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</si>
  <si>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</si>
  <si>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</si>
  <si>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</si>
  <si>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</si>
  <si>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</si>
  <si>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</si>
  <si>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</si>
  <si>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</si>
  <si>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</si>
  <si>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</si>
  <si>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</si>
  <si>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</si>
  <si>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</si>
  <si>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</si>
  <si>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</si>
  <si>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</si>
  <si>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</si>
  <si>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</si>
  <si>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</si>
  <si>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</si>
  <si>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</si>
  <si>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</si>
  <si>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</si>
  <si>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</si>
  <si>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</si>
  <si>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</si>
  <si>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</si>
  <si>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</si>
  <si>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</si>
  <si>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</si>
  <si>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</si>
  <si>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</si>
  <si>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</si>
  <si>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</si>
  <si>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</si>
  <si>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</si>
  <si>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</si>
  <si>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</si>
  <si>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</si>
  <si>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</si>
  <si>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</si>
  <si>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</si>
  <si>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</si>
  <si>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</si>
  <si>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</si>
  <si>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</si>
  <si>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</si>
  <si>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</si>
  <si>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</si>
  <si>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</si>
  <si>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</si>
  <si>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</si>
  <si>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</si>
  <si>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</si>
  <si>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</si>
  <si>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</si>
  <si>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</si>
  <si>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</si>
  <si>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</si>
  <si>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</si>
  <si>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</si>
  <si>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</si>
  <si>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</si>
  <si>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</si>
  <si>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</si>
  <si>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</si>
  <si>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</si>
  <si>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</si>
  <si>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</si>
  <si>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</si>
  <si>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</si>
  <si>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</si>
  <si>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</si>
  <si>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</si>
  <si>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</si>
  <si>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</si>
  <si>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</si>
  <si>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</si>
  <si>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</si>
  <si>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</si>
  <si>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</si>
  <si>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</si>
  <si>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</si>
  <si>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</si>
  <si>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</si>
  <si>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</si>
  <si>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</si>
  <si>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</si>
  <si>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</si>
  <si>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</si>
  <si>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</si>
  <si>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</si>
  <si>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</si>
  <si>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</si>
  <si>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</si>
  <si>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</si>
  <si>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</si>
  <si>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</si>
  <si>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</si>
  <si>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</si>
  <si>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</si>
  <si>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</si>
  <si>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</si>
  <si>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</si>
  <si>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</si>
  <si>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</si>
  <si>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</si>
  <si>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</si>
  <si>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</si>
  <si>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</si>
  <si>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</si>
  <si>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</si>
  <si>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</si>
  <si>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</si>
  <si>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</si>
  <si>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</si>
  <si>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</si>
  <si>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</si>
  <si>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</si>
  <si>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</si>
  <si>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</si>
  <si>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</si>
  <si>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</si>
  <si>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</si>
  <si>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</si>
  <si>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</si>
  <si>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</si>
  <si>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</si>
  <si>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</si>
  <si>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</si>
  <si>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</si>
  <si>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</si>
  <si>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</si>
  <si>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</si>
  <si>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</si>
  <si>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</si>
  <si>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</si>
  <si>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</si>
  <si>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</si>
  <si>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</si>
  <si>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</si>
  <si>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</si>
  <si>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</si>
  <si>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</si>
  <si>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</si>
  <si>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</si>
  <si>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</si>
  <si>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</si>
  <si>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</si>
  <si>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</si>
  <si>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</si>
  <si>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</si>
  <si>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</si>
  <si>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</si>
  <si>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</si>
  <si>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</si>
  <si>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</si>
  <si>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</si>
  <si>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</si>
  <si>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</si>
  <si>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</si>
  <si>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</si>
  <si>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</si>
  <si>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</si>
  <si>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</si>
  <si>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</si>
  <si>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</si>
  <si>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</si>
  <si>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</si>
  <si>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</si>
  <si>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</si>
  <si>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</si>
  <si>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</si>
  <si>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</si>
  <si>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</si>
  <si>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</si>
  <si>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</si>
  <si>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</si>
  <si>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</si>
  <si>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</si>
  <si>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</si>
  <si>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</si>
  <si>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</si>
  <si>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</si>
  <si>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</si>
  <si>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</si>
  <si>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</si>
  <si>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</si>
  <si>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</si>
  <si>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</si>
  <si>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</si>
  <si>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</si>
  <si>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</si>
  <si>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</si>
  <si>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</si>
  <si>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</si>
  <si>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</si>
  <si>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</si>
  <si>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</si>
  <si>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</si>
  <si>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</si>
  <si>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</si>
  <si>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</si>
  <si>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</si>
  <si>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</si>
  <si>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</si>
  <si>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</si>
  <si>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</si>
  <si>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</si>
  <si>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</si>
  <si>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</si>
  <si>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</si>
  <si>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</si>
  <si>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</si>
  <si>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</si>
  <si>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</si>
  <si>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</si>
  <si>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</si>
  <si>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</si>
  <si>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</si>
  <si>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</si>
  <si>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</si>
  <si>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</si>
  <si>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</si>
  <si>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</si>
  <si>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</si>
  <si>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</si>
  <si>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</si>
  <si>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</si>
  <si>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</si>
  <si>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</si>
  <si>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</si>
  <si>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</si>
  <si>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</si>
  <si>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</si>
  <si>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</si>
  <si>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</si>
  <si>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</si>
  <si>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</si>
  <si>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</si>
  <si>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</si>
  <si>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</si>
  <si>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</si>
  <si>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</si>
  <si>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</si>
  <si>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</si>
  <si>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</si>
  <si>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</si>
  <si>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</si>
  <si>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</si>
  <si>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</si>
  <si>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</si>
  <si>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</si>
  <si>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</si>
  <si>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</si>
  <si>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</si>
  <si>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</si>
  <si>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</si>
  <si>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</si>
  <si>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</si>
  <si>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</si>
  <si>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</si>
  <si>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</si>
  <si>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</si>
  <si>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</si>
  <si>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</si>
  <si>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</si>
  <si>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</si>
  <si>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</si>
  <si>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</si>
  <si>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</si>
  <si>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</si>
  <si>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</si>
  <si>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</si>
  <si>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</si>
  <si>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</si>
  <si>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</si>
  <si>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</si>
  <si>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</si>
  <si>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</si>
  <si>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</si>
  <si>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</si>
  <si>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</si>
  <si>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</si>
  <si>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</si>
  <si>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</si>
  <si>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</si>
  <si>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</si>
  <si>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</si>
  <si>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</si>
  <si>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</si>
  <si>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</si>
  <si>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</si>
  <si>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</si>
  <si>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</si>
  <si>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</si>
  <si>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</si>
  <si>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</si>
  <si>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</si>
  <si>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</si>
  <si>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</si>
  <si>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</si>
  <si>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</si>
  <si>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</si>
  <si>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</si>
  <si>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</si>
  <si>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</si>
  <si>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</si>
  <si>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</si>
  <si>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</si>
  <si>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</si>
  <si>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</si>
  <si>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</si>
  <si>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</si>
  <si>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</si>
  <si>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</si>
  <si>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</si>
  <si>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</si>
  <si>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</si>
  <si>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</si>
  <si>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</si>
  <si>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</si>
  <si>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</si>
  <si>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</si>
  <si>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</si>
  <si>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</si>
  <si>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</si>
  <si>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</si>
  <si>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</si>
  <si>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</si>
  <si>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</si>
  <si>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</si>
  <si>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</si>
  <si>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</si>
  <si>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</si>
  <si>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</si>
  <si>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</si>
  <si>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</si>
  <si>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</si>
  <si>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</si>
  <si>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</si>
  <si>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</si>
  <si>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</si>
  <si>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</si>
  <si>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</si>
  <si>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</si>
  <si>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</si>
  <si>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</si>
  <si>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</si>
  <si>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</si>
  <si>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</si>
  <si>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</si>
  <si>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</si>
  <si>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</si>
  <si>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</si>
  <si>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</si>
  <si>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</si>
  <si>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</si>
  <si>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</si>
  <si>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</si>
  <si>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</si>
  <si>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</si>
  <si>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</si>
  <si>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</si>
  <si>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</si>
  <si>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</si>
  <si>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</si>
  <si>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</si>
  <si>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</si>
  <si>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</si>
  <si>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</si>
  <si>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</si>
  <si>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</si>
  <si>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</si>
  <si>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</si>
  <si>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</si>
  <si>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</si>
  <si>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</si>
  <si>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</si>
  <si>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</si>
  <si>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</si>
  <si>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</si>
  <si>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</si>
  <si>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</si>
  <si>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</si>
  <si>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</si>
  <si>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</si>
  <si>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</si>
  <si>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</si>
  <si>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</si>
  <si>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</si>
  <si>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</si>
  <si>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</si>
  <si>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</si>
  <si>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</si>
  <si>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</si>
  <si>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</si>
  <si>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</si>
  <si>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</si>
  <si>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</si>
  <si>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</si>
  <si>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</si>
  <si>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</si>
  <si>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</si>
  <si>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</si>
  <si>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</si>
  <si>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</si>
  <si>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</si>
  <si>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</si>
  <si>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</si>
  <si>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</si>
  <si>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</si>
  <si>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</si>
  <si>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</si>
  <si>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</si>
  <si>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</si>
  <si>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</si>
  <si>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</si>
  <si>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</si>
  <si>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</si>
  <si>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</si>
  <si>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</si>
  <si>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</si>
  <si>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</si>
  <si>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</si>
  <si>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</si>
  <si>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</si>
  <si>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</si>
  <si>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</si>
  <si>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</si>
  <si>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</si>
  <si>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</si>
  <si>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</si>
  <si>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</si>
  <si>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</si>
  <si>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</si>
  <si>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</si>
  <si>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</si>
  <si>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</si>
  <si>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</si>
  <si>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</si>
  <si>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</si>
  <si>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</si>
  <si>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</si>
  <si>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</si>
  <si>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</si>
  <si>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</si>
  <si>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</si>
  <si>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</si>
  <si>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</si>
  <si>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</si>
  <si>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</si>
  <si>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</si>
  <si>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</si>
  <si>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</si>
  <si>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</si>
  <si>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</si>
  <si>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</si>
  <si>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</si>
  <si>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</si>
  <si>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</si>
  <si>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</si>
  <si>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</si>
  <si>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</si>
  <si>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</si>
  <si>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</si>
  <si>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</si>
  <si>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</si>
  <si>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</si>
  <si>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</si>
  <si>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</si>
  <si>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</si>
  <si>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</si>
  <si>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</si>
  <si>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</si>
  <si>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</si>
  <si>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</si>
  <si>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</si>
  <si>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</si>
  <si>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</si>
  <si>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</si>
  <si>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</si>
  <si>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</si>
  <si>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</si>
  <si>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</si>
  <si>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</si>
  <si>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</si>
  <si>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</si>
  <si>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</si>
  <si>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</si>
  <si>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</si>
  <si>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</si>
  <si>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</si>
  <si>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</si>
  <si>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</si>
  <si>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</si>
  <si>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</si>
  <si>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</si>
  <si>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</si>
  <si>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</si>
  <si>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</si>
  <si>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</si>
  <si>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</si>
  <si>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</si>
  <si>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</si>
  <si>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</si>
  <si>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</si>
  <si>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</si>
  <si>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</si>
  <si>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</si>
  <si>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</si>
  <si>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</si>
  <si>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</si>
  <si>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</si>
  <si>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</si>
  <si>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</si>
  <si>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</si>
  <si>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</si>
  <si>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</si>
  <si>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</si>
  <si>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</si>
  <si>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</si>
  <si>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</si>
  <si>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</si>
  <si>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</si>
  <si>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</si>
  <si>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</si>
  <si>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</si>
  <si>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</si>
  <si>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</si>
  <si>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</si>
  <si>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</si>
  <si>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</si>
  <si>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</si>
  <si>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</si>
  <si>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</si>
  <si>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</si>
  <si>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</si>
  <si>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</si>
  <si>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</si>
  <si>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</si>
  <si>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</si>
  <si>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</si>
  <si>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</si>
  <si>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</si>
  <si>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</si>
  <si>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</si>
  <si>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</si>
  <si>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</si>
  <si>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</si>
  <si>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</si>
  <si>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</si>
  <si>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</si>
  <si>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</si>
  <si>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</si>
  <si>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</si>
  <si>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</si>
  <si>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</si>
  <si>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</si>
  <si>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</si>
  <si>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</si>
  <si>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</si>
  <si>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</si>
  <si>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</si>
  <si>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</si>
  <si>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</si>
  <si>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</si>
  <si>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</si>
  <si>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</si>
  <si>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</si>
  <si>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</si>
  <si>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</si>
  <si>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</si>
  <si>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</si>
  <si>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</si>
  <si>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</si>
  <si>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</si>
  <si>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</si>
  <si>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</si>
  <si>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</si>
  <si>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</si>
  <si>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</si>
  <si>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</si>
  <si>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</si>
  <si>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</si>
  <si>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</si>
  <si>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</si>
  <si>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</si>
  <si>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</si>
  <si>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</si>
  <si>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</si>
  <si>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</si>
  <si>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</si>
  <si>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</si>
  <si>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</si>
  <si>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</si>
  <si>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</si>
  <si>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</si>
  <si>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</si>
  <si>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</si>
  <si>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</si>
  <si>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</si>
  <si>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</si>
  <si>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</si>
  <si>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</si>
  <si>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</si>
  <si>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</si>
  <si>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</si>
  <si>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</si>
  <si>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</si>
  <si>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</si>
  <si>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</si>
  <si>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</si>
  <si>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</si>
  <si>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</si>
  <si>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</si>
  <si>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</si>
  <si>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</si>
  <si>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</si>
  <si>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</si>
  <si>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</si>
  <si>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</si>
  <si>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</si>
  <si>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</si>
  <si>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</si>
  <si>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</si>
  <si>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</si>
  <si>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</si>
  <si>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</si>
  <si>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</si>
  <si>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</si>
  <si>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</si>
  <si>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</si>
  <si>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</si>
  <si>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</si>
  <si>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</si>
  <si>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</si>
  <si>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</si>
  <si>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</si>
  <si>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</si>
  <si>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</si>
  <si>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</si>
  <si>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</si>
  <si>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</si>
  <si>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</si>
  <si>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</si>
  <si>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</si>
  <si>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</si>
  <si>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</si>
  <si>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</si>
  <si>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</si>
  <si>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</si>
  <si>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</si>
  <si>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</si>
  <si>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</si>
  <si>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</si>
  <si>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</si>
  <si>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</si>
  <si>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</si>
  <si>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</si>
  <si>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</si>
  <si>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</si>
  <si>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</si>
  <si>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</si>
  <si>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</si>
  <si>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</si>
  <si>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</si>
  <si>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</si>
  <si>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</si>
  <si>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</si>
  <si>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</si>
  <si>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</si>
  <si>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</si>
  <si>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</si>
  <si>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</si>
  <si>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</si>
  <si>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</si>
  <si>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</si>
  <si>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</si>
  <si>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</si>
  <si>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</si>
  <si>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</si>
  <si>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</si>
  <si>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</si>
  <si>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</si>
  <si>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</si>
  <si>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</si>
  <si>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</si>
  <si>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</si>
  <si>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</si>
  <si>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</si>
  <si>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</si>
  <si>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</si>
  <si>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</si>
  <si>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</si>
  <si>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</si>
  <si>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</si>
  <si>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</si>
  <si>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</si>
  <si>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</si>
  <si>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</si>
  <si>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</si>
  <si>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</si>
  <si>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</si>
  <si>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</si>
  <si>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</si>
  <si>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</si>
  <si>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</si>
  <si>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</si>
  <si>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</si>
  <si>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</si>
  <si>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</si>
  <si>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</si>
  <si>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</si>
  <si>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</si>
  <si>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</si>
  <si>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</si>
  <si>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</si>
  <si>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</si>
  <si>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</si>
  <si>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</si>
  <si>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</si>
  <si>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</si>
  <si>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</si>
  <si>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</si>
  <si>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</si>
  <si>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</si>
  <si>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</si>
  <si>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</si>
  <si>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</si>
  <si>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</si>
  <si>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</si>
  <si>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</si>
  <si>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</si>
  <si>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</si>
  <si>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</si>
  <si>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</si>
  <si>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</si>
  <si>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</si>
  <si>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</si>
  <si>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</si>
  <si>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</si>
  <si>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</si>
  <si>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</si>
  <si>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</si>
  <si>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</si>
  <si>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</si>
  <si>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</si>
  <si>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</si>
  <si>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</si>
  <si>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</si>
  <si>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</si>
  <si>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</si>
  <si>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</si>
  <si>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</si>
  <si>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</si>
  <si>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</si>
  <si>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</si>
  <si>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</si>
  <si>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</si>
  <si>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</si>
  <si>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</si>
  <si>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</si>
  <si>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</si>
  <si>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</si>
  <si>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</si>
  <si>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</si>
  <si>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</si>
  <si>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</si>
  <si>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</si>
  <si>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</si>
  <si>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</si>
  <si>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</si>
  <si>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</si>
  <si>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</si>
  <si>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</si>
  <si>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</si>
  <si>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</si>
  <si>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</si>
  <si>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</si>
  <si>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</si>
  <si>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</si>
  <si>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</si>
  <si>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</si>
  <si>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</si>
  <si>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</si>
  <si>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</si>
  <si>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</si>
  <si>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</si>
  <si>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</si>
  <si>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</si>
  <si>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</si>
  <si>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</si>
  <si>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</si>
  <si>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</si>
  <si>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</si>
  <si>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</si>
  <si>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</si>
  <si>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</si>
  <si>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</si>
  <si>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</si>
  <si>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</si>
  <si>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</si>
  <si>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</si>
  <si>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</si>
  <si>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</si>
  <si>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</si>
  <si>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</si>
  <si>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</si>
  <si>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</si>
  <si>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</si>
  <si>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</si>
  <si>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</si>
  <si>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</si>
  <si>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</si>
  <si>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</si>
  <si>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</si>
  <si>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</si>
  <si>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</si>
  <si>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</si>
  <si>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</si>
  <si>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</si>
  <si>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</si>
  <si>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</si>
  <si>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</si>
  <si>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</si>
  <si>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</si>
  <si>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</si>
  <si>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</si>
  <si>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</si>
  <si>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</si>
  <si>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</si>
  <si>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</si>
  <si>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</si>
  <si>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</si>
  <si>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</si>
  <si>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</si>
  <si>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</si>
  <si>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</si>
  <si>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</si>
  <si>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</si>
  <si>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</si>
  <si>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</si>
  <si>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</si>
  <si>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</si>
  <si>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</si>
  <si>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</si>
  <si>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</si>
  <si>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</si>
  <si>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</si>
  <si>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</si>
  <si>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</si>
  <si>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</si>
  <si>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</si>
  <si>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</si>
  <si>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</si>
  <si>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</si>
  <si>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</si>
  <si>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</si>
  <si>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</si>
  <si>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</si>
  <si>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</si>
  <si>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</si>
  <si>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</si>
  <si>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</si>
  <si>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</si>
  <si>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</si>
  <si>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</si>
  <si>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</si>
  <si>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</si>
  <si>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</si>
  <si>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</si>
  <si>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</si>
  <si>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</si>
  <si>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</si>
  <si>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</si>
  <si>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</si>
  <si>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</si>
  <si>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</si>
  <si>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</si>
  <si>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</si>
  <si>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</si>
  <si>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</si>
  <si>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</si>
  <si>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</si>
  <si>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</si>
  <si>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</si>
  <si>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</si>
  <si>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</si>
  <si>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</si>
  <si>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</si>
  <si>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</si>
  <si>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</si>
  <si>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</si>
  <si>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</si>
  <si>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</si>
  <si>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</si>
  <si>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</si>
  <si>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</si>
  <si>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</si>
  <si>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</si>
  <si>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</si>
  <si>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</si>
  <si>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</si>
  <si>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</si>
  <si>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</si>
  <si>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</si>
  <si>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</si>
  <si>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</si>
  <si>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</si>
  <si>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</si>
  <si>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</si>
  <si>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</si>
  <si>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</si>
  <si>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</si>
  <si>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</si>
  <si>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</si>
  <si>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</si>
  <si>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</si>
  <si>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</si>
  <si>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</si>
  <si>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</si>
  <si>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</si>
  <si>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</si>
  <si>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</si>
  <si>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</si>
  <si>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</si>
  <si>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</si>
  <si>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</si>
  <si>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</si>
  <si>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</si>
  <si>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</si>
  <si>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</si>
  <si>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</si>
  <si>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</si>
  <si>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</si>
  <si>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</si>
  <si>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</si>
  <si>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</si>
  <si>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</si>
  <si>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</si>
  <si>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</si>
  <si>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</si>
  <si>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</si>
  <si>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</si>
  <si>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</si>
  <si>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</si>
  <si>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</si>
  <si>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</si>
  <si>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</si>
  <si>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</si>
  <si>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</si>
  <si>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</si>
  <si>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</si>
  <si>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</si>
  <si>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</si>
  <si>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</si>
  <si>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</si>
  <si>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</si>
  <si>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</si>
  <si>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</si>
  <si>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</si>
  <si>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</si>
  <si>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</si>
  <si>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</si>
  <si>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</si>
  <si>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</si>
  <si>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</si>
  <si>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</si>
  <si>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</si>
  <si>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</si>
  <si>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</si>
  <si>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</si>
  <si>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</si>
  <si>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</si>
  <si>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</si>
  <si>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</si>
  <si>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</si>
  <si>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</si>
  <si>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</si>
  <si>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</si>
  <si>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</si>
  <si>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</si>
  <si>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</si>
  <si>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</si>
  <si>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</si>
  <si>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</si>
  <si>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</si>
  <si>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</si>
  <si>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</si>
  <si>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</si>
  <si>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</si>
  <si>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</si>
  <si>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</si>
  <si>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</si>
  <si>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</si>
  <si>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</si>
  <si>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</si>
  <si>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</si>
  <si>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</si>
  <si>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</si>
  <si>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</si>
  <si>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</si>
  <si>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</si>
  <si>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</si>
  <si>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</si>
  <si>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</si>
  <si>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</si>
  <si>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</si>
  <si>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</si>
  <si>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</si>
  <si>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</si>
  <si>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</si>
  <si>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</si>
  <si>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</si>
  <si>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</si>
  <si>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</si>
  <si>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</si>
  <si>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</si>
  <si>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</si>
  <si>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</si>
  <si>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</si>
  <si>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</si>
  <si>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</si>
  <si>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</si>
  <si>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</si>
  <si>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</si>
  <si>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</si>
  <si>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</si>
  <si>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</si>
  <si>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</si>
  <si>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</si>
  <si>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</si>
  <si>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</si>
  <si>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</si>
  <si>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</si>
  <si>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</si>
  <si>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</si>
  <si>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</si>
  <si>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</si>
  <si>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</si>
  <si>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</si>
  <si>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</si>
  <si>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</si>
  <si>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</si>
  <si>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</si>
  <si>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</si>
  <si>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</si>
  <si>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</si>
  <si>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</si>
  <si>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</si>
  <si>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</si>
  <si>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</si>
  <si>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</si>
  <si>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</si>
  <si>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</si>
  <si>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</si>
  <si>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</si>
  <si>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</si>
  <si>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</si>
  <si>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</si>
  <si>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</si>
  <si>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</si>
  <si>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</si>
  <si>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</si>
  <si>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</si>
  <si>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</si>
  <si>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</si>
  <si>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</si>
  <si>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</si>
  <si>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</si>
  <si>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</si>
  <si>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</si>
  <si>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</si>
  <si>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</si>
  <si>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</si>
  <si>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</si>
  <si>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</si>
  <si>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</si>
  <si>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</si>
  <si>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</si>
  <si>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</si>
  <si>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</si>
  <si>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</si>
  <si>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</si>
  <si>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</si>
  <si>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</si>
  <si>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</si>
  <si>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</si>
  <si>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</si>
  <si>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</si>
  <si>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</si>
  <si>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</si>
  <si>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</si>
  <si>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</si>
  <si>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</si>
  <si>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</si>
  <si>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</si>
  <si>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</si>
  <si>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</si>
  <si>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</si>
  <si>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</si>
  <si>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</si>
  <si>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</si>
  <si>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</si>
  <si>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</si>
  <si>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</si>
  <si>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</si>
  <si>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</si>
  <si>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</si>
  <si>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</si>
  <si>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</si>
  <si>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</si>
  <si>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</si>
  <si>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</si>
  <si>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</si>
  <si>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</si>
  <si>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</si>
  <si>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</si>
  <si>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</si>
  <si>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</si>
  <si>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</si>
  <si>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</si>
  <si>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</si>
  <si>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</si>
  <si>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</si>
  <si>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</si>
  <si>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</si>
  <si>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</si>
  <si>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</si>
  <si>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</si>
  <si>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</si>
  <si>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</si>
  <si>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</si>
  <si>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</si>
  <si>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</si>
  <si>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</si>
  <si>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</si>
  <si>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</si>
  <si>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</si>
  <si>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</si>
  <si>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</si>
  <si>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</si>
  <si>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</si>
  <si>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</si>
  <si>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</si>
  <si>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</si>
  <si>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</si>
  <si>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</si>
  <si>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</si>
  <si>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</si>
  <si>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</si>
  <si>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</si>
  <si>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</si>
  <si>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</si>
  <si>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</si>
  <si>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</si>
  <si>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</si>
  <si>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</si>
  <si>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</si>
  <si>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</si>
  <si>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</si>
  <si>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</si>
  <si>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</si>
  <si>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</si>
  <si>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</si>
  <si>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</si>
  <si>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</si>
  <si>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</si>
  <si>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</si>
  <si>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</si>
  <si>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</si>
  <si>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</si>
  <si>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</si>
  <si>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</si>
  <si>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</si>
  <si>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</si>
  <si>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</si>
  <si>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</si>
  <si>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</si>
  <si>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</si>
  <si>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</si>
  <si>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</si>
  <si>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</si>
  <si>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</si>
  <si>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</si>
  <si>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</si>
  <si>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</si>
  <si>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</si>
  <si>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</si>
  <si>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</si>
  <si>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</si>
  <si>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</si>
  <si>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</si>
  <si>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</si>
  <si>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</si>
  <si>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</si>
  <si>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</si>
  <si>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</si>
  <si>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</si>
  <si>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</si>
  <si>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</si>
  <si>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</si>
  <si>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</si>
  <si>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</si>
  <si>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</si>
  <si>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</si>
  <si>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</si>
  <si>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</si>
  <si>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</si>
  <si>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</si>
  <si>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</si>
  <si>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</si>
  <si>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</si>
  <si>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</si>
  <si>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</si>
  <si>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</si>
  <si>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</si>
  <si>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</si>
  <si>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</si>
  <si>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</si>
  <si>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</si>
  <si>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</si>
  <si>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</si>
  <si>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</si>
  <si>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</si>
  <si>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</si>
  <si>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</si>
  <si>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</si>
  <si>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</si>
  <si>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</si>
  <si>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</si>
  <si>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</si>
  <si>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</si>
  <si>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</si>
  <si>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</si>
  <si>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</si>
  <si>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</si>
  <si>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</si>
  <si>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</si>
  <si>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</si>
  <si>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</si>
  <si>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</si>
  <si>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</si>
  <si>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</si>
  <si>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</si>
  <si>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</si>
  <si>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</si>
  <si>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</si>
  <si>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</si>
  <si>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</si>
  <si>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</si>
  <si>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</si>
  <si>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</si>
  <si>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</si>
  <si>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</si>
  <si>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</si>
  <si>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</si>
  <si>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</si>
  <si>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</si>
  <si>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</si>
  <si>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</si>
  <si>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</si>
  <si>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</si>
  <si>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</si>
  <si>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</si>
  <si>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</si>
  <si>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</si>
  <si>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</si>
  <si>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</si>
  <si>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</si>
  <si>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</si>
  <si>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</si>
  <si>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</si>
  <si>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</si>
  <si>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</si>
  <si>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</si>
  <si>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</si>
  <si>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</si>
  <si>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</si>
  <si>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</si>
  <si>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</si>
  <si>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</si>
  <si>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</si>
  <si>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</si>
  <si>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</si>
  <si>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</si>
  <si>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</si>
  <si>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</si>
  <si>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</si>
  <si>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</si>
  <si>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</si>
  <si>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</si>
  <si>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</si>
  <si>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</si>
  <si>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</si>
  <si>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</si>
  <si>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</si>
  <si>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</si>
  <si>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</si>
  <si>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</si>
  <si>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</si>
  <si>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</si>
  <si>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</si>
  <si>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</si>
  <si>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</si>
  <si>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</si>
  <si>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</si>
  <si>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</si>
  <si>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</si>
  <si>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</si>
  <si>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</si>
  <si>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</si>
  <si>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</si>
  <si>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</si>
  <si>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</si>
  <si>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</si>
  <si>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</si>
  <si>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</si>
  <si>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</si>
  <si>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</si>
  <si>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</si>
  <si>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</si>
  <si>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</si>
  <si>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</si>
  <si>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</si>
  <si>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</si>
  <si>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</si>
  <si>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</si>
  <si>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</si>
  <si>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</si>
  <si>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</si>
  <si>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</si>
  <si>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</si>
  <si>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</si>
  <si>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</si>
  <si>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</si>
  <si>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</si>
  <si>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</si>
  <si>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</si>
  <si>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</si>
  <si>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</si>
  <si>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</si>
  <si>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</si>
  <si>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</si>
  <si>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</si>
  <si>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</si>
  <si>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</si>
  <si>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</si>
  <si>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</si>
  <si>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</si>
  <si>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</si>
  <si>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</si>
  <si>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</si>
  <si>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</si>
  <si>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</si>
  <si>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</si>
  <si>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</si>
  <si>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</si>
  <si>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</si>
  <si>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</si>
  <si>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</si>
  <si>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</si>
  <si>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</si>
  <si>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</si>
  <si>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</si>
  <si>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</si>
  <si>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</si>
  <si>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</si>
  <si>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</si>
  <si>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</si>
  <si>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</si>
  <si>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</si>
  <si>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</si>
  <si>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</si>
  <si>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</si>
  <si>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</si>
  <si>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</si>
  <si>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</si>
  <si>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</si>
  <si>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</si>
  <si>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</si>
  <si>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</si>
  <si>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</si>
  <si>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</si>
  <si>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</si>
  <si>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</si>
  <si>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</si>
  <si>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</si>
  <si>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</si>
  <si>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</si>
  <si>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</si>
  <si>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</si>
  <si>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</si>
  <si>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</si>
  <si>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</si>
  <si>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</si>
  <si>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</si>
  <si>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</si>
  <si>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</si>
  <si>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</si>
  <si>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</si>
  <si>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</si>
  <si>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</si>
  <si>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</si>
  <si>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</si>
  <si>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</si>
  <si>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</si>
  <si>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</si>
  <si>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</si>
  <si>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</si>
  <si>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</si>
  <si>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</si>
  <si>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</si>
  <si>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</si>
  <si>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</si>
  <si>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</si>
  <si>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</si>
  <si>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</si>
  <si>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</si>
  <si>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</si>
  <si>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</si>
  <si>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</si>
  <si>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</si>
  <si>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</si>
  <si>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</si>
  <si>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</si>
  <si>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</si>
  <si>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</si>
  <si>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</si>
  <si>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</si>
  <si>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</si>
  <si>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</si>
  <si>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</si>
  <si>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</si>
  <si>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</si>
  <si>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</si>
  <si>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</si>
  <si>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</si>
  <si>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</si>
  <si>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</si>
  <si>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</si>
  <si>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</si>
  <si>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</si>
  <si>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</si>
  <si>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</si>
  <si>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</si>
  <si>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</si>
  <si>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</si>
  <si>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</si>
  <si>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</si>
  <si>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</si>
  <si>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</si>
  <si>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</si>
  <si>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</si>
  <si>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</si>
  <si>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</si>
  <si>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</si>
  <si>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</si>
  <si>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</si>
  <si>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</si>
  <si>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</si>
  <si>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</si>
  <si>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</si>
  <si>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</si>
  <si>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</si>
  <si>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</si>
  <si>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</si>
  <si>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</si>
  <si>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</si>
  <si>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</si>
  <si>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</si>
  <si>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</si>
  <si>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</si>
  <si>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</si>
  <si>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</si>
  <si>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</si>
  <si>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</si>
  <si>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</si>
  <si>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</si>
  <si>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</si>
  <si>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</si>
  <si>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</si>
  <si>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</si>
  <si>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</si>
  <si>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</si>
  <si>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</si>
  <si>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</si>
  <si>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</si>
  <si>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</si>
  <si>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</si>
  <si>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</si>
  <si>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</si>
  <si>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</si>
  <si>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</si>
  <si>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</si>
  <si>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</si>
  <si>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</si>
  <si>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</si>
  <si>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</si>
  <si>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</si>
  <si>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</si>
  <si>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</si>
  <si>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</si>
  <si>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</si>
  <si>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</si>
  <si>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</si>
  <si>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</si>
  <si>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</si>
  <si>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</si>
  <si>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</si>
  <si>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</si>
  <si>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</si>
  <si>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</si>
  <si>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</si>
  <si>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</si>
  <si>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</si>
  <si>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</si>
  <si>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</si>
  <si>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</si>
  <si>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</si>
  <si>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</si>
  <si>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</si>
  <si>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</si>
  <si>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</si>
  <si>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</si>
  <si>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</si>
  <si>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</si>
  <si>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</si>
  <si>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</si>
  <si>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</si>
  <si>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</si>
  <si>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</si>
  <si>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</si>
  <si>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</si>
  <si>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</si>
  <si>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</si>
  <si>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</si>
  <si>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</si>
  <si>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</si>
  <si>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</si>
  <si>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</si>
  <si>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</si>
  <si>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</si>
  <si>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</si>
  <si>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</si>
  <si>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</si>
  <si>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</si>
  <si>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</si>
  <si>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</si>
  <si>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</si>
  <si>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</si>
  <si>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</si>
  <si>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</si>
  <si>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</si>
  <si>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</si>
  <si>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</si>
  <si>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</si>
  <si>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</si>
  <si>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</si>
  <si>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</si>
  <si>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</si>
  <si>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</si>
  <si>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</si>
  <si>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</si>
  <si>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</si>
  <si>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</si>
  <si>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</si>
  <si>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</si>
  <si>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</si>
  <si>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</si>
  <si>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</si>
  <si>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</si>
  <si>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</si>
  <si>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</si>
  <si>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</si>
  <si>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</si>
  <si>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</si>
  <si>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</si>
  <si>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</si>
  <si>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</si>
  <si>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</si>
  <si>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</si>
  <si>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</si>
  <si>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</si>
  <si>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</si>
  <si>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</si>
  <si>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</si>
  <si>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</si>
  <si>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</si>
  <si>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</si>
  <si>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</si>
  <si>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</si>
  <si>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</si>
  <si>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</si>
  <si>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</si>
  <si>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</si>
  <si>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</si>
  <si>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</si>
  <si>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</si>
  <si>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</si>
  <si>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</si>
  <si>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</si>
  <si>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</si>
  <si>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</si>
  <si>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</si>
  <si>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</si>
  <si>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</si>
  <si>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</si>
  <si>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</si>
  <si>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</si>
  <si>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</si>
  <si>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</si>
  <si>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</si>
  <si>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</si>
  <si>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</si>
  <si>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</si>
  <si>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</si>
  <si>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</si>
  <si>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</si>
  <si>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</si>
  <si>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</si>
  <si>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</si>
  <si>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</si>
  <si>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</si>
  <si>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</si>
  <si>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</si>
  <si>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</si>
  <si>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</si>
  <si>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</si>
  <si>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</si>
  <si>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</si>
  <si>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</si>
  <si>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</si>
  <si>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</si>
  <si>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</si>
  <si>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</si>
  <si>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</si>
  <si>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</si>
  <si>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</si>
  <si>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</si>
  <si>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</si>
  <si>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</si>
  <si>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</si>
  <si>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</si>
  <si>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</si>
  <si>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</si>
  <si>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</si>
  <si>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</si>
  <si>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</si>
  <si>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</si>
  <si>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</si>
  <si>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</si>
  <si>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</si>
  <si>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</si>
  <si>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</si>
  <si>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</si>
  <si>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</si>
  <si>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</si>
  <si>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</si>
  <si>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</si>
  <si>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</si>
  <si>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</si>
  <si>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</si>
  <si>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</si>
  <si>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</si>
  <si>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</si>
  <si>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</si>
  <si>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</si>
  <si>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</si>
  <si>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</si>
  <si>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</si>
  <si>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</si>
  <si>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</si>
  <si>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</si>
  <si>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</si>
  <si>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</si>
  <si>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</si>
  <si>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</si>
  <si>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</si>
  <si>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</si>
  <si>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</si>
  <si>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</si>
  <si>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</si>
  <si>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</si>
  <si>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</si>
  <si>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</si>
  <si>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</si>
  <si>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</si>
  <si>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</si>
  <si>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</si>
  <si>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</si>
  <si>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</si>
  <si>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</si>
  <si>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</si>
  <si>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</si>
  <si>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</si>
  <si>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</si>
  <si>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</si>
  <si>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</si>
  <si>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</si>
  <si>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</si>
  <si>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</si>
  <si>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</si>
  <si>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</si>
  <si>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</si>
  <si>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</si>
  <si>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</si>
  <si>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</si>
  <si>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</si>
  <si>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</si>
  <si>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</si>
  <si>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</si>
  <si>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</si>
  <si>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</si>
  <si>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</si>
  <si>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</si>
  <si>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</si>
  <si>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</si>
  <si>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</si>
  <si>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</si>
  <si>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</si>
  <si>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</si>
  <si>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</si>
  <si>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</si>
  <si>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</si>
  <si>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</si>
  <si>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</si>
  <si>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</si>
  <si>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</si>
  <si>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</si>
  <si>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</si>
  <si>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</si>
  <si>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</si>
  <si>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</si>
  <si>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</si>
  <si>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</si>
  <si>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</si>
  <si>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</si>
  <si>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</si>
  <si>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</si>
  <si>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</si>
  <si>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</si>
  <si>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</si>
  <si>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</si>
  <si>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</si>
  <si>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</si>
  <si>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</si>
  <si>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</si>
  <si>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</si>
  <si>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</si>
  <si>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</si>
  <si>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</si>
  <si>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</si>
  <si>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</si>
  <si>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</si>
  <si>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</si>
  <si>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</si>
  <si>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</si>
  <si>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</si>
  <si>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</si>
  <si>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</si>
  <si>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</si>
  <si>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</si>
  <si>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</si>
  <si>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</si>
  <si>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</si>
  <si>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</si>
  <si>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</si>
  <si>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</si>
  <si>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</si>
  <si>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</si>
  <si>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</si>
  <si>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</si>
  <si>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</si>
  <si>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</si>
  <si>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</si>
  <si>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</si>
  <si>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</si>
  <si>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</si>
  <si>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</si>
  <si>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</si>
  <si>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</si>
  <si>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</si>
  <si>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</si>
  <si>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</si>
  <si>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</si>
  <si>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</si>
  <si>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</si>
  <si>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</si>
  <si>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</si>
  <si>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</si>
  <si>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</si>
  <si>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</si>
  <si>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</si>
  <si>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</si>
  <si>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</si>
  <si>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</si>
  <si>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</si>
  <si>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</si>
  <si>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</si>
  <si>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</si>
  <si>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</si>
  <si>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</si>
  <si>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</si>
  <si>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</si>
  <si>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</si>
  <si>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</si>
  <si>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</si>
  <si>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</si>
  <si>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</si>
  <si>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</si>
  <si>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</si>
  <si>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</si>
  <si>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</si>
  <si>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</si>
  <si>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</si>
  <si>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</si>
  <si>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</si>
  <si>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</si>
  <si>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</si>
  <si>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</si>
  <si>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</si>
  <si>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</si>
  <si>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</si>
  <si>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</si>
  <si>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</si>
  <si>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</si>
  <si>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</si>
  <si>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</si>
  <si>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</si>
  <si>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</si>
  <si>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</si>
  <si>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</si>
  <si>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</si>
  <si>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</si>
  <si>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</si>
  <si>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</si>
  <si>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</si>
  <si>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</si>
  <si>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</si>
  <si>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</si>
  <si>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</si>
  <si>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</si>
  <si>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</si>
  <si>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</si>
  <si>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</si>
  <si>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</si>
  <si>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</si>
  <si>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</si>
  <si>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</si>
  <si>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</si>
  <si>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</si>
  <si>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</si>
  <si>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</si>
  <si>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Osečina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</si>
</sst>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87</c:v>
                </c:pt>
                <c:pt idx="1">
                  <c:v>115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151</c:v>
                </c:pt>
                <c:pt idx="1">
                  <c:v>180</c:v>
                </c:pt>
                <c:pt idx="2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05792"/>
        <c:axId val="192389120"/>
      </c:barChart>
      <c:catAx>
        <c:axId val="19230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120"/>
        <c:crosses val="autoZero"/>
        <c:auto val="1"/>
        <c:lblAlgn val="ctr"/>
        <c:lblOffset val="100"/>
        <c:noMultiLvlLbl val="0"/>
      </c:catAx>
      <c:valAx>
        <c:axId val="19238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05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259</c:v>
                </c:pt>
                <c:pt idx="1">
                  <c:v>247</c:v>
                </c:pt>
                <c:pt idx="2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0496"/>
        <c:axId val="200733056"/>
      </c:barChart>
      <c:catAx>
        <c:axId val="20073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056"/>
        <c:crosses val="autoZero"/>
        <c:auto val="1"/>
        <c:lblAlgn val="ctr"/>
        <c:lblOffset val="100"/>
        <c:noMultiLvlLbl val="0"/>
      </c:catAx>
      <c:valAx>
        <c:axId val="20073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0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8</c:v>
                </c:pt>
                <c:pt idx="1">
                  <c:v>20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29504"/>
        <c:axId val="201031040"/>
      </c:barChart>
      <c:catAx>
        <c:axId val="201029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1040"/>
        <c:crosses val="autoZero"/>
        <c:auto val="1"/>
        <c:lblAlgn val="ctr"/>
        <c:lblOffset val="100"/>
        <c:noMultiLvlLbl val="0"/>
      </c:catAx>
      <c:valAx>
        <c:axId val="201031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29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728"/>
        <c:axId val="201601024"/>
      </c:barChart>
      <c:catAx>
        <c:axId val="201241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024"/>
        <c:crosses val="autoZero"/>
        <c:auto val="1"/>
        <c:lblAlgn val="ctr"/>
        <c:lblOffset val="100"/>
        <c:noMultiLvlLbl val="0"/>
      </c:catAx>
      <c:valAx>
        <c:axId val="201601024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7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2796</c:v>
                </c:pt>
                <c:pt idx="1">
                  <c:v>2615</c:v>
                </c:pt>
                <c:pt idx="2">
                  <c:v>2509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771264"/>
        <c:axId val="202021120"/>
      </c:barChart>
      <c:catAx>
        <c:axId val="20177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1120"/>
        <c:crosses val="autoZero"/>
        <c:auto val="1"/>
        <c:lblAlgn val="ctr"/>
        <c:lblOffset val="100"/>
        <c:noMultiLvlLbl val="0"/>
      </c:catAx>
      <c:valAx>
        <c:axId val="20202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771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13.509192645883294</c:v>
                </c:pt>
                <c:pt idx="1">
                  <c:v>59.672262190247807</c:v>
                </c:pt>
                <c:pt idx="2">
                  <c:v>26.818545163868908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11</c:v>
                </c:pt>
                <c:pt idx="1">
                  <c:v>7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562560"/>
        <c:axId val="202609408"/>
      </c:barChart>
      <c:catAx>
        <c:axId val="2025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609408"/>
        <c:crosses val="autoZero"/>
        <c:auto val="1"/>
        <c:lblAlgn val="ctr"/>
        <c:lblOffset val="100"/>
        <c:noMultiLvlLbl val="0"/>
      </c:catAx>
      <c:valAx>
        <c:axId val="20260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562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074176"/>
        <c:axId val="203194752"/>
      </c:barChart>
      <c:catAx>
        <c:axId val="20307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194752"/>
        <c:crosses val="autoZero"/>
        <c:auto val="1"/>
        <c:lblAlgn val="ctr"/>
        <c:lblOffset val="100"/>
        <c:noMultiLvlLbl val="0"/>
      </c:catAx>
      <c:valAx>
        <c:axId val="2031947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07417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97.4</c:v>
                </c:pt>
                <c:pt idx="1">
                  <c:v>94.3</c:v>
                </c:pt>
                <c:pt idx="2">
                  <c:v>64.400000000000006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91.1</c:v>
                </c:pt>
                <c:pt idx="1">
                  <c:v>79.2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3470336"/>
        <c:axId val="314540416"/>
      </c:barChart>
      <c:catAx>
        <c:axId val="313470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540416"/>
        <c:crosses val="autoZero"/>
        <c:auto val="1"/>
        <c:lblAlgn val="ctr"/>
        <c:lblOffset val="100"/>
        <c:noMultiLvlLbl val="0"/>
      </c:catAx>
      <c:valAx>
        <c:axId val="314540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34703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553</c:v>
                </c:pt>
                <c:pt idx="1">
                  <c:v>492</c:v>
                </c:pt>
                <c:pt idx="2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5044608"/>
        <c:axId val="315060992"/>
      </c:barChart>
      <c:catAx>
        <c:axId val="31504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060992"/>
        <c:crosses val="autoZero"/>
        <c:auto val="1"/>
        <c:lblAlgn val="ctr"/>
        <c:lblOffset val="100"/>
        <c:noMultiLvlLbl val="0"/>
      </c:catAx>
      <c:valAx>
        <c:axId val="31506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5044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8706816"/>
        <c:axId val="318741504"/>
      </c:barChart>
      <c:catAx>
        <c:axId val="31870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741504"/>
        <c:crosses val="autoZero"/>
        <c:auto val="1"/>
        <c:lblAlgn val="ctr"/>
        <c:lblOffset val="100"/>
        <c:noMultiLvlLbl val="0"/>
      </c:catAx>
      <c:valAx>
        <c:axId val="3187415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70681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38</c:v>
                </c:pt>
                <c:pt idx="1">
                  <c:v>24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8</c:v>
                </c:pt>
                <c:pt idx="1">
                  <c:v>11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490496"/>
        <c:axId val="192566016"/>
      </c:barChart>
      <c:catAx>
        <c:axId val="192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6016"/>
        <c:crosses val="autoZero"/>
        <c:auto val="1"/>
        <c:lblAlgn val="ctr"/>
        <c:lblOffset val="100"/>
        <c:noMultiLvlLbl val="0"/>
      </c:catAx>
      <c:valAx>
        <c:axId val="19256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904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30</c:v>
                </c:pt>
                <c:pt idx="1">
                  <c:v>32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53</c:v>
                </c:pt>
                <c:pt idx="1">
                  <c:v>44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20268160"/>
        <c:axId val="321327872"/>
      </c:barChart>
      <c:catAx>
        <c:axId val="32026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1327872"/>
        <c:crosses val="autoZero"/>
        <c:auto val="1"/>
        <c:lblAlgn val="ctr"/>
        <c:lblOffset val="100"/>
        <c:noMultiLvlLbl val="0"/>
      </c:catAx>
      <c:valAx>
        <c:axId val="32132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02681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1.8585131894484412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1.8285371702637891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1.7186250999200638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2.3581135091926457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2.1482813749000798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2.1982414068745006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2.1282973621103118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2.2282174260591527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2.2881694644284569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3.0675459632294162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3.7170263788968825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4.1266986410871302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4.4064748201438846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4.376498800959232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3.6970423661071146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2.6079136690647484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1.8884892086330936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1.5787370103916867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24472192"/>
        <c:axId val="324478080"/>
      </c:barChart>
      <c:catAx>
        <c:axId val="3244721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24478080"/>
        <c:crosses val="autoZero"/>
        <c:auto val="1"/>
        <c:lblAlgn val="ctr"/>
        <c:lblOffset val="100"/>
        <c:noMultiLvlLbl val="0"/>
      </c:catAx>
      <c:valAx>
        <c:axId val="3244780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244721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1.6386890487609911</c:v>
                </c:pt>
                <c:pt idx="1">
                  <c:v>2.058353317346123</c:v>
                </c:pt>
                <c:pt idx="2">
                  <c:v>1.8385291766586729</c:v>
                </c:pt>
                <c:pt idx="3">
                  <c:v>2.2981614708233415</c:v>
                </c:pt>
                <c:pt idx="4">
                  <c:v>2.4980015987210233</c:v>
                </c:pt>
                <c:pt idx="5">
                  <c:v>2.6079136690647484</c:v>
                </c:pt>
                <c:pt idx="6">
                  <c:v>2.7178257394084731</c:v>
                </c:pt>
                <c:pt idx="7">
                  <c:v>2.7577937649880093</c:v>
                </c:pt>
                <c:pt idx="8">
                  <c:v>3.007593924860112</c:v>
                </c:pt>
                <c:pt idx="9">
                  <c:v>3.8469224620303755</c:v>
                </c:pt>
                <c:pt idx="10">
                  <c:v>4.1566746602717828</c:v>
                </c:pt>
                <c:pt idx="11">
                  <c:v>4.4964028776978413</c:v>
                </c:pt>
                <c:pt idx="12">
                  <c:v>5.1858513189448434</c:v>
                </c:pt>
                <c:pt idx="13">
                  <c:v>4.6962430055955231</c:v>
                </c:pt>
                <c:pt idx="14">
                  <c:v>3.477218225419664</c:v>
                </c:pt>
                <c:pt idx="15">
                  <c:v>2.0083932853717026</c:v>
                </c:pt>
                <c:pt idx="16">
                  <c:v>1.5987210231814548</c:v>
                </c:pt>
                <c:pt idx="17">
                  <c:v>0.88928856914468424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25424256"/>
        <c:axId val="325649920"/>
      </c:barChart>
      <c:catAx>
        <c:axId val="3254242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25649920"/>
        <c:crosses val="autoZero"/>
        <c:auto val="1"/>
        <c:lblAlgn val="ctr"/>
        <c:lblOffset val="100"/>
        <c:noMultiLvlLbl val="0"/>
      </c:catAx>
      <c:valAx>
        <c:axId val="32564992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54242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9.3984962406015032E-2</c:v>
                </c:pt>
                <c:pt idx="1">
                  <c:v>6.5259952142701763E-2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3.524436090225564</c:v>
                </c:pt>
                <c:pt idx="1">
                  <c:v>0.76136610833152052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25.751879699248121</c:v>
                </c:pt>
                <c:pt idx="1">
                  <c:v>16.445507939960844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28.218984962406012</c:v>
                </c:pt>
                <c:pt idx="1">
                  <c:v>33.304328910158802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34.56296992481203</c:v>
                </c:pt>
                <c:pt idx="1">
                  <c:v>42.745268653469651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2.3496240601503757</c:v>
                </c:pt>
                <c:pt idx="1">
                  <c:v>2.2840983249945617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5.4981203007518795</c:v>
                </c:pt>
                <c:pt idx="1">
                  <c:v>4.3941701109419187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8824704"/>
        <c:axId val="328826240"/>
      </c:barChart>
      <c:catAx>
        <c:axId val="328824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8826240"/>
        <c:crosses val="autoZero"/>
        <c:auto val="1"/>
        <c:lblAlgn val="ctr"/>
        <c:lblOffset val="100"/>
        <c:noMultiLvlLbl val="0"/>
      </c:catAx>
      <c:valAx>
        <c:axId val="328826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88247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49.224624060150376</c:v>
                </c:pt>
                <c:pt idx="1">
                  <c:v>45.007613661083319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27.93703007518797</c:v>
                </c:pt>
                <c:pt idx="1">
                  <c:v>36.41505329562758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22.767857142857142</c:v>
                </c:pt>
                <c:pt idx="1">
                  <c:v>18.512073091146402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7.0488721804511267E-2</c:v>
                </c:pt>
                <c:pt idx="1">
                  <c:v>6.5259952142701763E-2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32206848"/>
        <c:axId val="332208384"/>
      </c:barChart>
      <c:catAx>
        <c:axId val="332206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2208384"/>
        <c:crosses val="autoZero"/>
        <c:auto val="1"/>
        <c:lblAlgn val="ctr"/>
        <c:lblOffset val="100"/>
        <c:noMultiLvlLbl val="0"/>
      </c:catAx>
      <c:valAx>
        <c:axId val="3322083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22068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6</c:v>
                </c:pt>
                <c:pt idx="4">
                  <c:v>13</c:v>
                </c:pt>
                <c:pt idx="5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12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33141504"/>
        <c:axId val="333408128"/>
      </c:barChart>
      <c:catAx>
        <c:axId val="333141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408128"/>
        <c:crosses val="autoZero"/>
        <c:auto val="1"/>
        <c:lblAlgn val="ctr"/>
        <c:lblOffset val="100"/>
        <c:noMultiLvlLbl val="0"/>
      </c:catAx>
      <c:valAx>
        <c:axId val="3334081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141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2.2799999999999998</c:v>
                </c:pt>
                <c:pt idx="1">
                  <c:v>0.63</c:v>
                </c:pt>
                <c:pt idx="3">
                  <c:v>0</c:v>
                </c:pt>
                <c:pt idx="4">
                  <c:v>1.42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33648640"/>
        <c:axId val="333651328"/>
      </c:barChart>
      <c:catAx>
        <c:axId val="33364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3651328"/>
        <c:crosses val="autoZero"/>
        <c:auto val="1"/>
        <c:lblAlgn val="ctr"/>
        <c:lblOffset val="100"/>
        <c:noMultiLvlLbl val="0"/>
      </c:catAx>
      <c:valAx>
        <c:axId val="3336513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36486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50</c:v>
                </c:pt>
                <c:pt idx="1">
                  <c:v>64.006514657980446</c:v>
                </c:pt>
                <c:pt idx="2">
                  <c:v>13.162393162393164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50</c:v>
                </c:pt>
                <c:pt idx="1">
                  <c:v>35.993485342019547</c:v>
                </c:pt>
                <c:pt idx="2">
                  <c:v>86.837606837606842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34263808"/>
        <c:axId val="334265344"/>
      </c:barChart>
      <c:catAx>
        <c:axId val="334263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4265344"/>
        <c:crosses val="autoZero"/>
        <c:auto val="1"/>
        <c:lblAlgn val="ctr"/>
        <c:lblOffset val="100"/>
        <c:noMultiLvlLbl val="0"/>
      </c:catAx>
      <c:valAx>
        <c:axId val="3342653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42638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14.9</c:v>
                </c:pt>
                <c:pt idx="1">
                  <c:v>17.5</c:v>
                </c:pt>
                <c:pt idx="2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4296576"/>
        <c:axId val="334298112"/>
      </c:barChart>
      <c:catAx>
        <c:axId val="33429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4298112"/>
        <c:crosses val="autoZero"/>
        <c:auto val="1"/>
        <c:lblAlgn val="ctr"/>
        <c:lblOffset val="100"/>
        <c:noMultiLvlLbl val="0"/>
      </c:catAx>
      <c:valAx>
        <c:axId val="33429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4296576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41</c:v>
                </c:pt>
                <c:pt idx="1">
                  <c:v>31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30</c:v>
                </c:pt>
                <c:pt idx="1">
                  <c:v>35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4798848"/>
        <c:axId val="334800384"/>
      </c:barChart>
      <c:catAx>
        <c:axId val="33479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4800384"/>
        <c:crosses val="autoZero"/>
        <c:auto val="1"/>
        <c:lblAlgn val="ctr"/>
        <c:lblOffset val="100"/>
        <c:noMultiLvlLbl val="0"/>
      </c:catAx>
      <c:valAx>
        <c:axId val="334800384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347988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408</c:v>
                </c:pt>
                <c:pt idx="1">
                  <c:v>371</c:v>
                </c:pt>
                <c:pt idx="2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329</c:v>
                </c:pt>
                <c:pt idx="1">
                  <c:v>327</c:v>
                </c:pt>
                <c:pt idx="2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097088"/>
        <c:axId val="193148032"/>
      </c:barChart>
      <c:catAx>
        <c:axId val="19309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8032"/>
        <c:crosses val="autoZero"/>
        <c:auto val="1"/>
        <c:lblAlgn val="ctr"/>
        <c:lblOffset val="100"/>
        <c:noMultiLvlLbl val="0"/>
      </c:catAx>
      <c:valAx>
        <c:axId val="193148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097088"/>
        <c:crosses val="autoZero"/>
        <c:crossBetween val="between"/>
        <c:majorUnit val="1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113</c:v>
                </c:pt>
                <c:pt idx="1">
                  <c:v>115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130</c:v>
                </c:pt>
                <c:pt idx="1">
                  <c:v>152</c:v>
                </c:pt>
                <c:pt idx="2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5117312"/>
        <c:axId val="335174272"/>
      </c:barChart>
      <c:catAx>
        <c:axId val="33511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5174272"/>
        <c:crosses val="autoZero"/>
        <c:auto val="1"/>
        <c:lblAlgn val="ctr"/>
        <c:lblOffset val="100"/>
        <c:noMultiLvlLbl val="0"/>
      </c:catAx>
      <c:valAx>
        <c:axId val="33517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35117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28.522964509394573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31.263048016701461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16.153444676409187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11.012526096033403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6.6022964509394573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6.4457202505219202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35271040"/>
        <c:axId val="335272576"/>
      </c:barChart>
      <c:catAx>
        <c:axId val="33527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5272576"/>
        <c:crosses val="autoZero"/>
        <c:auto val="1"/>
        <c:lblAlgn val="ctr"/>
        <c:lblOffset val="100"/>
        <c:noMultiLvlLbl val="0"/>
      </c:catAx>
      <c:valAx>
        <c:axId val="3352725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52710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52.25</c:v>
                </c:pt>
                <c:pt idx="1">
                  <c:v>39.53</c:v>
                </c:pt>
                <c:pt idx="2">
                  <c:v>6.62</c:v>
                </c:pt>
                <c:pt idx="3">
                  <c:v>1.17</c:v>
                </c:pt>
                <c:pt idx="4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58.25</c:v>
                </c:pt>
                <c:pt idx="1">
                  <c:v>31.43</c:v>
                </c:pt>
                <c:pt idx="2">
                  <c:v>8.02</c:v>
                </c:pt>
                <c:pt idx="3">
                  <c:v>1.85</c:v>
                </c:pt>
                <c:pt idx="4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35429632"/>
        <c:axId val="335431936"/>
      </c:barChart>
      <c:catAx>
        <c:axId val="335429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5431936"/>
        <c:crosses val="autoZero"/>
        <c:auto val="1"/>
        <c:lblAlgn val="ctr"/>
        <c:lblOffset val="100"/>
        <c:noMultiLvlLbl val="0"/>
      </c:catAx>
      <c:valAx>
        <c:axId val="335431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54296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50598</c:v>
                </c:pt>
                <c:pt idx="1">
                  <c:v>56944</c:v>
                </c:pt>
                <c:pt idx="2">
                  <c:v>65844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5476224"/>
        <c:axId val="335742464"/>
      </c:barChart>
      <c:catAx>
        <c:axId val="33547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5742464"/>
        <c:crosses val="autoZero"/>
        <c:auto val="1"/>
        <c:lblAlgn val="ctr"/>
        <c:lblOffset val="100"/>
        <c:noMultiLvlLbl val="0"/>
      </c:catAx>
      <c:valAx>
        <c:axId val="335742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5476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984</c:v>
                </c:pt>
                <c:pt idx="1">
                  <c:v>1024</c:v>
                </c:pt>
                <c:pt idx="2">
                  <c:v>1043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1936</c:v>
                </c:pt>
                <c:pt idx="1">
                  <c:v>1892</c:v>
                </c:pt>
                <c:pt idx="2">
                  <c:v>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5771520"/>
        <c:axId val="335773056"/>
      </c:barChart>
      <c:catAx>
        <c:axId val="33577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5773056"/>
        <c:crosses val="autoZero"/>
        <c:auto val="1"/>
        <c:lblAlgn val="ctr"/>
        <c:lblOffset val="100"/>
        <c:noMultiLvlLbl val="0"/>
      </c:catAx>
      <c:valAx>
        <c:axId val="335773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5771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15.7</c:v>
                </c:pt>
                <c:pt idx="1">
                  <c:v>29.8</c:v>
                </c:pt>
                <c:pt idx="2">
                  <c:v>2</c:v>
                </c:pt>
                <c:pt idx="3">
                  <c:v>52.5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71.86440677966101</c:v>
                </c:pt>
                <c:pt idx="1">
                  <c:v>94.552529182879368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28.135593220338983</c:v>
                </c:pt>
                <c:pt idx="1">
                  <c:v>5.4474708171206228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09673088"/>
        <c:axId val="410023424"/>
      </c:barChart>
      <c:catAx>
        <c:axId val="409673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023424"/>
        <c:crosses val="autoZero"/>
        <c:auto val="1"/>
        <c:lblAlgn val="ctr"/>
        <c:lblOffset val="100"/>
        <c:noMultiLvlLbl val="0"/>
      </c:catAx>
      <c:valAx>
        <c:axId val="41002342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67308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</c:v>
                </c:pt>
                <c:pt idx="1">
                  <c:v>17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0742144"/>
        <c:axId val="410752512"/>
      </c:barChart>
      <c:catAx>
        <c:axId val="41074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0752512"/>
        <c:crosses val="autoZero"/>
        <c:auto val="1"/>
        <c:lblAlgn val="ctr"/>
        <c:lblOffset val="100"/>
        <c:noMultiLvlLbl val="0"/>
      </c:catAx>
      <c:valAx>
        <c:axId val="410752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0742144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5.8</c:v>
                </c:pt>
                <c:pt idx="1">
                  <c:v>17.100000000000001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1127168"/>
        <c:axId val="411171456"/>
      </c:barChart>
      <c:catAx>
        <c:axId val="41112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1171456"/>
        <c:crosses val="autoZero"/>
        <c:auto val="1"/>
        <c:lblAlgn val="ctr"/>
        <c:lblOffset val="100"/>
        <c:noMultiLvlLbl val="0"/>
      </c:catAx>
      <c:valAx>
        <c:axId val="41117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1127168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28</c:v>
                </c:pt>
                <c:pt idx="1">
                  <c:v>28.7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1745664"/>
        <c:axId val="411763840"/>
      </c:barChart>
      <c:catAx>
        <c:axId val="41174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1763840"/>
        <c:crosses val="autoZero"/>
        <c:auto val="1"/>
        <c:lblAlgn val="ctr"/>
        <c:lblOffset val="100"/>
        <c:noMultiLvlLbl val="0"/>
      </c:catAx>
      <c:valAx>
        <c:axId val="41176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174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15</c:v>
                </c:pt>
                <c:pt idx="1">
                  <c:v>49.1</c:v>
                </c:pt>
                <c:pt idx="2">
                  <c:v>35.799999999999997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24.39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12001024"/>
        <c:axId val="412002944"/>
      </c:barChart>
      <c:catAx>
        <c:axId val="41200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12002944"/>
        <c:crosses val="autoZero"/>
        <c:auto val="1"/>
        <c:lblAlgn val="ctr"/>
        <c:lblOffset val="100"/>
        <c:noMultiLvlLbl val="0"/>
      </c:catAx>
      <c:valAx>
        <c:axId val="412002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12001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18.7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12214784"/>
        <c:axId val="412216320"/>
      </c:barChart>
      <c:catAx>
        <c:axId val="41221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2216320"/>
        <c:crosses val="autoZero"/>
        <c:auto val="1"/>
        <c:lblAlgn val="ctr"/>
        <c:lblOffset val="100"/>
        <c:noMultiLvlLbl val="0"/>
      </c:catAx>
      <c:valAx>
        <c:axId val="41221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2214784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36</c:v>
                </c:pt>
                <c:pt idx="1">
                  <c:v>48.3</c:v>
                </c:pt>
                <c:pt idx="2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64</c:v>
                </c:pt>
                <c:pt idx="1">
                  <c:v>51.7</c:v>
                </c:pt>
                <c:pt idx="2">
                  <c:v>67.5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13475072"/>
        <c:axId val="313476608"/>
      </c:barChart>
      <c:catAx>
        <c:axId val="31347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3476608"/>
        <c:crosses val="autoZero"/>
        <c:auto val="1"/>
        <c:lblAlgn val="ctr"/>
        <c:lblOffset val="100"/>
        <c:noMultiLvlLbl val="0"/>
      </c:catAx>
      <c:valAx>
        <c:axId val="313476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134750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293</c:v>
                </c:pt>
                <c:pt idx="1">
                  <c:v>480</c:v>
                </c:pt>
                <c:pt idx="2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31</c:v>
                </c:pt>
                <c:pt idx="1">
                  <c:v>6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3503104"/>
        <c:axId val="313615488"/>
      </c:barChart>
      <c:catAx>
        <c:axId val="313503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3615488"/>
        <c:crosses val="autoZero"/>
        <c:auto val="1"/>
        <c:lblAlgn val="ctr"/>
        <c:lblOffset val="100"/>
        <c:noMultiLvlLbl val="0"/>
      </c:catAx>
      <c:valAx>
        <c:axId val="3136154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35031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1172</c:v>
                </c:pt>
                <c:pt idx="1">
                  <c:v>2563</c:v>
                </c:pt>
                <c:pt idx="2">
                  <c:v>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630</c:v>
                </c:pt>
                <c:pt idx="1">
                  <c:v>49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3637888"/>
        <c:axId val="313877248"/>
      </c:barChart>
      <c:catAx>
        <c:axId val="313637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3877248"/>
        <c:crosses val="autoZero"/>
        <c:auto val="1"/>
        <c:lblAlgn val="ctr"/>
        <c:lblOffset val="100"/>
        <c:noMultiLvlLbl val="0"/>
      </c:catAx>
      <c:valAx>
        <c:axId val="3138772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3637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</c:v>
                </c:pt>
                <c:pt idx="1">
                  <c:v>5.3</c:v>
                </c:pt>
                <c:pt idx="2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20.3</c:v>
                </c:pt>
                <c:pt idx="1">
                  <c:v>8.1999999999999993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14460800"/>
        <c:axId val="314478976"/>
      </c:barChart>
      <c:catAx>
        <c:axId val="314460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478976"/>
        <c:crosses val="autoZero"/>
        <c:auto val="1"/>
        <c:lblAlgn val="ctr"/>
        <c:lblOffset val="100"/>
        <c:noMultiLvlLbl val="0"/>
      </c:catAx>
      <c:valAx>
        <c:axId val="3144789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4460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19.100000000000001</c:v>
                </c:pt>
                <c:pt idx="1">
                  <c:v>20.3</c:v>
                </c:pt>
                <c:pt idx="2">
                  <c:v>21.6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34.799999999999997</c:v>
                </c:pt>
                <c:pt idx="1">
                  <c:v>34.799999999999997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14534144"/>
        <c:axId val="314597376"/>
      </c:barChart>
      <c:catAx>
        <c:axId val="31453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4597376"/>
        <c:crosses val="autoZero"/>
        <c:auto val="1"/>
        <c:lblAlgn val="ctr"/>
        <c:lblOffset val="100"/>
        <c:noMultiLvlLbl val="0"/>
      </c:catAx>
      <c:valAx>
        <c:axId val="3145973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45341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132.75899999999999</c:v>
                </c:pt>
                <c:pt idx="1">
                  <c:v>224.059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4627968"/>
        <c:axId val="314629504"/>
      </c:barChart>
      <c:catAx>
        <c:axId val="314627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629504"/>
        <c:crosses val="autoZero"/>
        <c:auto val="1"/>
        <c:lblAlgn val="ctr"/>
        <c:lblOffset val="100"/>
        <c:noMultiLvlLbl val="0"/>
      </c:catAx>
      <c:valAx>
        <c:axId val="314629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627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332</c:v>
                </c:pt>
                <c:pt idx="1">
                  <c:v>9361.01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4729600"/>
        <c:axId val="314731136"/>
      </c:barChart>
      <c:catAx>
        <c:axId val="31472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731136"/>
        <c:crosses val="autoZero"/>
        <c:auto val="1"/>
        <c:lblAlgn val="ctr"/>
        <c:lblOffset val="100"/>
        <c:noMultiLvlLbl val="0"/>
      </c:catAx>
      <c:valAx>
        <c:axId val="31473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729600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81</c:v>
                </c:pt>
                <c:pt idx="1">
                  <c:v>82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64</c:v>
                </c:pt>
                <c:pt idx="1">
                  <c:v>61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5408768"/>
        <c:axId val="315410304"/>
      </c:barChart>
      <c:catAx>
        <c:axId val="31540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410304"/>
        <c:crosses val="autoZero"/>
        <c:auto val="1"/>
        <c:lblAlgn val="ctr"/>
        <c:lblOffset val="100"/>
        <c:noMultiLvlLbl val="0"/>
      </c:catAx>
      <c:valAx>
        <c:axId val="315410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54087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15.7</c:v>
                </c:pt>
                <c:pt idx="1">
                  <c:v>14.4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51.5</c:v>
                </c:pt>
                <c:pt idx="1">
                  <c:v>46.6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32.799999999999997</c:v>
                </c:pt>
                <c:pt idx="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60256"/>
        <c:axId val="193788160"/>
      </c:barChart>
      <c:catAx>
        <c:axId val="193760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88160"/>
        <c:crosses val="autoZero"/>
        <c:auto val="1"/>
        <c:lblAlgn val="ctr"/>
        <c:lblOffset val="100"/>
        <c:noMultiLvlLbl val="0"/>
      </c:catAx>
      <c:valAx>
        <c:axId val="193788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602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87</c:v>
                </c:pt>
                <c:pt idx="1">
                  <c:v>115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151</c:v>
                </c:pt>
                <c:pt idx="1">
                  <c:v>180</c:v>
                </c:pt>
                <c:pt idx="2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24992"/>
        <c:axId val="59549184"/>
      </c:barChart>
      <c:catAx>
        <c:axId val="595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9184"/>
        <c:crosses val="autoZero"/>
        <c:auto val="1"/>
        <c:lblAlgn val="ctr"/>
        <c:lblOffset val="100"/>
        <c:noMultiLvlLbl val="0"/>
      </c:catAx>
      <c:valAx>
        <c:axId val="5954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24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38</c:v>
                </c:pt>
                <c:pt idx="1">
                  <c:v>24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8</c:v>
                </c:pt>
                <c:pt idx="1">
                  <c:v>11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18656"/>
        <c:axId val="59761408"/>
      </c:barChart>
      <c:catAx>
        <c:axId val="5971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408"/>
        <c:crosses val="autoZero"/>
        <c:auto val="1"/>
        <c:lblAlgn val="ctr"/>
        <c:lblOffset val="100"/>
        <c:noMultiLvlLbl val="0"/>
      </c:catAx>
      <c:valAx>
        <c:axId val="5976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18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408</c:v>
                </c:pt>
                <c:pt idx="1">
                  <c:v>371</c:v>
                </c:pt>
                <c:pt idx="2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329</c:v>
                </c:pt>
                <c:pt idx="1">
                  <c:v>327</c:v>
                </c:pt>
                <c:pt idx="2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5504"/>
        <c:axId val="146807424"/>
      </c:barChart>
      <c:catAx>
        <c:axId val="14680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7424"/>
        <c:crosses val="autoZero"/>
        <c:auto val="1"/>
        <c:lblAlgn val="ctr"/>
        <c:lblOffset val="100"/>
        <c:noMultiLvlLbl val="0"/>
      </c:catAx>
      <c:valAx>
        <c:axId val="146807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55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15</c:v>
                </c:pt>
                <c:pt idx="1">
                  <c:v>49.1</c:v>
                </c:pt>
                <c:pt idx="2">
                  <c:v>35.799999999999997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15.7</c:v>
                </c:pt>
                <c:pt idx="1">
                  <c:v>14.4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51.5</c:v>
                </c:pt>
                <c:pt idx="1">
                  <c:v>46.6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32.799999999999997</c:v>
                </c:pt>
                <c:pt idx="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381632"/>
        <c:axId val="147530880"/>
      </c:barChart>
      <c:catAx>
        <c:axId val="14738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30880"/>
        <c:crosses val="autoZero"/>
        <c:auto val="1"/>
        <c:lblAlgn val="ctr"/>
        <c:lblOffset val="100"/>
        <c:noMultiLvlLbl val="0"/>
      </c:catAx>
      <c:valAx>
        <c:axId val="147530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3816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36</c:v>
                </c:pt>
                <c:pt idx="1">
                  <c:v>48.3</c:v>
                </c:pt>
                <c:pt idx="2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64</c:v>
                </c:pt>
                <c:pt idx="1">
                  <c:v>51.7</c:v>
                </c:pt>
                <c:pt idx="2">
                  <c:v>67.5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58720"/>
        <c:axId val="150164608"/>
      </c:barChart>
      <c:catAx>
        <c:axId val="15015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4608"/>
        <c:crosses val="autoZero"/>
        <c:auto val="1"/>
        <c:lblAlgn val="ctr"/>
        <c:lblOffset val="100"/>
        <c:noMultiLvlLbl val="0"/>
      </c:catAx>
      <c:valAx>
        <c:axId val="150164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587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0928"/>
        <c:axId val="150303488"/>
      </c:barChart>
      <c:catAx>
        <c:axId val="15030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3488"/>
        <c:crosses val="autoZero"/>
        <c:auto val="1"/>
        <c:lblAlgn val="ctr"/>
        <c:lblOffset val="100"/>
        <c:noMultiLvlLbl val="0"/>
      </c:catAx>
      <c:valAx>
        <c:axId val="15030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0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30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19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59424"/>
        <c:axId val="150373504"/>
      </c:barChart>
      <c:catAx>
        <c:axId val="15035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73504"/>
        <c:crosses val="autoZero"/>
        <c:auto val="1"/>
        <c:lblAlgn val="ctr"/>
        <c:lblOffset val="100"/>
        <c:noMultiLvlLbl val="0"/>
      </c:catAx>
      <c:valAx>
        <c:axId val="15037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59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12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12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94528"/>
        <c:axId val="150722048"/>
      </c:barChart>
      <c:catAx>
        <c:axId val="150694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2048"/>
        <c:crosses val="autoZero"/>
        <c:auto val="1"/>
        <c:lblAlgn val="ctr"/>
        <c:lblOffset val="100"/>
        <c:noMultiLvlLbl val="0"/>
      </c:catAx>
      <c:valAx>
        <c:axId val="15072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694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644</c:v>
                </c:pt>
                <c:pt idx="1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280"/>
        <c:axId val="151186816"/>
      </c:barChart>
      <c:catAx>
        <c:axId val="151185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auto val="1"/>
        <c:lblAlgn val="ctr"/>
        <c:lblOffset val="100"/>
        <c:noMultiLvlLbl val="0"/>
      </c:catAx>
      <c:valAx>
        <c:axId val="15118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2160"/>
        <c:axId val="198493696"/>
      </c:barChart>
      <c:catAx>
        <c:axId val="198492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3696"/>
        <c:crosses val="autoZero"/>
        <c:auto val="1"/>
        <c:lblAlgn val="ctr"/>
        <c:lblOffset val="100"/>
        <c:noMultiLvlLbl val="0"/>
      </c:catAx>
      <c:valAx>
        <c:axId val="19849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216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259</c:v>
                </c:pt>
                <c:pt idx="1">
                  <c:v>247</c:v>
                </c:pt>
                <c:pt idx="2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3392"/>
        <c:axId val="151324928"/>
      </c:barChart>
      <c:catAx>
        <c:axId val="15132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4928"/>
        <c:crosses val="autoZero"/>
        <c:auto val="1"/>
        <c:lblAlgn val="ctr"/>
        <c:lblOffset val="100"/>
        <c:noMultiLvlLbl val="0"/>
      </c:catAx>
      <c:valAx>
        <c:axId val="15132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3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8</c:v>
                </c:pt>
                <c:pt idx="1">
                  <c:v>20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768"/>
        <c:axId val="151462656"/>
      </c:barChart>
      <c:catAx>
        <c:axId val="1514567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auto val="1"/>
        <c:lblAlgn val="ctr"/>
        <c:lblOffset val="100"/>
        <c:noMultiLvlLbl val="0"/>
      </c:catAx>
      <c:valAx>
        <c:axId val="151462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5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6</c:v>
                </c:pt>
                <c:pt idx="1">
                  <c:v>17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780160"/>
        <c:axId val="152814720"/>
      </c:barChart>
      <c:catAx>
        <c:axId val="1527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720"/>
        <c:crosses val="autoZero"/>
        <c:auto val="1"/>
        <c:lblAlgn val="ctr"/>
        <c:lblOffset val="100"/>
        <c:noMultiLvlLbl val="0"/>
      </c:catAx>
      <c:valAx>
        <c:axId val="15281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80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5088"/>
        <c:axId val="153308160"/>
      </c:barChart>
      <c:catAx>
        <c:axId val="15330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160"/>
        <c:crosses val="autoZero"/>
        <c:auto val="1"/>
        <c:lblAlgn val="ctr"/>
        <c:lblOffset val="100"/>
        <c:noMultiLvlLbl val="0"/>
      </c:catAx>
      <c:valAx>
        <c:axId val="153308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132.75899999999999</c:v>
                </c:pt>
                <c:pt idx="1">
                  <c:v>224.059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808"/>
        <c:axId val="153504000"/>
      </c:barChart>
      <c:catAx>
        <c:axId val="153463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auto val="1"/>
        <c:lblAlgn val="ctr"/>
        <c:lblOffset val="100"/>
        <c:noMultiLvlLbl val="0"/>
      </c:catAx>
      <c:valAx>
        <c:axId val="153504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2796</c:v>
                </c:pt>
                <c:pt idx="1">
                  <c:v>2615</c:v>
                </c:pt>
                <c:pt idx="2">
                  <c:v>2509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320"/>
        <c:axId val="153753472"/>
      </c:barChart>
      <c:catAx>
        <c:axId val="15367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auto val="1"/>
        <c:lblAlgn val="ctr"/>
        <c:lblOffset val="100"/>
        <c:noMultiLvlLbl val="0"/>
      </c:catAx>
      <c:valAx>
        <c:axId val="15375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18.7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008"/>
        <c:axId val="153836544"/>
      </c:barChart>
      <c:catAx>
        <c:axId val="1538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544"/>
        <c:crosses val="autoZero"/>
        <c:auto val="1"/>
        <c:lblAlgn val="ctr"/>
        <c:lblOffset val="100"/>
        <c:noMultiLvlLbl val="0"/>
      </c:catAx>
      <c:valAx>
        <c:axId val="15383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5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14.9</c:v>
                </c:pt>
                <c:pt idx="1">
                  <c:v>17.5</c:v>
                </c:pt>
                <c:pt idx="2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18464"/>
        <c:axId val="153938176"/>
      </c:barChart>
      <c:catAx>
        <c:axId val="15391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8176"/>
        <c:crosses val="autoZero"/>
        <c:auto val="1"/>
        <c:lblAlgn val="ctr"/>
        <c:lblOffset val="100"/>
        <c:noMultiLvlLbl val="0"/>
      </c:catAx>
      <c:valAx>
        <c:axId val="15393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18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13.509192645883294</c:v>
                </c:pt>
                <c:pt idx="1">
                  <c:v>59.672262190247807</c:v>
                </c:pt>
                <c:pt idx="2">
                  <c:v>26.818545163868908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11</c:v>
                </c:pt>
                <c:pt idx="1">
                  <c:v>7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3472"/>
        <c:axId val="154315008"/>
      </c:barChart>
      <c:catAx>
        <c:axId val="15431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5008"/>
        <c:crosses val="autoZero"/>
        <c:auto val="1"/>
        <c:lblAlgn val="ctr"/>
        <c:lblOffset val="100"/>
        <c:noMultiLvlLbl val="0"/>
      </c:catAx>
      <c:valAx>
        <c:axId val="15431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3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30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19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2320"/>
        <c:axId val="199354240"/>
      </c:barChart>
      <c:catAx>
        <c:axId val="199352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4240"/>
        <c:crosses val="autoZero"/>
        <c:auto val="1"/>
        <c:lblAlgn val="ctr"/>
        <c:lblOffset val="100"/>
        <c:noMultiLvlLbl val="0"/>
      </c:catAx>
      <c:valAx>
        <c:axId val="19935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2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86432"/>
        <c:axId val="154798720"/>
      </c:barChart>
      <c:catAx>
        <c:axId val="15478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8720"/>
        <c:crosses val="autoZero"/>
        <c:auto val="1"/>
        <c:lblAlgn val="ctr"/>
        <c:lblOffset val="100"/>
        <c:noMultiLvlLbl val="0"/>
      </c:catAx>
      <c:valAx>
        <c:axId val="15479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86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97.4</c:v>
                </c:pt>
                <c:pt idx="1">
                  <c:v>94.3</c:v>
                </c:pt>
                <c:pt idx="2">
                  <c:v>64.400000000000006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91.1</c:v>
                </c:pt>
                <c:pt idx="1">
                  <c:v>79.2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088384"/>
        <c:axId val="155128576"/>
      </c:barChart>
      <c:catAx>
        <c:axId val="155088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576"/>
        <c:crosses val="autoZero"/>
        <c:auto val="1"/>
        <c:lblAlgn val="ctr"/>
        <c:lblOffset val="100"/>
        <c:noMultiLvlLbl val="0"/>
      </c:catAx>
      <c:valAx>
        <c:axId val="155128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3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553</c:v>
                </c:pt>
                <c:pt idx="1">
                  <c:v>492</c:v>
                </c:pt>
                <c:pt idx="2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7088"/>
        <c:axId val="155258880"/>
      </c:barChart>
      <c:catAx>
        <c:axId val="15525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auto val="1"/>
        <c:lblAlgn val="ctr"/>
        <c:lblOffset val="100"/>
        <c:noMultiLvlLbl val="0"/>
      </c:catAx>
      <c:valAx>
        <c:axId val="155258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599232"/>
        <c:axId val="155600768"/>
      </c:barChart>
      <c:catAx>
        <c:axId val="15559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768"/>
        <c:crosses val="autoZero"/>
        <c:auto val="1"/>
        <c:lblAlgn val="ctr"/>
        <c:lblOffset val="100"/>
        <c:noMultiLvlLbl val="0"/>
      </c:catAx>
      <c:valAx>
        <c:axId val="15560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99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30</c:v>
                </c:pt>
                <c:pt idx="1">
                  <c:v>32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53</c:v>
                </c:pt>
                <c:pt idx="1">
                  <c:v>44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479872"/>
        <c:axId val="156580480"/>
      </c:barChart>
      <c:catAx>
        <c:axId val="15647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80480"/>
        <c:crosses val="autoZero"/>
        <c:auto val="1"/>
        <c:lblAlgn val="ctr"/>
        <c:lblOffset val="100"/>
        <c:noMultiLvlLbl val="0"/>
      </c:catAx>
      <c:valAx>
        <c:axId val="15658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9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1.8585131894484412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1.8285371702637891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1.7186250999200638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2.3581135091926457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2.1482813749000798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2.1982414068745006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2.1282973621103118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2.2282174260591527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2.2881694644284569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3.0675459632294162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3.7170263788968825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4.1266986410871302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4.4064748201438846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4.376498800959232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3.6970423661071146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2.6079136690647484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1.8884892086330936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1.5787370103916867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704"/>
        <c:axId val="157834240"/>
      </c:barChart>
      <c:catAx>
        <c:axId val="15783270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34240"/>
        <c:crosses val="autoZero"/>
        <c:auto val="1"/>
        <c:lblAlgn val="ctr"/>
        <c:lblOffset val="100"/>
        <c:noMultiLvlLbl val="0"/>
      </c:catAx>
      <c:valAx>
        <c:axId val="15783424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327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1.6386890487609911</c:v>
                </c:pt>
                <c:pt idx="1">
                  <c:v>2.058353317346123</c:v>
                </c:pt>
                <c:pt idx="2">
                  <c:v>1.8385291766586729</c:v>
                </c:pt>
                <c:pt idx="3">
                  <c:v>2.2981614708233415</c:v>
                </c:pt>
                <c:pt idx="4">
                  <c:v>2.4980015987210233</c:v>
                </c:pt>
                <c:pt idx="5">
                  <c:v>2.6079136690647484</c:v>
                </c:pt>
                <c:pt idx="6">
                  <c:v>2.7178257394084731</c:v>
                </c:pt>
                <c:pt idx="7">
                  <c:v>2.7577937649880093</c:v>
                </c:pt>
                <c:pt idx="8">
                  <c:v>3.007593924860112</c:v>
                </c:pt>
                <c:pt idx="9">
                  <c:v>3.8469224620303755</c:v>
                </c:pt>
                <c:pt idx="10">
                  <c:v>4.1566746602717828</c:v>
                </c:pt>
                <c:pt idx="11">
                  <c:v>4.4964028776978413</c:v>
                </c:pt>
                <c:pt idx="12">
                  <c:v>5.1858513189448434</c:v>
                </c:pt>
                <c:pt idx="13">
                  <c:v>4.6962430055955231</c:v>
                </c:pt>
                <c:pt idx="14">
                  <c:v>3.477218225419664</c:v>
                </c:pt>
                <c:pt idx="15">
                  <c:v>2.0083932853717026</c:v>
                </c:pt>
                <c:pt idx="16">
                  <c:v>1.5987210231814548</c:v>
                </c:pt>
                <c:pt idx="17">
                  <c:v>0.88928856914468424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09152"/>
        <c:axId val="158210688"/>
      </c:barChart>
      <c:catAx>
        <c:axId val="1582091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10688"/>
        <c:crosses val="autoZero"/>
        <c:auto val="1"/>
        <c:lblAlgn val="ctr"/>
        <c:lblOffset val="100"/>
        <c:noMultiLvlLbl val="0"/>
      </c:catAx>
      <c:valAx>
        <c:axId val="15821068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091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9.3984962406015032E-2</c:v>
                </c:pt>
                <c:pt idx="1">
                  <c:v>6.5259952142701763E-2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3.524436090225564</c:v>
                </c:pt>
                <c:pt idx="1">
                  <c:v>0.76136610833152052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25.751879699248121</c:v>
                </c:pt>
                <c:pt idx="1">
                  <c:v>16.445507939960844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28.218984962406012</c:v>
                </c:pt>
                <c:pt idx="1">
                  <c:v>33.304328910158802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34.56296992481203</c:v>
                </c:pt>
                <c:pt idx="1">
                  <c:v>42.745268653469651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2.3496240601503757</c:v>
                </c:pt>
                <c:pt idx="1">
                  <c:v>2.2840983249945617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5.4981203007518795</c:v>
                </c:pt>
                <c:pt idx="1">
                  <c:v>4.3941701109419187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099520"/>
        <c:axId val="159130368"/>
      </c:barChart>
      <c:catAx>
        <c:axId val="159099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0368"/>
        <c:crosses val="autoZero"/>
        <c:auto val="1"/>
        <c:lblAlgn val="ctr"/>
        <c:lblOffset val="100"/>
        <c:noMultiLvlLbl val="0"/>
      </c:catAx>
      <c:valAx>
        <c:axId val="159130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0995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49.224624060150376</c:v>
                </c:pt>
                <c:pt idx="1">
                  <c:v>45.007613661083319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27.93703007518797</c:v>
                </c:pt>
                <c:pt idx="1">
                  <c:v>36.41505329562758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22.767857142857142</c:v>
                </c:pt>
                <c:pt idx="1">
                  <c:v>18.512073091146402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7.0488721804511267E-2</c:v>
                </c:pt>
                <c:pt idx="1">
                  <c:v>6.5259952142701763E-2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675136"/>
        <c:axId val="159676672"/>
      </c:barChart>
      <c:catAx>
        <c:axId val="159675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6672"/>
        <c:crosses val="autoZero"/>
        <c:auto val="1"/>
        <c:lblAlgn val="ctr"/>
        <c:lblOffset val="100"/>
        <c:noMultiLvlLbl val="0"/>
      </c:catAx>
      <c:valAx>
        <c:axId val="159676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51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6</c:v>
                </c:pt>
                <c:pt idx="4">
                  <c:v>13</c:v>
                </c:pt>
                <c:pt idx="5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12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1120"/>
        <c:axId val="160027008"/>
      </c:barChart>
      <c:catAx>
        <c:axId val="160021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7008"/>
        <c:crosses val="autoZero"/>
        <c:auto val="1"/>
        <c:lblAlgn val="ctr"/>
        <c:lblOffset val="100"/>
        <c:noMultiLvlLbl val="0"/>
      </c:catAx>
      <c:valAx>
        <c:axId val="1600270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1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12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12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808896"/>
        <c:axId val="199966720"/>
      </c:barChart>
      <c:catAx>
        <c:axId val="199808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6720"/>
        <c:crosses val="autoZero"/>
        <c:auto val="1"/>
        <c:lblAlgn val="ctr"/>
        <c:lblOffset val="100"/>
        <c:noMultiLvlLbl val="0"/>
      </c:catAx>
      <c:valAx>
        <c:axId val="19996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808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2.2799999999999998</c:v>
                </c:pt>
                <c:pt idx="1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589696"/>
        <c:axId val="160591232"/>
      </c:barChart>
      <c:catAx>
        <c:axId val="16058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1232"/>
        <c:crosses val="autoZero"/>
        <c:auto val="1"/>
        <c:lblAlgn val="ctr"/>
        <c:lblOffset val="100"/>
        <c:noMultiLvlLbl val="0"/>
      </c:catAx>
      <c:valAx>
        <c:axId val="160591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89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50</c:v>
                </c:pt>
                <c:pt idx="1">
                  <c:v>64.006514657980446</c:v>
                </c:pt>
                <c:pt idx="2">
                  <c:v>13.162393162393164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50</c:v>
                </c:pt>
                <c:pt idx="1">
                  <c:v>35.993485342019547</c:v>
                </c:pt>
                <c:pt idx="2">
                  <c:v>86.837606837606842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795648"/>
        <c:axId val="160822016"/>
      </c:barChart>
      <c:catAx>
        <c:axId val="160795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22016"/>
        <c:crosses val="autoZero"/>
        <c:auto val="1"/>
        <c:lblAlgn val="ctr"/>
        <c:lblOffset val="100"/>
        <c:noMultiLvlLbl val="0"/>
      </c:catAx>
      <c:valAx>
        <c:axId val="1608220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7956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41</c:v>
                </c:pt>
                <c:pt idx="1">
                  <c:v>31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30</c:v>
                </c:pt>
                <c:pt idx="1">
                  <c:v>35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4816"/>
        <c:axId val="160996352"/>
      </c:barChart>
      <c:catAx>
        <c:axId val="16099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96352"/>
        <c:crosses val="autoZero"/>
        <c:auto val="1"/>
        <c:lblAlgn val="ctr"/>
        <c:lblOffset val="100"/>
        <c:noMultiLvlLbl val="0"/>
      </c:catAx>
      <c:valAx>
        <c:axId val="160996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4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113</c:v>
                </c:pt>
                <c:pt idx="1">
                  <c:v>115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130</c:v>
                </c:pt>
                <c:pt idx="1">
                  <c:v>152</c:v>
                </c:pt>
                <c:pt idx="2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78528"/>
        <c:axId val="161480064"/>
      </c:barChart>
      <c:catAx>
        <c:axId val="16147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480064"/>
        <c:crosses val="autoZero"/>
        <c:auto val="1"/>
        <c:lblAlgn val="ctr"/>
        <c:lblOffset val="100"/>
        <c:noMultiLvlLbl val="0"/>
      </c:catAx>
      <c:valAx>
        <c:axId val="1614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785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28.522964509394573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31.263048016701461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16.153444676409187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11.012526096033403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6.6022964509394573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6.4457202505219202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0512"/>
        <c:axId val="161922432"/>
      </c:barChart>
      <c:catAx>
        <c:axId val="161920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922432"/>
        <c:crosses val="autoZero"/>
        <c:auto val="1"/>
        <c:lblAlgn val="ctr"/>
        <c:lblOffset val="100"/>
        <c:noMultiLvlLbl val="0"/>
      </c:catAx>
      <c:valAx>
        <c:axId val="1619224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05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52.25</c:v>
                </c:pt>
                <c:pt idx="1">
                  <c:v>39.53</c:v>
                </c:pt>
                <c:pt idx="2">
                  <c:v>6.62</c:v>
                </c:pt>
                <c:pt idx="3">
                  <c:v>1.17</c:v>
                </c:pt>
                <c:pt idx="4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58.25</c:v>
                </c:pt>
                <c:pt idx="1">
                  <c:v>31.43</c:v>
                </c:pt>
                <c:pt idx="2">
                  <c:v>8.02</c:v>
                </c:pt>
                <c:pt idx="3">
                  <c:v>1.85</c:v>
                </c:pt>
                <c:pt idx="4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6656"/>
        <c:axId val="162248192"/>
      </c:barChart>
      <c:catAx>
        <c:axId val="16224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192"/>
        <c:crosses val="autoZero"/>
        <c:auto val="1"/>
        <c:lblAlgn val="ctr"/>
        <c:lblOffset val="100"/>
        <c:noMultiLvlLbl val="0"/>
      </c:catAx>
      <c:valAx>
        <c:axId val="1622481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66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50598</c:v>
                </c:pt>
                <c:pt idx="1">
                  <c:v>56944</c:v>
                </c:pt>
                <c:pt idx="2">
                  <c:v>65844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7264"/>
        <c:axId val="162428800"/>
      </c:barChart>
      <c:catAx>
        <c:axId val="16242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800"/>
        <c:crosses val="autoZero"/>
        <c:auto val="1"/>
        <c:lblAlgn val="ctr"/>
        <c:lblOffset val="100"/>
        <c:noMultiLvlLbl val="0"/>
      </c:catAx>
      <c:valAx>
        <c:axId val="162428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7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984</c:v>
                </c:pt>
                <c:pt idx="1">
                  <c:v>1024</c:v>
                </c:pt>
                <c:pt idx="2">
                  <c:v>1043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1936</c:v>
                </c:pt>
                <c:pt idx="1">
                  <c:v>1892</c:v>
                </c:pt>
                <c:pt idx="2">
                  <c:v>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3216768"/>
        <c:axId val="164366592"/>
      </c:barChart>
      <c:catAx>
        <c:axId val="16321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6592"/>
        <c:crosses val="autoZero"/>
        <c:auto val="1"/>
        <c:lblAlgn val="ctr"/>
        <c:lblOffset val="100"/>
        <c:noMultiLvlLbl val="0"/>
      </c:catAx>
      <c:valAx>
        <c:axId val="164366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3216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15.7</c:v>
                </c:pt>
                <c:pt idx="1">
                  <c:v>29.8</c:v>
                </c:pt>
                <c:pt idx="2">
                  <c:v>2</c:v>
                </c:pt>
                <c:pt idx="3">
                  <c:v>52.5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71.86440677966101</c:v>
                </c:pt>
                <c:pt idx="1">
                  <c:v>94.552529182879368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28.135593220338983</c:v>
                </c:pt>
                <c:pt idx="1">
                  <c:v>5.4474708171206228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296960"/>
        <c:axId val="167575552"/>
      </c:barChart>
      <c:catAx>
        <c:axId val="166296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75552"/>
        <c:crosses val="autoZero"/>
        <c:auto val="1"/>
        <c:lblAlgn val="ctr"/>
        <c:lblOffset val="100"/>
        <c:noMultiLvlLbl val="0"/>
      </c:catAx>
      <c:valAx>
        <c:axId val="1675755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29696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644</c:v>
                </c:pt>
                <c:pt idx="1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768"/>
        <c:axId val="200712576"/>
      </c:barChart>
      <c:catAx>
        <c:axId val="200624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2576"/>
        <c:crosses val="autoZero"/>
        <c:auto val="1"/>
        <c:lblAlgn val="ctr"/>
        <c:lblOffset val="100"/>
        <c:noMultiLvlLbl val="0"/>
      </c:catAx>
      <c:valAx>
        <c:axId val="20071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5.8</c:v>
                </c:pt>
                <c:pt idx="1">
                  <c:v>17.100000000000001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840"/>
        <c:axId val="168213504"/>
      </c:barChart>
      <c:catAx>
        <c:axId val="1680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213504"/>
        <c:crosses val="autoZero"/>
        <c:auto val="1"/>
        <c:lblAlgn val="ctr"/>
        <c:lblOffset val="100"/>
        <c:noMultiLvlLbl val="0"/>
      </c:catAx>
      <c:valAx>
        <c:axId val="16821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00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28</c:v>
                </c:pt>
                <c:pt idx="1">
                  <c:v>28.7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28800"/>
        <c:axId val="186451072"/>
      </c:barChart>
      <c:catAx>
        <c:axId val="1864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1072"/>
        <c:crosses val="autoZero"/>
        <c:auto val="1"/>
        <c:lblAlgn val="ctr"/>
        <c:lblOffset val="100"/>
        <c:noMultiLvlLbl val="0"/>
      </c:catAx>
      <c:valAx>
        <c:axId val="186451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28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24.39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66528"/>
        <c:axId val="186568064"/>
      </c:barChart>
      <c:catAx>
        <c:axId val="18656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568064"/>
        <c:crosses val="autoZero"/>
        <c:auto val="1"/>
        <c:lblAlgn val="ctr"/>
        <c:lblOffset val="100"/>
        <c:noMultiLvlLbl val="0"/>
      </c:catAx>
      <c:valAx>
        <c:axId val="18656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665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293</c:v>
                </c:pt>
                <c:pt idx="1">
                  <c:v>480</c:v>
                </c:pt>
                <c:pt idx="2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31</c:v>
                </c:pt>
                <c:pt idx="1">
                  <c:v>6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45824"/>
        <c:axId val="186857728"/>
      </c:barChart>
      <c:catAx>
        <c:axId val="186845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57728"/>
        <c:crosses val="autoZero"/>
        <c:auto val="1"/>
        <c:lblAlgn val="ctr"/>
        <c:lblOffset val="100"/>
        <c:noMultiLvlLbl val="0"/>
      </c:catAx>
      <c:valAx>
        <c:axId val="1868577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45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1172</c:v>
                </c:pt>
                <c:pt idx="1">
                  <c:v>2563</c:v>
                </c:pt>
                <c:pt idx="2">
                  <c:v>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630</c:v>
                </c:pt>
                <c:pt idx="1">
                  <c:v>49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2080"/>
        <c:axId val="189343616"/>
      </c:barChart>
      <c:catAx>
        <c:axId val="189342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43616"/>
        <c:crosses val="autoZero"/>
        <c:auto val="1"/>
        <c:lblAlgn val="ctr"/>
        <c:lblOffset val="100"/>
        <c:noMultiLvlLbl val="0"/>
      </c:catAx>
      <c:valAx>
        <c:axId val="1893436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2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</c:v>
                </c:pt>
                <c:pt idx="1">
                  <c:v>5.3</c:v>
                </c:pt>
                <c:pt idx="2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20.3</c:v>
                </c:pt>
                <c:pt idx="1">
                  <c:v>8.1999999999999993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15424"/>
        <c:axId val="189460864"/>
      </c:barChart>
      <c:catAx>
        <c:axId val="189415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0864"/>
        <c:crosses val="autoZero"/>
        <c:auto val="1"/>
        <c:lblAlgn val="ctr"/>
        <c:lblOffset val="100"/>
        <c:noMultiLvlLbl val="0"/>
      </c:catAx>
      <c:valAx>
        <c:axId val="1894608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15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19.100000000000001</c:v>
                </c:pt>
                <c:pt idx="1">
                  <c:v>20.3</c:v>
                </c:pt>
                <c:pt idx="2">
                  <c:v>21.6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34.799999999999997</c:v>
                </c:pt>
                <c:pt idx="1">
                  <c:v>34.799999999999997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584128"/>
        <c:axId val="189585664"/>
      </c:barChart>
      <c:catAx>
        <c:axId val="18958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5664"/>
        <c:crosses val="autoZero"/>
        <c:auto val="1"/>
        <c:lblAlgn val="ctr"/>
        <c:lblOffset val="100"/>
        <c:noMultiLvlLbl val="0"/>
      </c:catAx>
      <c:valAx>
        <c:axId val="189585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41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332</c:v>
                </c:pt>
                <c:pt idx="1">
                  <c:v>9361.01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41632"/>
        <c:axId val="189943168"/>
      </c:barChart>
      <c:catAx>
        <c:axId val="18994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3168"/>
        <c:crosses val="autoZero"/>
        <c:auto val="1"/>
        <c:lblAlgn val="ctr"/>
        <c:lblOffset val="100"/>
        <c:noMultiLvlLbl val="0"/>
      </c:catAx>
      <c:valAx>
        <c:axId val="18994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1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81</c:v>
                </c:pt>
                <c:pt idx="1">
                  <c:v>82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64</c:v>
                </c:pt>
                <c:pt idx="1">
                  <c:v>61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28512"/>
        <c:axId val="190130048"/>
      </c:barChart>
      <c:catAx>
        <c:axId val="19012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0048"/>
        <c:crosses val="autoZero"/>
        <c:auto val="1"/>
        <c:lblAlgn val="ctr"/>
        <c:lblOffset val="100"/>
        <c:noMultiLvlLbl val="0"/>
      </c:catAx>
      <c:valAx>
        <c:axId val="19013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85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4826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5182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9364</v>
      </c>
      <c r="C4" s="35">
        <v>4696</v>
      </c>
      <c r="D4" s="63">
        <v>4668</v>
      </c>
      <c r="E4" s="211"/>
    </row>
    <row r="5" spans="1:5" ht="30" x14ac:dyDescent="0.25">
      <c r="A5" s="201" t="s">
        <v>716</v>
      </c>
      <c r="B5" s="72">
        <v>8072</v>
      </c>
      <c r="C5" s="61">
        <v>4070</v>
      </c>
      <c r="D5" s="111">
        <v>4002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2135</v>
      </c>
      <c r="C4" s="71">
        <v>3923</v>
      </c>
    </row>
    <row r="5" spans="1:6" x14ac:dyDescent="0.25">
      <c r="A5" s="286" t="s">
        <v>719</v>
      </c>
      <c r="B5" s="214">
        <v>206</v>
      </c>
      <c r="C5" s="214">
        <v>198</v>
      </c>
    </row>
    <row r="6" spans="1:6" x14ac:dyDescent="0.25">
      <c r="A6" s="286" t="s">
        <v>720</v>
      </c>
      <c r="B6" s="214">
        <v>762</v>
      </c>
      <c r="C6" s="214">
        <v>752</v>
      </c>
    </row>
    <row r="7" spans="1:6" x14ac:dyDescent="0.25">
      <c r="A7" s="286" t="s">
        <v>721</v>
      </c>
      <c r="B7" s="214">
        <v>1468</v>
      </c>
      <c r="C7" s="214">
        <v>873</v>
      </c>
    </row>
    <row r="8" spans="1:6" x14ac:dyDescent="0.25">
      <c r="A8" s="286" t="s">
        <v>722</v>
      </c>
      <c r="B8" s="214">
        <v>6</v>
      </c>
      <c r="C8" s="214">
        <v>10</v>
      </c>
    </row>
    <row r="9" spans="1:6" x14ac:dyDescent="0.25">
      <c r="A9" s="286" t="s">
        <v>723</v>
      </c>
      <c r="B9" s="214">
        <v>415</v>
      </c>
      <c r="C9" s="214">
        <v>339</v>
      </c>
    </row>
    <row r="10" spans="1:6" ht="30" x14ac:dyDescent="0.25">
      <c r="A10" s="293" t="s">
        <v>724</v>
      </c>
      <c r="B10" s="214">
        <v>910</v>
      </c>
      <c r="C10" s="214">
        <v>68</v>
      </c>
    </row>
    <row r="11" spans="1:6" x14ac:dyDescent="0.25">
      <c r="A11" s="286" t="s">
        <v>887</v>
      </c>
      <c r="B11" s="214">
        <v>229</v>
      </c>
      <c r="C11" s="214">
        <v>242</v>
      </c>
    </row>
    <row r="12" spans="1:6" x14ac:dyDescent="0.25">
      <c r="A12" s="294" t="s">
        <v>16</v>
      </c>
      <c r="B12" s="1">
        <f>SUM(B4:B11)</f>
        <v>6131</v>
      </c>
      <c r="C12" s="1">
        <f>SUM(C4:C11)</f>
        <v>6405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1218</v>
      </c>
      <c r="C19" s="71">
        <v>2089</v>
      </c>
    </row>
    <row r="20" spans="1:3" x14ac:dyDescent="0.25">
      <c r="A20" s="286" t="s">
        <v>719</v>
      </c>
      <c r="B20" s="214">
        <v>216</v>
      </c>
      <c r="C20" s="214">
        <v>269</v>
      </c>
    </row>
    <row r="21" spans="1:3" x14ac:dyDescent="0.25">
      <c r="A21" s="286" t="s">
        <v>720</v>
      </c>
      <c r="B21" s="214">
        <v>542</v>
      </c>
      <c r="C21" s="214">
        <v>556</v>
      </c>
    </row>
    <row r="22" spans="1:3" x14ac:dyDescent="0.25">
      <c r="A22" s="286" t="s">
        <v>721</v>
      </c>
      <c r="B22" s="214">
        <v>1444</v>
      </c>
      <c r="C22" s="214">
        <v>1168</v>
      </c>
    </row>
    <row r="23" spans="1:3" x14ac:dyDescent="0.25">
      <c r="A23" s="286" t="s">
        <v>722</v>
      </c>
      <c r="B23" s="214">
        <v>2</v>
      </c>
      <c r="C23" s="214">
        <v>27</v>
      </c>
    </row>
    <row r="24" spans="1:3" x14ac:dyDescent="0.25">
      <c r="A24" s="286" t="s">
        <v>723</v>
      </c>
      <c r="B24" s="214">
        <v>259</v>
      </c>
      <c r="C24" s="214">
        <v>188</v>
      </c>
    </row>
    <row r="25" spans="1:3" ht="30" x14ac:dyDescent="0.25">
      <c r="A25" s="293" t="s">
        <v>724</v>
      </c>
      <c r="B25" s="214">
        <v>817</v>
      </c>
      <c r="C25" s="214">
        <v>24</v>
      </c>
    </row>
    <row r="26" spans="1:3" x14ac:dyDescent="0.25">
      <c r="A26" s="286" t="s">
        <v>887</v>
      </c>
      <c r="B26" s="214">
        <v>300</v>
      </c>
      <c r="C26" s="214">
        <v>832</v>
      </c>
    </row>
    <row r="27" spans="1:3" x14ac:dyDescent="0.25">
      <c r="A27" s="294" t="s">
        <v>16</v>
      </c>
      <c r="B27" s="1">
        <f>SUM(B19:B26)</f>
        <v>4798</v>
      </c>
      <c r="C27" s="1">
        <f>SUM(C19:C26)</f>
        <v>5153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75.88</v>
      </c>
      <c r="C4" s="1018">
        <v>74.010000000000005</v>
      </c>
      <c r="D4" s="1018">
        <v>78.14</v>
      </c>
      <c r="E4" s="1019">
        <v>34</v>
      </c>
      <c r="F4" s="1019">
        <v>214.3</v>
      </c>
      <c r="G4" s="1020">
        <v>47.4</v>
      </c>
      <c r="H4" s="1021">
        <v>46.7</v>
      </c>
      <c r="I4" s="1022">
        <v>48.2</v>
      </c>
      <c r="J4" s="1019">
        <v>28</v>
      </c>
    </row>
    <row r="5" spans="1:12" x14ac:dyDescent="0.25">
      <c r="A5" s="498">
        <v>2021</v>
      </c>
      <c r="B5" s="757">
        <v>74.94</v>
      </c>
      <c r="C5" s="758">
        <v>72.930000000000007</v>
      </c>
      <c r="D5" s="758">
        <v>77.36</v>
      </c>
      <c r="E5" s="1023">
        <v>33</v>
      </c>
      <c r="F5" s="1023">
        <v>218.9</v>
      </c>
      <c r="G5" s="1024">
        <v>47.5</v>
      </c>
      <c r="H5" s="1025">
        <v>46.8</v>
      </c>
      <c r="I5" s="1026">
        <v>48.3</v>
      </c>
      <c r="J5" s="1023">
        <v>28.7</v>
      </c>
    </row>
    <row r="6" spans="1:12" x14ac:dyDescent="0.25">
      <c r="A6" s="499">
        <v>2022</v>
      </c>
      <c r="B6" s="1011">
        <v>74.010000000000005</v>
      </c>
      <c r="C6" s="1012">
        <v>72.05</v>
      </c>
      <c r="D6" s="1012">
        <v>76.44</v>
      </c>
      <c r="E6" s="1013">
        <v>31</v>
      </c>
      <c r="F6" s="1013">
        <v>233.4</v>
      </c>
      <c r="G6" s="1014">
        <v>48</v>
      </c>
      <c r="H6" s="1015">
        <v>47.3</v>
      </c>
      <c r="I6" s="1016">
        <v>48.8</v>
      </c>
      <c r="J6" s="1013">
        <v>20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28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28.7</v>
      </c>
    </row>
    <row r="13" spans="1:12" x14ac:dyDescent="0.25">
      <c r="A13" s="633">
        <f t="shared" si="0"/>
        <v>2022</v>
      </c>
      <c r="B13" s="627">
        <f t="shared" si="1"/>
        <v>20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2397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2905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65844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645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2505</v>
      </c>
      <c r="C5" s="70">
        <v>2920</v>
      </c>
      <c r="D5" s="55">
        <v>1936</v>
      </c>
      <c r="E5" s="110">
        <v>984</v>
      </c>
      <c r="F5" s="55">
        <v>27.2</v>
      </c>
      <c r="G5" s="55">
        <v>34.799999999999997</v>
      </c>
      <c r="H5" s="110">
        <v>19.100000000000001</v>
      </c>
      <c r="I5" s="55"/>
      <c r="J5" s="70"/>
      <c r="K5" s="55"/>
      <c r="L5" s="55"/>
      <c r="M5" s="71">
        <v>72</v>
      </c>
      <c r="N5" s="71">
        <v>64</v>
      </c>
      <c r="O5" s="71">
        <v>81</v>
      </c>
    </row>
    <row r="6" spans="1:16" x14ac:dyDescent="0.25">
      <c r="A6" s="215">
        <v>2021</v>
      </c>
      <c r="B6" s="212">
        <v>2452</v>
      </c>
      <c r="C6" s="212">
        <v>2916</v>
      </c>
      <c r="D6" s="58">
        <v>1892</v>
      </c>
      <c r="E6" s="160">
        <v>1024</v>
      </c>
      <c r="F6" s="58">
        <v>27.9</v>
      </c>
      <c r="G6" s="58">
        <v>34.799999999999997</v>
      </c>
      <c r="H6" s="160">
        <v>20.3</v>
      </c>
      <c r="I6" s="58">
        <v>50598</v>
      </c>
      <c r="J6" s="212">
        <v>737</v>
      </c>
      <c r="K6" s="58">
        <v>329</v>
      </c>
      <c r="L6" s="58">
        <v>408</v>
      </c>
      <c r="M6" s="214">
        <v>71</v>
      </c>
      <c r="N6" s="214">
        <v>61</v>
      </c>
      <c r="O6" s="214">
        <v>82</v>
      </c>
    </row>
    <row r="7" spans="1:16" x14ac:dyDescent="0.25">
      <c r="A7" s="229">
        <v>2022</v>
      </c>
      <c r="B7" s="167">
        <v>2397</v>
      </c>
      <c r="C7" s="167">
        <v>2905</v>
      </c>
      <c r="D7" s="94">
        <v>1861</v>
      </c>
      <c r="E7" s="169">
        <v>1043</v>
      </c>
      <c r="F7" s="94">
        <v>29</v>
      </c>
      <c r="G7" s="58">
        <v>35.9</v>
      </c>
      <c r="H7" s="160">
        <v>21.6</v>
      </c>
      <c r="I7" s="94">
        <v>56944</v>
      </c>
      <c r="J7" s="167">
        <v>698</v>
      </c>
      <c r="K7" s="94">
        <v>327</v>
      </c>
      <c r="L7" s="94">
        <v>371</v>
      </c>
      <c r="M7" s="214">
        <v>70</v>
      </c>
      <c r="N7" s="214">
        <v>64</v>
      </c>
      <c r="O7" s="214">
        <v>78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65844</v>
      </c>
      <c r="J8" s="1072">
        <v>645</v>
      </c>
      <c r="K8" s="1073">
        <v>313</v>
      </c>
      <c r="L8" s="1073">
        <v>332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50598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56944</v>
      </c>
      <c r="F14" s="514">
        <f>A5</f>
        <v>2020</v>
      </c>
      <c r="G14" s="310">
        <f>IF(ISBLANK(E5),"",E5)</f>
        <v>984</v>
      </c>
      <c r="H14" s="310">
        <f>IF(ISBLANK(D5),"",D5)</f>
        <v>1936</v>
      </c>
      <c r="K14" s="514">
        <f>A6</f>
        <v>2021</v>
      </c>
      <c r="L14" s="310">
        <f>IF(ISBLANK(L6),"",L6)</f>
        <v>408</v>
      </c>
      <c r="M14" s="310">
        <f>IF(ISBLANK(K6),"",K6)</f>
        <v>329</v>
      </c>
    </row>
    <row r="15" spans="1:16" x14ac:dyDescent="0.25">
      <c r="A15" s="481">
        <f>A8</f>
        <v>2023</v>
      </c>
      <c r="B15" s="311">
        <f t="shared" si="0"/>
        <v>65844</v>
      </c>
      <c r="F15" s="486">
        <f t="shared" ref="F15:F16" si="1">A6</f>
        <v>2021</v>
      </c>
      <c r="G15" s="479">
        <f t="shared" ref="G15:G16" si="2">IF(ISBLANK(E6),"",E6)</f>
        <v>1024</v>
      </c>
      <c r="H15" s="479">
        <f t="shared" ref="H15:H16" si="3">IF(ISBLANK(D6),"",D6)</f>
        <v>1892</v>
      </c>
      <c r="K15" s="486">
        <f>A7</f>
        <v>2022</v>
      </c>
      <c r="L15" s="479">
        <f t="shared" ref="L15:L16" si="4">IF(ISBLANK(L7),"",L7)</f>
        <v>371</v>
      </c>
      <c r="M15" s="479">
        <f t="shared" ref="M15:M16" si="5">IF(ISBLANK(K7),"",K7)</f>
        <v>327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1043</v>
      </c>
      <c r="H16" s="311">
        <f t="shared" si="3"/>
        <v>1861</v>
      </c>
      <c r="K16" s="481">
        <f>A8</f>
        <v>2023</v>
      </c>
      <c r="L16" s="311">
        <f t="shared" si="4"/>
        <v>332</v>
      </c>
      <c r="M16" s="311">
        <f t="shared" si="5"/>
        <v>313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2505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2452</v>
      </c>
      <c r="C21" s="373"/>
      <c r="D21" s="197"/>
      <c r="F21" s="514">
        <f>A5</f>
        <v>2020</v>
      </c>
      <c r="G21" s="310">
        <f>IF(ISBLANK(E5),"",E5)</f>
        <v>984</v>
      </c>
      <c r="H21" s="310">
        <f>IF(ISBLANK(D5),"",D5)</f>
        <v>1936</v>
      </c>
      <c r="K21" s="514">
        <f>A6</f>
        <v>2021</v>
      </c>
      <c r="L21" s="310">
        <f>IF(ISBLANK(L6),"",L6)</f>
        <v>408</v>
      </c>
      <c r="M21" s="310">
        <f>IF(ISBLANK(K6),"",K6)</f>
        <v>329</v>
      </c>
    </row>
    <row r="22" spans="1:15" x14ac:dyDescent="0.25">
      <c r="A22" s="481">
        <f t="shared" si="6"/>
        <v>2022</v>
      </c>
      <c r="B22" s="311">
        <f t="shared" si="7"/>
        <v>2397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1024</v>
      </c>
      <c r="H22" s="479">
        <f t="shared" ref="H22:H23" si="10">IF(ISBLANK(D6),"",D6)</f>
        <v>1892</v>
      </c>
      <c r="K22" s="486">
        <f>A7</f>
        <v>2022</v>
      </c>
      <c r="L22" s="479">
        <f>IF(ISBLANK(L7),"",L7)</f>
        <v>371</v>
      </c>
      <c r="M22" s="479">
        <f>IF(ISBLANK(K7),"",K7)</f>
        <v>327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1043</v>
      </c>
      <c r="H23" s="311">
        <f t="shared" si="10"/>
        <v>1861</v>
      </c>
      <c r="K23" s="481">
        <f>A8</f>
        <v>2023</v>
      </c>
      <c r="L23" s="311">
        <f>IF(ISBLANK(L8),"",L8)</f>
        <v>332</v>
      </c>
      <c r="M23" s="311">
        <f>IF(ISBLANK(K8),"",K8)</f>
        <v>313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2505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2452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2397</v>
      </c>
      <c r="C28" s="373"/>
      <c r="D28" s="197"/>
      <c r="F28" s="514">
        <f>A5</f>
        <v>2020</v>
      </c>
      <c r="G28" s="310">
        <f>IF(ISBLANK(H5),"",H5)</f>
        <v>19.100000000000001</v>
      </c>
      <c r="H28" s="310">
        <f>IF(ISBLANK(G5),"",G5)</f>
        <v>34.799999999999997</v>
      </c>
      <c r="K28" s="514">
        <f>A5</f>
        <v>2020</v>
      </c>
      <c r="L28" s="310">
        <f>IF(ISBLANK(O5),"",O5)</f>
        <v>81</v>
      </c>
      <c r="M28" s="310">
        <f>IF(ISBLANK(N5),"",N5)</f>
        <v>64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20.3</v>
      </c>
      <c r="H29" s="479">
        <f t="shared" ref="H29:H30" si="15">IF(ISBLANK(G6),"",G6)</f>
        <v>34.799999999999997</v>
      </c>
      <c r="K29" s="486">
        <f t="shared" ref="K29:K30" si="16">A6</f>
        <v>2021</v>
      </c>
      <c r="L29" s="479">
        <f t="shared" ref="L29:L30" si="17">IF(ISBLANK(O6),"",O6)</f>
        <v>82</v>
      </c>
      <c r="M29" s="479">
        <f t="shared" ref="M29:M30" si="18">IF(ISBLANK(N6),"",N6)</f>
        <v>61</v>
      </c>
    </row>
    <row r="30" spans="1:15" x14ac:dyDescent="0.25">
      <c r="F30" s="481">
        <f t="shared" si="13"/>
        <v>2022</v>
      </c>
      <c r="G30" s="311">
        <f t="shared" si="14"/>
        <v>21.6</v>
      </c>
      <c r="H30" s="311">
        <f t="shared" si="15"/>
        <v>35.9</v>
      </c>
      <c r="K30" s="481">
        <f t="shared" si="16"/>
        <v>2022</v>
      </c>
      <c r="L30" s="311">
        <f t="shared" si="17"/>
        <v>78</v>
      </c>
      <c r="M30" s="311">
        <f t="shared" si="18"/>
        <v>64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19.100000000000001</v>
      </c>
      <c r="H35" s="310">
        <f>IF(ISBLANK(G5),"",G5)</f>
        <v>34.799999999999997</v>
      </c>
      <c r="K35" s="514">
        <f>A5</f>
        <v>2020</v>
      </c>
      <c r="L35" s="310">
        <f>IF(ISBLANK(O5),"",O5)</f>
        <v>81</v>
      </c>
      <c r="M35" s="310">
        <f>IF(ISBLANK(N5),"",N5)</f>
        <v>64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20.3</v>
      </c>
      <c r="H36" s="479">
        <f t="shared" ref="H36:H37" si="21">IF(ISBLANK(G6),"",G6)</f>
        <v>34.799999999999997</v>
      </c>
      <c r="K36" s="486">
        <f t="shared" ref="K36:K37" si="22">A6</f>
        <v>2021</v>
      </c>
      <c r="L36" s="479">
        <f t="shared" ref="L36:L37" si="23">IF(ISBLANK(O6),"",O6)</f>
        <v>82</v>
      </c>
      <c r="M36" s="479">
        <f t="shared" ref="M36:M37" si="24">IF(ISBLANK(N6),"",N6)</f>
        <v>61</v>
      </c>
    </row>
    <row r="37" spans="6:15" x14ac:dyDescent="0.25">
      <c r="F37" s="481">
        <f t="shared" si="19"/>
        <v>2022</v>
      </c>
      <c r="G37" s="311">
        <f t="shared" si="20"/>
        <v>21.6</v>
      </c>
      <c r="H37" s="311">
        <f t="shared" si="21"/>
        <v>35.9</v>
      </c>
      <c r="K37" s="481">
        <f t="shared" si="22"/>
        <v>2022</v>
      </c>
      <c r="L37" s="311">
        <f t="shared" si="23"/>
        <v>78</v>
      </c>
      <c r="M37" s="311">
        <f t="shared" si="24"/>
        <v>64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18.600000000000001</v>
      </c>
      <c r="C6" s="35">
        <v>19.100000000000001</v>
      </c>
      <c r="D6" s="63">
        <v>18.100000000000001</v>
      </c>
      <c r="E6" s="35">
        <v>49.5</v>
      </c>
      <c r="F6" s="35">
        <v>44.7</v>
      </c>
      <c r="G6" s="35">
        <v>53.4</v>
      </c>
      <c r="H6" s="292">
        <v>31.9</v>
      </c>
      <c r="I6" s="35">
        <v>36.200000000000003</v>
      </c>
      <c r="J6" s="63">
        <v>28.4</v>
      </c>
      <c r="M6" s="127" t="s">
        <v>16</v>
      </c>
      <c r="N6" s="935">
        <f>IF(ISBLANK(B8),"",B8)</f>
        <v>15</v>
      </c>
      <c r="O6" s="935">
        <f>IF(ISBLANK(E8),"",E8)</f>
        <v>49.1</v>
      </c>
      <c r="P6" s="128">
        <f>IF(ISBLANK(H8),"",H8)</f>
        <v>35.799999999999997</v>
      </c>
    </row>
    <row r="7" spans="1:19" x14ac:dyDescent="0.25">
      <c r="A7" s="286">
        <v>2022</v>
      </c>
      <c r="B7" s="167">
        <v>16.8</v>
      </c>
      <c r="C7" s="94">
        <v>15.3</v>
      </c>
      <c r="D7" s="169">
        <v>18.100000000000001</v>
      </c>
      <c r="E7" s="94">
        <v>50.3</v>
      </c>
      <c r="F7" s="94">
        <v>47.7</v>
      </c>
      <c r="G7" s="94">
        <v>52.6</v>
      </c>
      <c r="H7" s="167">
        <v>33</v>
      </c>
      <c r="I7" s="94">
        <v>37</v>
      </c>
      <c r="J7" s="169">
        <v>29.4</v>
      </c>
    </row>
    <row r="8" spans="1:19" x14ac:dyDescent="0.25">
      <c r="A8" s="218">
        <v>2023</v>
      </c>
      <c r="B8" s="167">
        <v>15</v>
      </c>
      <c r="C8" s="94">
        <v>14.4</v>
      </c>
      <c r="D8" s="169">
        <v>15.7</v>
      </c>
      <c r="E8" s="94">
        <v>49.1</v>
      </c>
      <c r="F8" s="94">
        <v>46.6</v>
      </c>
      <c r="G8" s="94">
        <v>51.5</v>
      </c>
      <c r="H8" s="167">
        <v>35.799999999999997</v>
      </c>
      <c r="I8" s="94">
        <v>39</v>
      </c>
      <c r="J8" s="169">
        <v>32.799999999999997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15.7</v>
      </c>
      <c r="O12" s="936">
        <f>IF(ISBLANK(G8),"",G8)</f>
        <v>51.5</v>
      </c>
      <c r="P12" s="938">
        <f>IF(ISBLANK(J8),"",J8)</f>
        <v>32.799999999999997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14.4</v>
      </c>
      <c r="O13" s="937">
        <f>IF(ISBLANK(F8),"",F8)</f>
        <v>46.6</v>
      </c>
      <c r="P13" s="939">
        <f>IF(ISBLANK(I8),"",I8)</f>
        <v>39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15</v>
      </c>
      <c r="O20" s="935">
        <f>IF(ISBLANK(E8),"",E8)</f>
        <v>49.1</v>
      </c>
      <c r="P20" s="940">
        <f>IF(ISBLANK(H8),"",H8)</f>
        <v>35.799999999999997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15.7</v>
      </c>
      <c r="O24" s="936">
        <f>IF(ISBLANK(G8),"",G8)</f>
        <v>51.5</v>
      </c>
      <c r="P24" s="938">
        <f>IF(ISBLANK(J8),"",J8)</f>
        <v>32.799999999999997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14.4</v>
      </c>
      <c r="O25" s="937">
        <f>IF(ISBLANK(F8),"",F8)</f>
        <v>46.6</v>
      </c>
      <c r="P25" s="939">
        <f>IF(ISBLANK(I8),"",I8)</f>
        <v>39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508055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50765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483903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48352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774822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77420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64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3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434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46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185060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15</v>
      </c>
      <c r="E20" s="600">
        <v>15.3</v>
      </c>
      <c r="F20" s="600">
        <v>15.7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22.3</v>
      </c>
      <c r="E21" s="751">
        <v>29.9</v>
      </c>
      <c r="F21" s="751">
        <v>29.8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8.3000000000000007</v>
      </c>
      <c r="E22" s="752">
        <v>2.1</v>
      </c>
      <c r="F22" s="752">
        <v>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15.7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29.8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52.5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15.7</v>
      </c>
      <c r="C30" s="204" t="s">
        <v>493</v>
      </c>
    </row>
    <row r="31" spans="1:11" x14ac:dyDescent="0.25">
      <c r="A31" s="698" t="s">
        <v>1430</v>
      </c>
      <c r="B31" s="734">
        <f>F21</f>
        <v>29.8</v>
      </c>
    </row>
    <row r="32" spans="1:11" x14ac:dyDescent="0.25">
      <c r="A32" s="698" t="s">
        <v>1431</v>
      </c>
      <c r="B32" s="734">
        <f>F22</f>
        <v>2</v>
      </c>
    </row>
    <row r="33" spans="1:2" x14ac:dyDescent="0.25">
      <c r="A33" s="699" t="s">
        <v>1432</v>
      </c>
      <c r="B33" s="732">
        <f>100-(B30+B31+B32)</f>
        <v>52.5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66</v>
      </c>
      <c r="C4" s="71">
        <v>1</v>
      </c>
      <c r="D4" s="71">
        <v>1</v>
      </c>
      <c r="G4" s="217">
        <f>A4</f>
        <v>2021</v>
      </c>
      <c r="H4" s="289">
        <f>IF(ISBLANK(C4),"",C4)</f>
        <v>1</v>
      </c>
      <c r="I4" s="289">
        <f>IF(ISBLANK(D4),"",D4)</f>
        <v>1</v>
      </c>
    </row>
    <row r="5" spans="1:9" x14ac:dyDescent="0.25">
      <c r="A5" s="286">
        <v>2022</v>
      </c>
      <c r="B5" s="214">
        <v>65</v>
      </c>
      <c r="C5" s="214">
        <v>2</v>
      </c>
      <c r="D5" s="214">
        <v>2</v>
      </c>
      <c r="G5" s="286">
        <f t="shared" ref="G5:G6" si="0">A5</f>
        <v>2022</v>
      </c>
      <c r="H5" s="290">
        <f t="shared" ref="H5:H6" si="1">IF(ISBLANK(C5),"",C5)</f>
        <v>2</v>
      </c>
      <c r="I5" s="290">
        <f t="shared" ref="I5:I6" si="2">IF(ISBLANK(D5),"",D5)</f>
        <v>2</v>
      </c>
    </row>
    <row r="6" spans="1:9" x14ac:dyDescent="0.25">
      <c r="A6" s="218">
        <v>2023</v>
      </c>
      <c r="B6" s="168">
        <v>64</v>
      </c>
      <c r="C6" s="168">
        <v>3</v>
      </c>
      <c r="D6" s="168">
        <v>3</v>
      </c>
      <c r="G6" s="219">
        <f t="shared" si="0"/>
        <v>2023</v>
      </c>
      <c r="H6" s="291">
        <f t="shared" si="1"/>
        <v>3</v>
      </c>
      <c r="I6" s="291">
        <f t="shared" si="2"/>
        <v>3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</v>
      </c>
      <c r="I12" s="289">
        <f>IF(ISBLANK(D4),"",D4)</f>
        <v>1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</v>
      </c>
      <c r="I13" s="290">
        <f t="shared" si="4"/>
        <v>2</v>
      </c>
    </row>
    <row r="14" spans="1:9" x14ac:dyDescent="0.25">
      <c r="G14" s="219">
        <f t="shared" si="3"/>
        <v>2023</v>
      </c>
      <c r="H14" s="291">
        <f t="shared" ref="H14:I14" si="5">IF(ISBLANK(C6),"",C6)</f>
        <v>3</v>
      </c>
      <c r="I14" s="291">
        <f t="shared" si="5"/>
        <v>3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405</v>
      </c>
      <c r="C23" s="71">
        <v>30</v>
      </c>
      <c r="D23" s="71">
        <v>53</v>
      </c>
      <c r="G23" s="217">
        <f>A23</f>
        <v>2021</v>
      </c>
      <c r="H23" s="289">
        <f>IF(ISBLANK(C23),"",C23)</f>
        <v>30</v>
      </c>
      <c r="I23" s="289">
        <f>IF(ISBLANK(D23),"",D23)</f>
        <v>53</v>
      </c>
    </row>
    <row r="24" spans="1:13" x14ac:dyDescent="0.25">
      <c r="A24" s="286">
        <v>2022</v>
      </c>
      <c r="B24" s="214">
        <v>415</v>
      </c>
      <c r="C24" s="214">
        <v>32</v>
      </c>
      <c r="D24" s="214">
        <v>44</v>
      </c>
      <c r="G24" s="286">
        <f t="shared" ref="G24:G25" si="6">A24</f>
        <v>2022</v>
      </c>
      <c r="H24" s="290">
        <f t="shared" ref="H24:H25" si="7">IF(ISBLANK(C24),"",C24)</f>
        <v>32</v>
      </c>
      <c r="I24" s="290">
        <f t="shared" ref="I24:I25" si="8">IF(ISBLANK(D24),"",D24)</f>
        <v>44</v>
      </c>
    </row>
    <row r="25" spans="1:13" x14ac:dyDescent="0.25">
      <c r="A25" s="218">
        <v>2023</v>
      </c>
      <c r="B25" s="168">
        <v>434</v>
      </c>
      <c r="C25" s="168">
        <v>28</v>
      </c>
      <c r="D25" s="168">
        <v>46</v>
      </c>
      <c r="G25" s="219">
        <f t="shared" si="6"/>
        <v>2023</v>
      </c>
      <c r="H25" s="291">
        <f t="shared" si="7"/>
        <v>28</v>
      </c>
      <c r="I25" s="291">
        <f t="shared" si="8"/>
        <v>46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30</v>
      </c>
      <c r="I31" s="289">
        <f>IF(ISBLANK(D23),"",D23)</f>
        <v>53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32</v>
      </c>
      <c r="I32" s="290">
        <f t="shared" si="10"/>
        <v>44</v>
      </c>
    </row>
    <row r="33" spans="7:9" x14ac:dyDescent="0.25">
      <c r="G33" s="219">
        <f t="shared" si="9"/>
        <v>2023</v>
      </c>
      <c r="H33" s="291">
        <f t="shared" ref="H33:I33" si="11">IF(ISBLANK(C25),"",C25)</f>
        <v>28</v>
      </c>
      <c r="I33" s="291">
        <f t="shared" si="11"/>
        <v>46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101358</v>
      </c>
      <c r="C4" s="1077">
        <v>9458</v>
      </c>
      <c r="D4" s="110">
        <v>151255</v>
      </c>
      <c r="E4" s="70">
        <v>14114</v>
      </c>
      <c r="F4" s="1076">
        <v>56242</v>
      </c>
      <c r="G4" s="70">
        <v>5248</v>
      </c>
      <c r="H4" s="1078">
        <v>677598</v>
      </c>
      <c r="I4" s="1077">
        <v>63226</v>
      </c>
    </row>
    <row r="5" spans="1:9" x14ac:dyDescent="0.25">
      <c r="A5" s="587">
        <v>2021</v>
      </c>
      <c r="B5" s="1079">
        <v>108251</v>
      </c>
      <c r="C5" s="1080">
        <v>10343</v>
      </c>
      <c r="D5" s="160">
        <v>210751</v>
      </c>
      <c r="E5" s="212">
        <v>20137</v>
      </c>
      <c r="F5" s="1079">
        <v>14530</v>
      </c>
      <c r="G5" s="212">
        <v>1388</v>
      </c>
      <c r="H5" s="1081">
        <v>705631</v>
      </c>
      <c r="I5" s="1080">
        <v>67421</v>
      </c>
    </row>
    <row r="6" spans="1:9" x14ac:dyDescent="0.25">
      <c r="A6" s="588">
        <v>2022</v>
      </c>
      <c r="B6" s="1082">
        <v>121644</v>
      </c>
      <c r="C6" s="1083">
        <v>12155</v>
      </c>
      <c r="D6" s="169">
        <v>231096</v>
      </c>
      <c r="E6" s="167">
        <v>23091</v>
      </c>
      <c r="F6" s="1082">
        <v>15358</v>
      </c>
      <c r="G6" s="167">
        <v>1535</v>
      </c>
      <c r="H6" s="1084">
        <v>774822</v>
      </c>
      <c r="I6" s="1083">
        <v>77420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104692</v>
      </c>
      <c r="C4" s="1076">
        <v>359842</v>
      </c>
      <c r="D4" s="1077">
        <v>33577</v>
      </c>
      <c r="E4" s="1076">
        <v>351121</v>
      </c>
      <c r="F4" s="1077">
        <v>32763</v>
      </c>
    </row>
    <row r="5" spans="1:6" x14ac:dyDescent="0.25">
      <c r="A5" s="480">
        <v>2021</v>
      </c>
      <c r="B5" s="1081">
        <v>228628</v>
      </c>
      <c r="C5" s="1079">
        <v>436878</v>
      </c>
      <c r="D5" s="1080">
        <v>41743</v>
      </c>
      <c r="E5" s="1079">
        <v>436736</v>
      </c>
      <c r="F5" s="1080">
        <v>41729</v>
      </c>
    </row>
    <row r="6" spans="1:6" ht="15.75" thickBot="1" x14ac:dyDescent="0.3">
      <c r="A6" s="960">
        <v>2022</v>
      </c>
      <c r="B6" s="1085">
        <v>185060</v>
      </c>
      <c r="C6" s="1086">
        <v>508055</v>
      </c>
      <c r="D6" s="1087">
        <v>50765</v>
      </c>
      <c r="E6" s="1086">
        <v>483903</v>
      </c>
      <c r="F6" s="1087">
        <v>48352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Osečina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319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10008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31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21.5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-14.4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74.010000000000005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48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233.4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9364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8072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272</v>
      </c>
      <c r="C63" s="548">
        <f>IF(ISBLANK('DEM2'!C7),"-",'DEM2'!C7)</f>
        <v>267</v>
      </c>
      <c r="D63" s="548"/>
      <c r="E63" s="548">
        <f>IF(ISBLANK('DEM2'!D8),"-",'DEM2'!D8)</f>
        <v>259</v>
      </c>
      <c r="F63" s="548">
        <f>IF(ISBLANK('DEM2'!C8),"-",'DEM2'!C8)</f>
        <v>243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301</v>
      </c>
      <c r="C64" s="317">
        <f>IF(ISBLANK('DEM2'!F7),"-",'DEM2'!F7)</f>
        <v>307</v>
      </c>
      <c r="D64" s="789"/>
      <c r="E64" s="317">
        <f>IF(ISBLANK('DEM2'!G8),"-",'DEM2'!G8)</f>
        <v>282</v>
      </c>
      <c r="F64" s="317">
        <f>IF(ISBLANK('DEM2'!F8),"-",'DEM2'!F8)</f>
        <v>311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221</v>
      </c>
      <c r="C65" s="345">
        <f>IF(ISBLANK('DEM2'!I7),"-",'DEM2'!I7)</f>
        <v>208</v>
      </c>
      <c r="D65" s="393"/>
      <c r="E65" s="345">
        <f>IF(ISBLANK('DEM2'!J8),"-",'DEM2'!J8)</f>
        <v>182</v>
      </c>
      <c r="F65" s="345">
        <f>IF(ISBLANK('DEM2'!I8),"-",'DEM2'!I8)</f>
        <v>179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730</v>
      </c>
      <c r="C66" s="348">
        <f>IF(ISBLANK('DEM2'!L7),"-",'DEM2'!L7)</f>
        <v>728</v>
      </c>
      <c r="D66" s="394"/>
      <c r="E66" s="348">
        <f>IF(ISBLANK('DEM2'!M8),"-",'DEM2'!M8)</f>
        <v>673</v>
      </c>
      <c r="F66" s="348">
        <f>IF(ISBLANK('DEM2'!L8),"-",'DEM2'!L8)</f>
        <v>679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756</v>
      </c>
      <c r="C67" s="345">
        <f>IF(ISBLANK('DEM2'!O7),"-",'DEM2'!O7)</f>
        <v>852</v>
      </c>
      <c r="D67" s="393"/>
      <c r="E67" s="345">
        <f>IF(ISBLANK('DEM2'!P8),"-",'DEM2'!P8)</f>
        <v>671</v>
      </c>
      <c r="F67" s="345">
        <f>IF(ISBLANK('DEM2'!O8),"-",'DEM2'!O8)</f>
        <v>741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3027</v>
      </c>
      <c r="C68" s="317">
        <f>IF(ISBLANK('DEM2'!R7),"-",'DEM2'!R7)</f>
        <v>3561</v>
      </c>
      <c r="D68" s="395"/>
      <c r="E68" s="317">
        <f>IF(ISBLANK('DEM2'!S8),"-",'DEM2'!S8)</f>
        <v>2869</v>
      </c>
      <c r="F68" s="317">
        <f>IF(ISBLANK('DEM2'!R8),"-",'DEM2'!R8)</f>
        <v>3360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5037</v>
      </c>
      <c r="C69" s="463">
        <f>IF(ISBLANK('DEM2'!U7),"-",'DEM2'!U7)</f>
        <v>5429</v>
      </c>
      <c r="D69" s="799"/>
      <c r="E69" s="463">
        <f>IF(ISBLANK('DEM2'!V8),"-",'DEM2'!V8)</f>
        <v>4826</v>
      </c>
      <c r="F69" s="463">
        <f>IF(ISBLANK('DEM2'!U8),"-",'DEM2'!U8)</f>
        <v>5182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14.1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2397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2905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65844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645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48.3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149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36.799999999999997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18.5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774822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77420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231096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174234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23091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121644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12155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15358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1535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508055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50765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483903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48352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64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434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185060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3641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4980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1849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11227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3510</v>
      </c>
      <c r="C300" s="808">
        <f>IF(ISBLANK(POLJ3!C4),"-",POLJ3!C4)</f>
        <v>462</v>
      </c>
      <c r="D300" s="1160">
        <f>IF(ISBLANK(POLJ3!D4),"-",POLJ3!D4)</f>
        <v>3048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5526</v>
      </c>
      <c r="C301" s="789">
        <f>IF(ISBLANK(POLJ3!C5),"-",POLJ3!C5)</f>
        <v>3537</v>
      </c>
      <c r="D301" s="1161">
        <f>IF(ISBLANK(POLJ3!D5),"-",POLJ3!D5)</f>
        <v>1989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</v>
      </c>
      <c r="C302" s="790">
        <f>IF(ISBLANK(POLJ3!C6),"-",POLJ3!C6)</f>
        <v>1</v>
      </c>
      <c r="D302" s="1162">
        <f>IF(ISBLANK(POLJ3!D6),"-",POLJ3!D6)</f>
        <v>1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13</v>
      </c>
      <c r="C303" s="791">
        <f>IF(ISBLANK(POLJ3!C7),"-",POLJ3!C7)</f>
        <v>2</v>
      </c>
      <c r="D303" s="1163">
        <f>IF(ISBLANK(POLJ3!D7),"-",POLJ3!D7)</f>
        <v>11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3641</v>
      </c>
      <c r="C304" s="807">
        <f>IF(ISBLANK(POLJ3!C8),"-",POLJ3!C8)</f>
        <v>422</v>
      </c>
      <c r="D304" s="1164">
        <f>IF(ISBLANK(POLJ3!D8),"-",POLJ3!D8)</f>
        <v>3219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110.57</v>
      </c>
      <c r="C310" s="1165"/>
      <c r="D310" s="3"/>
      <c r="E310" s="5"/>
      <c r="F310" s="5"/>
      <c r="G310" s="815" t="s">
        <v>854</v>
      </c>
      <c r="H310" s="816">
        <f>IF(ISBLANK(POLJ2!H3),"-",POLJ2!H3)</f>
        <v>4539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6596.51</v>
      </c>
      <c r="C311" s="1154"/>
      <c r="D311" s="3"/>
      <c r="E311" s="5"/>
      <c r="F311" s="5"/>
      <c r="G311" s="810" t="s">
        <v>855</v>
      </c>
      <c r="H311" s="248">
        <f>IF(ISBLANK(POLJ2!H4),"-",POLJ2!H4)</f>
        <v>19265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3899.82</v>
      </c>
      <c r="C312" s="1154"/>
      <c r="D312" s="3"/>
      <c r="E312" s="5"/>
      <c r="F312" s="5"/>
      <c r="G312" s="810" t="s">
        <v>856</v>
      </c>
      <c r="H312" s="248">
        <f>IF(ISBLANK(POLJ2!H5),"-",POLJ2!H5)</f>
        <v>24354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3.52</v>
      </c>
      <c r="C313" s="1154"/>
      <c r="D313" s="3"/>
      <c r="E313" s="5"/>
      <c r="F313" s="5"/>
      <c r="G313" s="812" t="s">
        <v>857</v>
      </c>
      <c r="H313" s="249">
        <f>IF(ISBLANK(POLJ2!H6),"-",POLJ2!H6)</f>
        <v>62292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2.95</v>
      </c>
      <c r="C314" s="1154"/>
      <c r="D314" s="3"/>
      <c r="E314" s="5"/>
      <c r="F314" s="5"/>
      <c r="G314" s="814" t="s">
        <v>847</v>
      </c>
      <c r="H314" s="817">
        <f>IF(ISBLANK(POLJ2!H7),"-",POLJ2!H7)</f>
        <v>110450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5747.16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16360.53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58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33.9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190</v>
      </c>
      <c r="I364" s="808">
        <f>IF(ISBLANK(OBRAZ2!I6),"-",OBRAZ2!I6)</f>
        <v>0</v>
      </c>
      <c r="J364" s="808">
        <f>IF(ISBLANK(OBRAZ2!J6),"-",OBRAZ2!J6)</f>
        <v>190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93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30</v>
      </c>
      <c r="I365" s="416">
        <f>IF(ISBLANK(OBRAZ2!I7),"-",OBRAZ2!I7)</f>
        <v>0</v>
      </c>
      <c r="J365" s="416">
        <f>IF(ISBLANK(OBRAZ2!J7),"-",OBRAZ2!J7)</f>
        <v>30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50.7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67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62.200956937799049</v>
      </c>
      <c r="I377" s="851">
        <f>IF(ISBLANK(OBRAZ2!C14),"-",OBRAZ2!C23)</f>
        <v>62.631578947368418</v>
      </c>
      <c r="J377" s="851">
        <f>IF(ISBLANK(OBRAZ2!D14),"-",OBRAZ2!D23)</f>
        <v>69.266055045871553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24.880382775119617</v>
      </c>
      <c r="I379" s="851">
        <f>IF(ISBLANK(OBRAZ2!C16),"-",OBRAZ2!C25)</f>
        <v>18.421052631578945</v>
      </c>
      <c r="J379" s="851">
        <f>IF(ISBLANK(OBRAZ2!D16),"-",OBRAZ2!D25)</f>
        <v>16.513761467889911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12.918660287081341</v>
      </c>
      <c r="I380" s="852">
        <f>IF(ISBLANK(OBRAZ2!C17),"-",OBRAZ2!C26)</f>
        <v>18.947368421052634</v>
      </c>
      <c r="J380" s="852">
        <f>IF(ISBLANK(OBRAZ2!D17),"-",OBRAZ2!D26)</f>
        <v>14.220183486238533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9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212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243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83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91.4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86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107.5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1.2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66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32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8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0.8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1.3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0.2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0.23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66.2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0.71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100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1201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12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300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2477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6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6.8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1.5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5.3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10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235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2.5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508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36.9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93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39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43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26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5.4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62.2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30.3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224.059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0.4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25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96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1544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9693.01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13.66009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159</v>
      </c>
      <c r="D696" s="3"/>
      <c r="E696" s="5"/>
      <c r="F696" s="5"/>
      <c r="G696" s="837">
        <v>2012</v>
      </c>
      <c r="H696" s="835">
        <f>IF(ISBLANK(INDEKSI2!B5),"-",INDEKSI2!B5)</f>
        <v>18.440000000000001</v>
      </c>
      <c r="I696" s="835">
        <f>IF(ISBLANK(INDEKSI2!C5),"-",INDEKSI2!C5)</f>
        <v>146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26.91</v>
      </c>
      <c r="D697" s="3"/>
      <c r="E697" s="5"/>
      <c r="F697" s="5"/>
      <c r="G697" s="838">
        <v>2013</v>
      </c>
      <c r="H697" s="559">
        <f>IF(ISBLANK(INDEKSI2!B6),"-",INDEKSI2!B6)</f>
        <v>19.329999999999998</v>
      </c>
      <c r="I697" s="559">
        <f>IF(ISBLANK(INDEKSI2!C6),"-",INDEKSI2!C6)</f>
        <v>149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19.239999999999998</v>
      </c>
      <c r="I698" s="836">
        <f>IF(ISBLANK(INDEKSI2!C7),"-",INDEKSI2!C7)</f>
        <v>147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444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2068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40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36.799999999999997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18.5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48.3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149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19.239999999999998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147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13.66009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159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26.91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18.64</v>
      </c>
      <c r="C4" s="721">
        <v>146</v>
      </c>
      <c r="D4" s="710"/>
      <c r="E4" s="711"/>
      <c r="F4" s="712"/>
    </row>
    <row r="5" spans="1:6" x14ac:dyDescent="0.25">
      <c r="A5" s="286">
        <v>2012</v>
      </c>
      <c r="B5" s="614">
        <v>18.440000000000001</v>
      </c>
      <c r="C5" s="722">
        <v>146</v>
      </c>
      <c r="D5" s="713"/>
      <c r="E5" s="641"/>
      <c r="F5" s="714"/>
    </row>
    <row r="6" spans="1:6" x14ac:dyDescent="0.25">
      <c r="A6" s="286">
        <v>2013</v>
      </c>
      <c r="B6" s="614">
        <v>19.329999999999998</v>
      </c>
      <c r="C6" s="722">
        <v>149</v>
      </c>
      <c r="D6" s="715">
        <v>13.66009</v>
      </c>
      <c r="E6" s="609">
        <v>159</v>
      </c>
      <c r="F6" s="716">
        <v>26.91</v>
      </c>
    </row>
    <row r="7" spans="1:6" x14ac:dyDescent="0.25">
      <c r="A7" s="219">
        <v>2014</v>
      </c>
      <c r="B7" s="615">
        <v>19.239999999999998</v>
      </c>
      <c r="C7" s="723">
        <v>147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3641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1849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4980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110.57</v>
      </c>
      <c r="G3" s="217" t="s">
        <v>765</v>
      </c>
      <c r="H3" s="71">
        <v>4539</v>
      </c>
    </row>
    <row r="4" spans="1:9" x14ac:dyDescent="0.25">
      <c r="A4" s="286" t="s">
        <v>760</v>
      </c>
      <c r="B4" s="214">
        <v>6596.51</v>
      </c>
      <c r="G4" s="286" t="s">
        <v>766</v>
      </c>
      <c r="H4" s="214">
        <v>19265</v>
      </c>
    </row>
    <row r="5" spans="1:9" x14ac:dyDescent="0.25">
      <c r="A5" s="286" t="s">
        <v>761</v>
      </c>
      <c r="B5" s="214">
        <v>3899.82</v>
      </c>
      <c r="G5" s="286" t="s">
        <v>767</v>
      </c>
      <c r="H5" s="214">
        <v>24354</v>
      </c>
    </row>
    <row r="6" spans="1:9" x14ac:dyDescent="0.25">
      <c r="A6" s="286" t="s">
        <v>762</v>
      </c>
      <c r="B6" s="214">
        <v>3.52</v>
      </c>
      <c r="G6" s="286" t="s">
        <v>768</v>
      </c>
      <c r="H6" s="214">
        <v>62292</v>
      </c>
    </row>
    <row r="7" spans="1:9" x14ac:dyDescent="0.25">
      <c r="A7" s="286" t="s">
        <v>763</v>
      </c>
      <c r="B7" s="214">
        <v>2.95</v>
      </c>
      <c r="G7" s="1" t="s">
        <v>24</v>
      </c>
      <c r="H7" s="288">
        <v>110450</v>
      </c>
    </row>
    <row r="8" spans="1:9" x14ac:dyDescent="0.25">
      <c r="A8" s="287" t="s">
        <v>764</v>
      </c>
      <c r="B8" s="73">
        <v>5747.16</v>
      </c>
    </row>
    <row r="9" spans="1:9" x14ac:dyDescent="0.25">
      <c r="A9" s="1" t="s">
        <v>24</v>
      </c>
      <c r="B9" s="288">
        <v>16360.53</v>
      </c>
      <c r="I9" s="41" t="s">
        <v>876</v>
      </c>
    </row>
    <row r="10" spans="1:9" x14ac:dyDescent="0.25">
      <c r="G10" s="29" t="s">
        <v>775</v>
      </c>
      <c r="H10" s="58">
        <v>11227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3510</v>
      </c>
      <c r="C4" s="55">
        <v>462</v>
      </c>
      <c r="D4" s="110">
        <v>3048</v>
      </c>
    </row>
    <row r="5" spans="1:4" ht="30" customHeight="1" x14ac:dyDescent="0.25">
      <c r="A5" s="274" t="s">
        <v>884</v>
      </c>
      <c r="B5" s="212">
        <v>5526</v>
      </c>
      <c r="C5" s="58">
        <v>3537</v>
      </c>
      <c r="D5" s="160">
        <v>1989</v>
      </c>
    </row>
    <row r="6" spans="1:4" x14ac:dyDescent="0.25">
      <c r="A6" s="274" t="s">
        <v>772</v>
      </c>
      <c r="B6" s="212">
        <v>2</v>
      </c>
      <c r="C6" s="58">
        <v>1</v>
      </c>
      <c r="D6" s="160">
        <v>1</v>
      </c>
    </row>
    <row r="7" spans="1:4" ht="30" x14ac:dyDescent="0.25">
      <c r="A7" s="274" t="s">
        <v>773</v>
      </c>
      <c r="B7" s="212">
        <v>13</v>
      </c>
      <c r="C7" s="58">
        <v>2</v>
      </c>
      <c r="D7" s="160">
        <v>11</v>
      </c>
    </row>
    <row r="8" spans="1:4" x14ac:dyDescent="0.25">
      <c r="A8" s="201" t="s">
        <v>774</v>
      </c>
      <c r="B8" s="72">
        <v>3641</v>
      </c>
      <c r="C8" s="61">
        <v>422</v>
      </c>
      <c r="D8" s="111">
        <v>3219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50</v>
      </c>
      <c r="C14" s="276">
        <f>D6/B6*100</f>
        <v>50</v>
      </c>
    </row>
    <row r="15" spans="1:4" ht="60" x14ac:dyDescent="0.25">
      <c r="A15" s="277" t="s">
        <v>885</v>
      </c>
      <c r="B15" s="282">
        <f>C5/B5*100</f>
        <v>64.006514657980446</v>
      </c>
      <c r="C15" s="278">
        <f>D5/B5*100</f>
        <v>35.993485342019547</v>
      </c>
    </row>
    <row r="16" spans="1:4" ht="30" x14ac:dyDescent="0.25">
      <c r="A16" s="279" t="s">
        <v>821</v>
      </c>
      <c r="B16" s="283">
        <f>C4/B4*100</f>
        <v>13.162393162393164</v>
      </c>
      <c r="C16" s="280">
        <f>D4/B4*100</f>
        <v>86.837606837606842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50</v>
      </c>
      <c r="C21" s="276">
        <f>C14</f>
        <v>50</v>
      </c>
    </row>
    <row r="22" spans="1:3" ht="60" x14ac:dyDescent="0.25">
      <c r="A22" s="277" t="s">
        <v>823</v>
      </c>
      <c r="B22" s="282">
        <f t="shared" ref="B22:C23" si="0">B15</f>
        <v>64.006514657980446</v>
      </c>
      <c r="C22" s="278">
        <f t="shared" si="0"/>
        <v>35.993485342019547</v>
      </c>
    </row>
    <row r="23" spans="1:3" ht="30" x14ac:dyDescent="0.25">
      <c r="A23" s="279" t="s">
        <v>858</v>
      </c>
      <c r="B23" s="285">
        <f t="shared" si="0"/>
        <v>13.162393162393164</v>
      </c>
      <c r="C23" s="284">
        <f t="shared" si="0"/>
        <v>86.837606837606842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58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33.9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93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50.7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238</v>
      </c>
      <c r="C6" s="973">
        <v>0</v>
      </c>
      <c r="D6" s="945">
        <v>238</v>
      </c>
      <c r="E6" s="973">
        <v>209</v>
      </c>
      <c r="F6" s="973">
        <v>0</v>
      </c>
      <c r="G6" s="945">
        <v>209</v>
      </c>
      <c r="H6" s="599">
        <v>190</v>
      </c>
      <c r="I6" s="616">
        <v>0</v>
      </c>
      <c r="J6" s="945">
        <v>190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43</v>
      </c>
      <c r="C7" s="975">
        <v>0</v>
      </c>
      <c r="D7" s="976">
        <v>43</v>
      </c>
      <c r="E7" s="975">
        <v>37</v>
      </c>
      <c r="F7" s="975">
        <v>0</v>
      </c>
      <c r="G7" s="976">
        <v>37</v>
      </c>
      <c r="H7" s="753">
        <v>30</v>
      </c>
      <c r="I7" s="690">
        <v>0</v>
      </c>
      <c r="J7" s="976">
        <v>30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130</v>
      </c>
      <c r="C14" s="751">
        <v>119</v>
      </c>
      <c r="D14" s="751">
        <v>151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52</v>
      </c>
      <c r="C16" s="1029">
        <v>35</v>
      </c>
      <c r="D16" s="751">
        <v>36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27</v>
      </c>
      <c r="C17" s="752">
        <v>36</v>
      </c>
      <c r="D17" s="752">
        <v>31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62.200956937799049</v>
      </c>
      <c r="C23" s="290">
        <f>C14/SUM(C12:C17)*100</f>
        <v>62.631578947368418</v>
      </c>
      <c r="D23" s="290">
        <f>D14/SUM(D12:D17)*100</f>
        <v>69.266055045871553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24.880382775119617</v>
      </c>
      <c r="C25" s="290">
        <f>C16/SUM(C12:C17)*100</f>
        <v>18.421052631578945</v>
      </c>
      <c r="D25" s="290">
        <f>D16/SUM(D12:D17)*100</f>
        <v>16.513761467889911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12.918660287081341</v>
      </c>
      <c r="C26" s="291">
        <f>C17/SUM(C12:C17)*100</f>
        <v>18.947368421052634</v>
      </c>
      <c r="D26" s="291">
        <f>D17/SUM(D12:D17)*100</f>
        <v>14.220183486238533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36</v>
      </c>
      <c r="C7" s="600">
        <v>48.3</v>
      </c>
      <c r="D7" s="600">
        <v>32.5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64</v>
      </c>
      <c r="C9" s="752">
        <v>51.7</v>
      </c>
      <c r="D9" s="752">
        <v>67.5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36</v>
      </c>
      <c r="C13" s="697">
        <f t="shared" ref="C13:D13" si="1">IF(ISBLANK(C7),"",C7)</f>
        <v>48.3</v>
      </c>
      <c r="D13" s="697">
        <f t="shared" si="1"/>
        <v>32.5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64</v>
      </c>
      <c r="C15" s="699">
        <f t="shared" si="2"/>
        <v>51.7</v>
      </c>
      <c r="D15" s="699">
        <f t="shared" si="2"/>
        <v>67.5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36</v>
      </c>
      <c r="C18" s="697">
        <f t="shared" ref="C18:D18" si="4">IF(ISBLANK(C7),"",C7)</f>
        <v>48.3</v>
      </c>
      <c r="D18" s="697">
        <f t="shared" si="4"/>
        <v>32.5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64</v>
      </c>
      <c r="C20" s="699">
        <f t="shared" si="5"/>
        <v>51.7</v>
      </c>
      <c r="D20" s="699">
        <f t="shared" si="5"/>
        <v>67.5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97.4</v>
      </c>
      <c r="C5" s="611">
        <v>91.1</v>
      </c>
      <c r="D5" s="1030">
        <v>94</v>
      </c>
      <c r="F5" s="28"/>
      <c r="G5" s="693">
        <f>A5</f>
        <v>2020</v>
      </c>
      <c r="H5" s="669">
        <f>IF(ISBLANK(B5),"",B5)</f>
        <v>97.4</v>
      </c>
      <c r="I5" s="618">
        <f t="shared" ref="H5:I7" si="0">IF(ISBLANK(C5),"",C5)</f>
        <v>91.1</v>
      </c>
    </row>
    <row r="6" spans="1:10" x14ac:dyDescent="0.25">
      <c r="A6" s="749">
        <v>2021</v>
      </c>
      <c r="B6" s="601">
        <v>94.3</v>
      </c>
      <c r="C6" s="612">
        <v>79.2</v>
      </c>
      <c r="D6" s="946">
        <v>85.5</v>
      </c>
      <c r="F6" s="44"/>
      <c r="G6" s="693">
        <f t="shared" ref="G6:G7" si="1">A6</f>
        <v>2021</v>
      </c>
      <c r="H6" s="670">
        <f t="shared" si="0"/>
        <v>94.3</v>
      </c>
      <c r="I6" s="619">
        <f t="shared" si="0"/>
        <v>79.2</v>
      </c>
    </row>
    <row r="7" spans="1:10" x14ac:dyDescent="0.25">
      <c r="A7" s="750">
        <v>2022</v>
      </c>
      <c r="B7" s="601">
        <v>64.400000000000006</v>
      </c>
      <c r="C7" s="612">
        <v>100</v>
      </c>
      <c r="D7" s="946">
        <v>80.7</v>
      </c>
      <c r="F7" s="44"/>
      <c r="G7" s="693">
        <f t="shared" si="1"/>
        <v>2022</v>
      </c>
      <c r="H7" s="671">
        <f t="shared" si="0"/>
        <v>64.400000000000006</v>
      </c>
      <c r="I7" s="620">
        <f t="shared" si="0"/>
        <v>100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97.4</v>
      </c>
      <c r="I13" s="618">
        <f>IF(ISBLANK(C5),"",C5)</f>
        <v>91.1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94.3</v>
      </c>
      <c r="I14" s="619">
        <f t="shared" si="3"/>
        <v>79.2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64.400000000000006</v>
      </c>
      <c r="I15" s="620">
        <f t="shared" si="4"/>
        <v>100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Osečina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319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10008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31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21.5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-14.4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74.010000000000005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48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233.4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9364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8072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272</v>
      </c>
      <c r="C63" s="548">
        <f>IF(ISBLANK('DEM2'!C7),"-",'DEM2'!C7)</f>
        <v>267</v>
      </c>
      <c r="D63" s="548"/>
      <c r="E63" s="548">
        <f>IF(ISBLANK('DEM2'!D8),"-",'DEM2'!D8)</f>
        <v>259</v>
      </c>
      <c r="F63" s="548">
        <f>IF(ISBLANK('DEM2'!C8),"-",'DEM2'!C8)</f>
        <v>243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301</v>
      </c>
      <c r="C64" s="317">
        <f>IF(ISBLANK('DEM2'!F7),"-",'DEM2'!F7)</f>
        <v>307</v>
      </c>
      <c r="D64" s="789"/>
      <c r="E64" s="317">
        <f>IF(ISBLANK('DEM2'!G8),"-",'DEM2'!G8)</f>
        <v>282</v>
      </c>
      <c r="F64" s="317">
        <f>IF(ISBLANK('DEM2'!F8),"-",'DEM2'!F8)</f>
        <v>311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221</v>
      </c>
      <c r="C65" s="345">
        <f>IF(ISBLANK('DEM2'!I7),"-",'DEM2'!I7)</f>
        <v>208</v>
      </c>
      <c r="D65" s="393"/>
      <c r="E65" s="345">
        <f>IF(ISBLANK('DEM2'!J8),"-",'DEM2'!J8)</f>
        <v>182</v>
      </c>
      <c r="F65" s="345">
        <f>IF(ISBLANK('DEM2'!I8),"-",'DEM2'!I8)</f>
        <v>179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730</v>
      </c>
      <c r="C66" s="317">
        <f>IF(ISBLANK('DEM2'!L7),"-",'DEM2'!L7)</f>
        <v>728</v>
      </c>
      <c r="D66" s="395"/>
      <c r="E66" s="317">
        <f>IF(ISBLANK('DEM2'!M8),"-",'DEM2'!M8)</f>
        <v>673</v>
      </c>
      <c r="F66" s="317">
        <f>IF(ISBLANK('DEM2'!L8),"-",'DEM2'!L8)</f>
        <v>679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756</v>
      </c>
      <c r="C67" s="317">
        <f>IF(ISBLANK('DEM2'!O7),"-",'DEM2'!O7)</f>
        <v>852</v>
      </c>
      <c r="D67" s="395"/>
      <c r="E67" s="317">
        <f>IF(ISBLANK('DEM2'!P8),"-",'DEM2'!P8)</f>
        <v>671</v>
      </c>
      <c r="F67" s="317">
        <f>IF(ISBLANK('DEM2'!O8),"-",'DEM2'!O8)</f>
        <v>741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3027</v>
      </c>
      <c r="C68" s="414">
        <f>IF(ISBLANK('DEM2'!R7),"-",'DEM2'!R7)</f>
        <v>3561</v>
      </c>
      <c r="D68" s="420"/>
      <c r="E68" s="414">
        <f>IF(ISBLANK('DEM2'!S8),"-",'DEM2'!S8)</f>
        <v>2869</v>
      </c>
      <c r="F68" s="414">
        <f>IF(ISBLANK('DEM2'!R8),"-",'DEM2'!R8)</f>
        <v>3360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5037</v>
      </c>
      <c r="C69" s="463">
        <f>IF(ISBLANK('DEM2'!U7),"-",'DEM2'!U7)</f>
        <v>5429</v>
      </c>
      <c r="D69" s="799"/>
      <c r="E69" s="463">
        <f>IF(ISBLANK('DEM2'!V8),"-",'DEM2'!V8)</f>
        <v>4826</v>
      </c>
      <c r="F69" s="463">
        <f>IF(ISBLANK('DEM2'!U8),"-",'DEM2'!U8)</f>
        <v>5182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14.1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2397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2905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65844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645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48.3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149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36.799999999999997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18.5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774822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77420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231096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174234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23091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121644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12155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15358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1535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508055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50765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483903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48352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64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434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185060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3641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4980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1849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11227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3510</v>
      </c>
      <c r="C300" s="808">
        <f>IF(ISBLANK(POLJ3!C4),"-",POLJ3!C4)</f>
        <v>462</v>
      </c>
      <c r="D300" s="1160">
        <f>IF(ISBLANK(POLJ3!D4),"-",POLJ3!D4)</f>
        <v>3048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5526</v>
      </c>
      <c r="C301" s="789">
        <f>IF(ISBLANK(POLJ3!C5),"-",POLJ3!C5)</f>
        <v>3537</v>
      </c>
      <c r="D301" s="1161">
        <f>IF(ISBLANK(POLJ3!D5),"-",POLJ3!D5)</f>
        <v>1989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</v>
      </c>
      <c r="C302" s="790">
        <f>IF(ISBLANK(POLJ3!C6),"-",POLJ3!C6)</f>
        <v>1</v>
      </c>
      <c r="D302" s="1162">
        <f>IF(ISBLANK(POLJ3!D6),"-",POLJ3!D6)</f>
        <v>1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13</v>
      </c>
      <c r="C303" s="791">
        <f>IF(ISBLANK(POLJ3!C7),"-",POLJ3!C7)</f>
        <v>2</v>
      </c>
      <c r="D303" s="1163">
        <f>IF(ISBLANK(POLJ3!D7),"-",POLJ3!D7)</f>
        <v>11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3641</v>
      </c>
      <c r="C304" s="807">
        <f>IF(ISBLANK(POLJ3!C8),"-",POLJ3!C8)</f>
        <v>422</v>
      </c>
      <c r="D304" s="1164">
        <f>IF(ISBLANK(POLJ3!D8),"-",POLJ3!D8)</f>
        <v>3219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110.57</v>
      </c>
      <c r="C310" s="1165"/>
      <c r="D310" s="3"/>
      <c r="E310" s="5"/>
      <c r="F310" s="5"/>
      <c r="G310" s="815" t="s">
        <v>765</v>
      </c>
      <c r="H310" s="816">
        <f>IF(ISBLANK(POLJ2!H3),"-",POLJ2!H3)</f>
        <v>4539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6596.51</v>
      </c>
      <c r="C311" s="1154"/>
      <c r="D311" s="3"/>
      <c r="E311" s="5"/>
      <c r="F311" s="5"/>
      <c r="G311" s="810" t="s">
        <v>766</v>
      </c>
      <c r="H311" s="248">
        <f>IF(ISBLANK(POLJ2!H4),"-",POLJ2!H4)</f>
        <v>19265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3899.82</v>
      </c>
      <c r="C312" s="1154"/>
      <c r="D312" s="3"/>
      <c r="E312" s="5"/>
      <c r="F312" s="5"/>
      <c r="G312" s="810" t="s">
        <v>767</v>
      </c>
      <c r="H312" s="248">
        <f>IF(ISBLANK(POLJ2!H5),"-",POLJ2!H5)</f>
        <v>24354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3.52</v>
      </c>
      <c r="C313" s="1154"/>
      <c r="D313" s="3"/>
      <c r="E313" s="5"/>
      <c r="F313" s="5"/>
      <c r="G313" s="812" t="s">
        <v>768</v>
      </c>
      <c r="H313" s="249">
        <f>IF(ISBLANK(POLJ2!H6),"-",POLJ2!H6)</f>
        <v>62292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2.95</v>
      </c>
      <c r="C314" s="1154"/>
      <c r="D314" s="3"/>
      <c r="E314" s="5"/>
      <c r="F314" s="5"/>
      <c r="G314" s="814" t="s">
        <v>16</v>
      </c>
      <c r="H314" s="817">
        <f>IF(ISBLANK(POLJ2!H7),"-",POLJ2!H7)</f>
        <v>110450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5747.16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16360.53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58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33.9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190</v>
      </c>
      <c r="I364" s="808">
        <f>IF(ISBLANK(OBRAZ2!I6),"-",OBRAZ2!I6)</f>
        <v>0</v>
      </c>
      <c r="J364" s="808">
        <f>IF(ISBLANK(OBRAZ2!J6),"-",OBRAZ2!J6)</f>
        <v>190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93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30</v>
      </c>
      <c r="I365" s="789">
        <f>IF(ISBLANK(OBRAZ2!I7),"-",OBRAZ2!I7)</f>
        <v>0</v>
      </c>
      <c r="J365" s="789">
        <f>IF(ISBLANK(OBRAZ2!J7),"-",OBRAZ2!J7)</f>
        <v>30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50.7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67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62.200956937799049</v>
      </c>
      <c r="I377" s="851">
        <f>IF(ISBLANK(OBRAZ2!C14),"-",OBRAZ2!C23)</f>
        <v>62.631578947368418</v>
      </c>
      <c r="J377" s="851">
        <f>IF(ISBLANK(OBRAZ2!D14),"-",OBRAZ2!D23)</f>
        <v>69.266055045871553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24.880382775119617</v>
      </c>
      <c r="I379" s="851">
        <f>IF(ISBLANK(OBRAZ2!C16),"-",OBRAZ2!C25)</f>
        <v>18.421052631578945</v>
      </c>
      <c r="J379" s="851">
        <f>IF(ISBLANK(OBRAZ2!D16),"-",OBRAZ2!D25)</f>
        <v>16.513761467889911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12.918660287081341</v>
      </c>
      <c r="I380" s="852">
        <f>IF(ISBLANK(OBRAZ2!C17),"-",OBRAZ2!C26)</f>
        <v>18.947368421052634</v>
      </c>
      <c r="J380" s="852">
        <f>IF(ISBLANK(OBRAZ2!D17),"-",OBRAZ2!D26)</f>
        <v>14.220183486238533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9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212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243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83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91.4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86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107.5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1.2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66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32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8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0.8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1.3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0.2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0.23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66.2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0.71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100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1201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12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4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300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2477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6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6.8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1.5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5.3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10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235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2.5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508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36.9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93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39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43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26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5.4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62.2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30.3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4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224.059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0.4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25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96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1544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9693.01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13.66009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159</v>
      </c>
      <c r="D696" s="315"/>
      <c r="E696" s="314"/>
      <c r="F696" s="5"/>
      <c r="G696" s="837">
        <v>2012</v>
      </c>
      <c r="H696" s="835">
        <f>IF(ISBLANK(INDEKSI2!B5),"-",INDEKSI2!B5)</f>
        <v>18.440000000000001</v>
      </c>
      <c r="I696" s="835">
        <f>IF(ISBLANK(INDEKSI2!C5),"-",INDEKSI2!C5)</f>
        <v>146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26.91</v>
      </c>
      <c r="D697" s="315"/>
      <c r="E697" s="314"/>
      <c r="F697" s="5"/>
      <c r="G697" s="838">
        <v>2013</v>
      </c>
      <c r="H697" s="559">
        <f>IF(ISBLANK(INDEKSI2!B6),"-",INDEKSI2!B6)</f>
        <v>19.329999999999998</v>
      </c>
      <c r="I697" s="559">
        <f>IF(ISBLANK(INDEKSI2!C6),"-",INDEKSI2!C6)</f>
        <v>149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19.239999999999998</v>
      </c>
      <c r="I698" s="836">
        <f>IF(ISBLANK(INDEKSI2!C7),"-",INDEKSI2!C7)</f>
        <v>147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444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2068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40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</v>
      </c>
      <c r="D6" s="612">
        <v>0</v>
      </c>
      <c r="E6" s="612">
        <v>1</v>
      </c>
      <c r="F6" s="1033">
        <v>43</v>
      </c>
      <c r="G6" s="612">
        <v>25</v>
      </c>
      <c r="H6" s="980">
        <v>18</v>
      </c>
      <c r="I6" s="1034">
        <v>22.2</v>
      </c>
      <c r="J6" s="612">
        <v>26.5</v>
      </c>
      <c r="K6" s="1035">
        <v>18.2</v>
      </c>
      <c r="L6" s="1033">
        <v>87</v>
      </c>
      <c r="M6" s="612">
        <v>48</v>
      </c>
      <c r="N6" s="1028">
        <v>39</v>
      </c>
      <c r="O6" s="1034">
        <v>42.9</v>
      </c>
      <c r="P6" s="612">
        <v>46.8</v>
      </c>
      <c r="Q6" s="1028">
        <v>38.799999999999997</v>
      </c>
      <c r="R6" s="1033">
        <v>79</v>
      </c>
      <c r="S6" s="612">
        <v>41</v>
      </c>
      <c r="T6" s="1035">
        <v>38</v>
      </c>
    </row>
    <row r="7" spans="1:20" x14ac:dyDescent="0.25">
      <c r="A7" s="286">
        <v>2021</v>
      </c>
      <c r="B7" s="602">
        <v>1</v>
      </c>
      <c r="C7" s="601">
        <v>1</v>
      </c>
      <c r="D7" s="612">
        <v>0</v>
      </c>
      <c r="E7" s="612">
        <v>1</v>
      </c>
      <c r="F7" s="1033">
        <v>58</v>
      </c>
      <c r="G7" s="612">
        <v>31</v>
      </c>
      <c r="H7" s="980">
        <v>27</v>
      </c>
      <c r="I7" s="1034">
        <v>30.2</v>
      </c>
      <c r="J7" s="612">
        <v>33.700000000000003</v>
      </c>
      <c r="K7" s="1035">
        <v>27</v>
      </c>
      <c r="L7" s="1033">
        <v>61</v>
      </c>
      <c r="M7" s="612">
        <v>31</v>
      </c>
      <c r="N7" s="1028">
        <v>30</v>
      </c>
      <c r="O7" s="1034">
        <v>31.5</v>
      </c>
      <c r="P7" s="612">
        <v>32.799999999999997</v>
      </c>
      <c r="Q7" s="1028">
        <v>30.3</v>
      </c>
      <c r="R7" s="1033">
        <v>71</v>
      </c>
      <c r="S7" s="612">
        <v>38</v>
      </c>
      <c r="T7" s="1035">
        <v>33</v>
      </c>
    </row>
    <row r="8" spans="1:20" x14ac:dyDescent="0.25">
      <c r="A8" s="219">
        <v>2022</v>
      </c>
      <c r="B8" s="617">
        <v>1</v>
      </c>
      <c r="C8" s="947">
        <v>1</v>
      </c>
      <c r="D8" s="981">
        <v>0</v>
      </c>
      <c r="E8" s="981">
        <v>1</v>
      </c>
      <c r="F8" s="1036">
        <v>58</v>
      </c>
      <c r="G8" s="981">
        <v>24</v>
      </c>
      <c r="H8" s="979">
        <v>34</v>
      </c>
      <c r="I8" s="754">
        <v>33.9</v>
      </c>
      <c r="J8" s="981">
        <v>31.2</v>
      </c>
      <c r="K8" s="1037">
        <v>36.200000000000003</v>
      </c>
      <c r="L8" s="1036">
        <v>93</v>
      </c>
      <c r="M8" s="981">
        <v>42</v>
      </c>
      <c r="N8" s="691">
        <v>51</v>
      </c>
      <c r="O8" s="754">
        <v>50.7</v>
      </c>
      <c r="P8" s="981">
        <v>46.4</v>
      </c>
      <c r="Q8" s="691">
        <v>54.8</v>
      </c>
      <c r="R8" s="1036">
        <v>67</v>
      </c>
      <c r="S8" s="981">
        <v>38</v>
      </c>
      <c r="T8" s="1037">
        <v>29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9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212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243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83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91.4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86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107.5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1.2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71.86440677966101</v>
      </c>
      <c r="C21" s="739">
        <f>B10/(B7+B10)*100</f>
        <v>28.135593220338983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94.552529182879368</v>
      </c>
      <c r="C22" s="739">
        <f>B11/(B8+B11)*100</f>
        <v>5.4474708171206228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71.86440677966101</v>
      </c>
      <c r="C26" s="739">
        <f>C21</f>
        <v>28.135593220338983</v>
      </c>
    </row>
    <row r="27" spans="1:10" ht="24.75" x14ac:dyDescent="0.25">
      <c r="A27" s="742" t="s">
        <v>1407</v>
      </c>
      <c r="B27" s="739">
        <f>B22</f>
        <v>94.552529182879368</v>
      </c>
      <c r="C27" s="739">
        <f>C22</f>
        <v>5.4474708171206228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2</v>
      </c>
      <c r="D5" s="914" t="s">
        <v>5</v>
      </c>
      <c r="E5" s="211"/>
      <c r="F5" s="125">
        <v>2021</v>
      </c>
      <c r="G5" s="70">
        <v>2</v>
      </c>
      <c r="H5" s="55">
        <v>0</v>
      </c>
      <c r="I5" s="110">
        <v>2</v>
      </c>
      <c r="J5" s="70">
        <v>9</v>
      </c>
      <c r="K5" s="55">
        <v>0</v>
      </c>
      <c r="L5" s="110">
        <v>9</v>
      </c>
      <c r="M5" s="70">
        <v>188</v>
      </c>
      <c r="N5" s="55">
        <v>281</v>
      </c>
      <c r="O5" s="70">
        <v>85</v>
      </c>
      <c r="P5" s="110">
        <v>17</v>
      </c>
    </row>
    <row r="6" spans="1:16" x14ac:dyDescent="0.25">
      <c r="A6" s="923" t="s">
        <v>259</v>
      </c>
      <c r="B6" s="1096">
        <v>0</v>
      </c>
      <c r="C6" s="1097">
        <v>9</v>
      </c>
      <c r="D6" s="915" t="s">
        <v>5</v>
      </c>
      <c r="E6" s="254"/>
      <c r="F6" s="125">
        <v>2022</v>
      </c>
      <c r="G6" s="212">
        <v>2</v>
      </c>
      <c r="H6" s="58">
        <v>0</v>
      </c>
      <c r="I6" s="160">
        <v>2</v>
      </c>
      <c r="J6" s="212">
        <v>9</v>
      </c>
      <c r="K6" s="58">
        <v>0</v>
      </c>
      <c r="L6" s="160">
        <v>9</v>
      </c>
      <c r="M6" s="212">
        <v>212</v>
      </c>
      <c r="N6" s="58">
        <v>243</v>
      </c>
      <c r="O6" s="212">
        <v>83</v>
      </c>
      <c r="P6" s="160">
        <v>14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2</v>
      </c>
      <c r="H7" s="94">
        <v>0</v>
      </c>
      <c r="I7" s="169">
        <v>2</v>
      </c>
      <c r="J7" s="167"/>
      <c r="K7" s="94"/>
      <c r="L7" s="169"/>
      <c r="M7" s="167">
        <v>282</v>
      </c>
      <c r="N7" s="94">
        <v>253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9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90.8</v>
      </c>
      <c r="C5" s="611">
        <v>93.8</v>
      </c>
      <c r="D5" s="945">
        <v>87.9</v>
      </c>
      <c r="E5" s="610"/>
      <c r="F5" s="611"/>
      <c r="G5" s="945"/>
      <c r="H5" s="610"/>
      <c r="I5" s="611"/>
      <c r="J5" s="945"/>
      <c r="K5" s="610">
        <v>95</v>
      </c>
      <c r="L5" s="611">
        <v>43</v>
      </c>
      <c r="M5" s="945">
        <v>52</v>
      </c>
      <c r="N5" s="610">
        <v>101.1</v>
      </c>
      <c r="O5" s="611">
        <v>100</v>
      </c>
      <c r="P5" s="945">
        <v>102</v>
      </c>
      <c r="Q5" s="610">
        <v>0.3</v>
      </c>
      <c r="R5" s="611">
        <v>0.3</v>
      </c>
      <c r="S5" s="945">
        <v>0.3</v>
      </c>
    </row>
    <row r="6" spans="1:19" x14ac:dyDescent="0.25">
      <c r="A6" s="286">
        <v>2021</v>
      </c>
      <c r="B6" s="457">
        <v>92.9</v>
      </c>
      <c r="C6" s="458">
        <v>94.8</v>
      </c>
      <c r="D6" s="976">
        <v>91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69</v>
      </c>
      <c r="L6" s="458">
        <v>35</v>
      </c>
      <c r="M6" s="976">
        <v>34</v>
      </c>
      <c r="N6" s="457">
        <v>83.1</v>
      </c>
      <c r="O6" s="458">
        <v>92.1</v>
      </c>
      <c r="P6" s="976">
        <v>75.599999999999994</v>
      </c>
      <c r="Q6" s="457">
        <v>0.2</v>
      </c>
      <c r="R6" s="458">
        <v>0</v>
      </c>
      <c r="S6" s="976">
        <v>0.4</v>
      </c>
    </row>
    <row r="7" spans="1:19" x14ac:dyDescent="0.25">
      <c r="A7" s="286">
        <v>2022</v>
      </c>
      <c r="B7" s="601">
        <v>91.4</v>
      </c>
      <c r="C7" s="612">
        <v>92.3</v>
      </c>
      <c r="D7" s="980">
        <v>90.4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86</v>
      </c>
      <c r="L7" s="612">
        <v>39</v>
      </c>
      <c r="M7" s="980">
        <v>47</v>
      </c>
      <c r="N7" s="601">
        <v>107.5</v>
      </c>
      <c r="O7" s="612">
        <v>97.5</v>
      </c>
      <c r="P7" s="980">
        <v>117.5</v>
      </c>
      <c r="Q7" s="601">
        <v>1.2</v>
      </c>
      <c r="R7" s="612">
        <v>0.3</v>
      </c>
      <c r="S7" s="980">
        <v>2.2000000000000002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231096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23091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16</v>
      </c>
      <c r="C5" s="616">
        <v>12</v>
      </c>
      <c r="D5" s="616">
        <v>4</v>
      </c>
      <c r="E5" s="599">
        <v>52</v>
      </c>
      <c r="F5" s="616">
        <v>24</v>
      </c>
      <c r="G5" s="945">
        <v>28</v>
      </c>
      <c r="H5" s="616">
        <v>0</v>
      </c>
      <c r="I5" s="616">
        <v>0</v>
      </c>
      <c r="J5" s="616">
        <v>0</v>
      </c>
      <c r="K5" s="217">
        <f>SUM(B5,E5,H5)</f>
        <v>68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8</v>
      </c>
      <c r="C6" s="612">
        <v>4</v>
      </c>
      <c r="D6" s="946">
        <v>4</v>
      </c>
      <c r="E6" s="601">
        <v>48</v>
      </c>
      <c r="F6" s="612">
        <v>19</v>
      </c>
      <c r="G6" s="946">
        <v>29</v>
      </c>
      <c r="H6" s="601">
        <v>0</v>
      </c>
      <c r="I6" s="612">
        <v>0</v>
      </c>
      <c r="J6" s="612">
        <v>0</v>
      </c>
      <c r="K6" s="218">
        <f>SUM(B6,E6,H6)</f>
        <v>56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17</v>
      </c>
      <c r="C7" s="612">
        <v>7</v>
      </c>
      <c r="D7" s="946">
        <v>10</v>
      </c>
      <c r="E7" s="601">
        <v>49</v>
      </c>
      <c r="F7" s="612">
        <v>19</v>
      </c>
      <c r="G7" s="946">
        <v>30</v>
      </c>
      <c r="H7" s="601">
        <v>0</v>
      </c>
      <c r="I7" s="612">
        <v>0</v>
      </c>
      <c r="J7" s="612">
        <v>0</v>
      </c>
      <c r="K7" s="218">
        <f>SUM(B7,E7,H7)</f>
        <v>66</v>
      </c>
      <c r="M7" s="106" t="s">
        <v>285</v>
      </c>
      <c r="N7" s="220">
        <f>IF(ISBLANK(G7),"",G7)</f>
        <v>30</v>
      </c>
      <c r="O7" s="107">
        <f>IF(ISBLANK(F7),"",F7)</f>
        <v>19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10</v>
      </c>
      <c r="O8" s="83">
        <f>IF(ISBLANK(C7),"",C7)</f>
        <v>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30</v>
      </c>
      <c r="O14" s="107">
        <f>IF(ISBLANK(F7),"",F7)</f>
        <v>19</v>
      </c>
      <c r="P14" s="211"/>
    </row>
    <row r="15" spans="1:17" ht="26.25" customHeight="1" x14ac:dyDescent="0.25">
      <c r="M15" s="108" t="s">
        <v>516</v>
      </c>
      <c r="N15" s="170">
        <f>IF(ISBLANK(D7),"",D7)</f>
        <v>10</v>
      </c>
      <c r="O15" s="83">
        <f>IF(ISBLANK(C7),"",C7)</f>
        <v>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11</v>
      </c>
      <c r="C21" s="616">
        <v>6</v>
      </c>
      <c r="D21" s="616">
        <v>5</v>
      </c>
      <c r="E21" s="599">
        <v>12</v>
      </c>
      <c r="F21" s="616">
        <v>4</v>
      </c>
      <c r="G21" s="945">
        <v>8</v>
      </c>
      <c r="H21" s="616">
        <v>0</v>
      </c>
      <c r="I21" s="616">
        <v>0</v>
      </c>
      <c r="J21" s="616">
        <v>0</v>
      </c>
      <c r="K21" s="217">
        <f>SUM(B21,E21,H21)</f>
        <v>23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14</v>
      </c>
      <c r="C22" s="1028">
        <v>6</v>
      </c>
      <c r="D22" s="980">
        <v>8</v>
      </c>
      <c r="E22" s="1034">
        <v>14</v>
      </c>
      <c r="F22" s="1028">
        <v>8</v>
      </c>
      <c r="G22" s="980">
        <v>6</v>
      </c>
      <c r="H22" s="1034">
        <v>0</v>
      </c>
      <c r="I22" s="1028">
        <v>0</v>
      </c>
      <c r="J22" s="1028">
        <v>0</v>
      </c>
      <c r="K22" s="218">
        <f>SUM(B22,E22,H22)</f>
        <v>28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8</v>
      </c>
      <c r="C23" s="1028">
        <v>8</v>
      </c>
      <c r="D23" s="980">
        <v>0</v>
      </c>
      <c r="E23" s="1034">
        <v>24</v>
      </c>
      <c r="F23" s="1028">
        <v>12</v>
      </c>
      <c r="G23" s="980">
        <v>12</v>
      </c>
      <c r="H23" s="1034">
        <v>0</v>
      </c>
      <c r="I23" s="1028">
        <v>0</v>
      </c>
      <c r="J23" s="1028">
        <v>0</v>
      </c>
      <c r="K23" s="218">
        <f>SUM(B23,E23,H23)</f>
        <v>32</v>
      </c>
      <c r="M23" s="106" t="s">
        <v>285</v>
      </c>
      <c r="N23" s="220">
        <f>IF(ISBLANK(G23),"",G23)</f>
        <v>12</v>
      </c>
      <c r="O23" s="107">
        <f>IF(ISBLANK(F23),"",F23)</f>
        <v>12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8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12</v>
      </c>
      <c r="O30" s="107">
        <f>IF(ISBLANK(F23),"",F23)</f>
        <v>12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8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174234</v>
      </c>
      <c r="D5" s="253"/>
    </row>
    <row r="6" spans="1:4" ht="30" x14ac:dyDescent="0.25">
      <c r="A6" s="686" t="s">
        <v>474</v>
      </c>
      <c r="B6" s="617">
        <v>56862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2.8</v>
      </c>
      <c r="K7" s="980">
        <v>-3.1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8</v>
      </c>
      <c r="C5" s="207">
        <v>17</v>
      </c>
      <c r="G5" s="113"/>
      <c r="H5" s="174" t="s">
        <v>586</v>
      </c>
      <c r="I5" s="207">
        <v>4</v>
      </c>
      <c r="J5" s="207">
        <v>3</v>
      </c>
    </row>
    <row r="6" spans="1:13" ht="15" customHeight="1" x14ac:dyDescent="0.25">
      <c r="A6" s="175" t="s">
        <v>587</v>
      </c>
      <c r="B6" s="208">
        <v>680</v>
      </c>
      <c r="C6" s="208">
        <v>92</v>
      </c>
      <c r="G6" s="113"/>
      <c r="H6" s="175" t="s">
        <v>587</v>
      </c>
      <c r="I6" s="208">
        <v>150</v>
      </c>
      <c r="J6" s="208">
        <v>35</v>
      </c>
    </row>
    <row r="7" spans="1:13" ht="15" customHeight="1" x14ac:dyDescent="0.25">
      <c r="A7" s="175" t="s">
        <v>588</v>
      </c>
      <c r="B7" s="208">
        <v>1719</v>
      </c>
      <c r="C7" s="208">
        <v>1585</v>
      </c>
      <c r="G7" s="113"/>
      <c r="H7" s="175" t="s">
        <v>588</v>
      </c>
      <c r="I7" s="208">
        <v>1096</v>
      </c>
      <c r="J7" s="208">
        <v>756</v>
      </c>
    </row>
    <row r="8" spans="1:13" ht="15" customHeight="1" x14ac:dyDescent="0.25">
      <c r="A8" s="175" t="s">
        <v>589</v>
      </c>
      <c r="B8" s="208">
        <v>1325</v>
      </c>
      <c r="C8" s="208">
        <v>1924</v>
      </c>
      <c r="G8" s="113"/>
      <c r="H8" s="175" t="s">
        <v>589</v>
      </c>
      <c r="I8" s="208">
        <v>1201</v>
      </c>
      <c r="J8" s="208">
        <v>1531</v>
      </c>
    </row>
    <row r="9" spans="1:13" ht="15" customHeight="1" x14ac:dyDescent="0.25">
      <c r="A9" s="175" t="s">
        <v>590</v>
      </c>
      <c r="B9" s="208">
        <v>1429</v>
      </c>
      <c r="C9" s="208">
        <v>1813</v>
      </c>
      <c r="G9" s="113"/>
      <c r="H9" s="175" t="s">
        <v>590</v>
      </c>
      <c r="I9" s="208">
        <v>1471</v>
      </c>
      <c r="J9" s="208">
        <v>1965</v>
      </c>
    </row>
    <row r="10" spans="1:13" ht="15" customHeight="1" x14ac:dyDescent="0.25">
      <c r="A10" s="175" t="s">
        <v>591</v>
      </c>
      <c r="B10" s="208">
        <v>94</v>
      </c>
      <c r="C10" s="208">
        <v>103</v>
      </c>
      <c r="G10" s="113"/>
      <c r="H10" s="175" t="s">
        <v>591</v>
      </c>
      <c r="I10" s="208">
        <v>100</v>
      </c>
      <c r="J10" s="208">
        <v>105</v>
      </c>
    </row>
    <row r="11" spans="1:13" ht="15" customHeight="1" x14ac:dyDescent="0.25">
      <c r="A11" s="176" t="s">
        <v>592</v>
      </c>
      <c r="B11" s="209">
        <v>114</v>
      </c>
      <c r="C11" s="209">
        <v>119</v>
      </c>
      <c r="G11" s="113"/>
      <c r="H11" s="176" t="s">
        <v>592</v>
      </c>
      <c r="I11" s="209">
        <v>234</v>
      </c>
      <c r="J11" s="209">
        <v>202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8</v>
      </c>
      <c r="C17" s="178">
        <f>IF(ISBLANK(C5),"0",C5)</f>
        <v>17</v>
      </c>
      <c r="G17" s="113"/>
      <c r="H17" s="174" t="s">
        <v>586</v>
      </c>
      <c r="I17" s="177">
        <f>IF(ISBLANK(I5),"0",I5)</f>
        <v>4</v>
      </c>
      <c r="J17" s="178">
        <f>IF(ISBLANK(J5),"0",J5)</f>
        <v>3</v>
      </c>
    </row>
    <row r="18" spans="1:13" ht="15" customHeight="1" x14ac:dyDescent="0.25">
      <c r="A18" s="175" t="s">
        <v>587</v>
      </c>
      <c r="B18" s="179">
        <f t="shared" ref="B18:C18" si="0">IF(ISBLANK(B6),"0",B6)</f>
        <v>680</v>
      </c>
      <c r="C18" s="180">
        <f t="shared" si="0"/>
        <v>92</v>
      </c>
      <c r="G18" s="113"/>
      <c r="H18" s="175" t="s">
        <v>587</v>
      </c>
      <c r="I18" s="179">
        <f t="shared" ref="I18:J18" si="1">IF(ISBLANK(I6),"0",I6)</f>
        <v>150</v>
      </c>
      <c r="J18" s="180">
        <f t="shared" si="1"/>
        <v>35</v>
      </c>
    </row>
    <row r="19" spans="1:13" ht="15" customHeight="1" x14ac:dyDescent="0.25">
      <c r="A19" s="175" t="s">
        <v>588</v>
      </c>
      <c r="B19" s="179">
        <f t="shared" ref="B19:C19" si="2">IF(ISBLANK(B7),"0",B7)</f>
        <v>1719</v>
      </c>
      <c r="C19" s="180">
        <f t="shared" si="2"/>
        <v>1585</v>
      </c>
      <c r="G19" s="113"/>
      <c r="H19" s="175" t="s">
        <v>588</v>
      </c>
      <c r="I19" s="179">
        <f t="shared" ref="I19:J19" si="3">IF(ISBLANK(I7),"0",I7)</f>
        <v>1096</v>
      </c>
      <c r="J19" s="180">
        <f t="shared" si="3"/>
        <v>756</v>
      </c>
    </row>
    <row r="20" spans="1:13" ht="15" customHeight="1" x14ac:dyDescent="0.25">
      <c r="A20" s="175" t="s">
        <v>589</v>
      </c>
      <c r="B20" s="179">
        <f t="shared" ref="B20:C20" si="4">IF(ISBLANK(B8),"0",B8)</f>
        <v>1325</v>
      </c>
      <c r="C20" s="180">
        <f t="shared" si="4"/>
        <v>1924</v>
      </c>
      <c r="G20" s="113"/>
      <c r="H20" s="175" t="s">
        <v>589</v>
      </c>
      <c r="I20" s="179">
        <f t="shared" ref="I20:J20" si="5">IF(ISBLANK(I8),"0",I8)</f>
        <v>1201</v>
      </c>
      <c r="J20" s="180">
        <f t="shared" si="5"/>
        <v>1531</v>
      </c>
    </row>
    <row r="21" spans="1:13" ht="15" customHeight="1" x14ac:dyDescent="0.25">
      <c r="A21" s="175" t="s">
        <v>590</v>
      </c>
      <c r="B21" s="179">
        <f t="shared" ref="B21:C21" si="6">IF(ISBLANK(B9),"0",B9)</f>
        <v>1429</v>
      </c>
      <c r="C21" s="180">
        <f t="shared" si="6"/>
        <v>1813</v>
      </c>
      <c r="G21" s="113"/>
      <c r="H21" s="175" t="s">
        <v>590</v>
      </c>
      <c r="I21" s="179">
        <f t="shared" ref="I21:J21" si="7">IF(ISBLANK(I9),"0",I9)</f>
        <v>1471</v>
      </c>
      <c r="J21" s="180">
        <f t="shared" si="7"/>
        <v>1965</v>
      </c>
    </row>
    <row r="22" spans="1:13" ht="15" customHeight="1" x14ac:dyDescent="0.25">
      <c r="A22" s="175" t="s">
        <v>591</v>
      </c>
      <c r="B22" s="179">
        <f t="shared" ref="B22:C22" si="8">IF(ISBLANK(B10),"0",B10)</f>
        <v>94</v>
      </c>
      <c r="C22" s="180">
        <f t="shared" si="8"/>
        <v>103</v>
      </c>
      <c r="G22" s="113"/>
      <c r="H22" s="175" t="s">
        <v>591</v>
      </c>
      <c r="I22" s="179">
        <f t="shared" ref="I22:J22" si="9">IF(ISBLANK(I10),"0",I10)</f>
        <v>100</v>
      </c>
      <c r="J22" s="180">
        <f t="shared" si="9"/>
        <v>105</v>
      </c>
    </row>
    <row r="23" spans="1:13" ht="15" customHeight="1" x14ac:dyDescent="0.25">
      <c r="A23" s="176" t="s">
        <v>592</v>
      </c>
      <c r="B23" s="181">
        <f t="shared" ref="B23:C23" si="10">IF(ISBLANK(B11),"0",B11)</f>
        <v>114</v>
      </c>
      <c r="C23" s="182">
        <f t="shared" si="10"/>
        <v>119</v>
      </c>
      <c r="G23" s="113"/>
      <c r="H23" s="176" t="s">
        <v>592</v>
      </c>
      <c r="I23" s="181">
        <f t="shared" ref="I23:J23" si="11">IF(ISBLANK(I11),"0",I11)</f>
        <v>234</v>
      </c>
      <c r="J23" s="182">
        <f t="shared" si="11"/>
        <v>202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0.14900353883404729</v>
      </c>
      <c r="C29" s="184">
        <f>C17/SUM(C17:C23)*100</f>
        <v>0.30072527861312581</v>
      </c>
      <c r="D29" s="253"/>
      <c r="E29" s="253"/>
      <c r="G29" s="113"/>
      <c r="H29" s="174" t="s">
        <v>593</v>
      </c>
      <c r="I29" s="184">
        <f>I17/SUM(I17:I23)*100</f>
        <v>9.3984962406015032E-2</v>
      </c>
      <c r="J29" s="184">
        <f>J17/SUM(J17:J23)*100</f>
        <v>6.5259952142701763E-2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12.665300800894022</v>
      </c>
      <c r="C30" s="185">
        <f>C18/SUM(C17:C23)*100</f>
        <v>1.6274544489651512</v>
      </c>
      <c r="D30" s="253"/>
      <c r="E30" s="253"/>
      <c r="G30" s="113"/>
      <c r="H30" s="175" t="s">
        <v>594</v>
      </c>
      <c r="I30" s="185">
        <f>I18/SUM(I17:I23)*100</f>
        <v>3.524436090225564</v>
      </c>
      <c r="J30" s="185">
        <f>J18/SUM(J17:J23)*100</f>
        <v>0.76136610833152052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32.017135406965913</v>
      </c>
      <c r="C31" s="185">
        <f>C19/SUM(C17:C23)*100</f>
        <v>28.038209800106138</v>
      </c>
      <c r="D31" s="253"/>
      <c r="E31" s="253"/>
      <c r="G31" s="113"/>
      <c r="H31" s="175" t="s">
        <v>595</v>
      </c>
      <c r="I31" s="185">
        <f>I19/SUM(I17:I23)*100</f>
        <v>25.751879699248121</v>
      </c>
      <c r="J31" s="185">
        <f>J19/SUM(J17:J23)*100</f>
        <v>16.445507939960844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24.678711119389085</v>
      </c>
      <c r="C32" s="185">
        <f>C20/SUM(C17:C23)*100</f>
        <v>34.035025650097296</v>
      </c>
      <c r="D32" s="253"/>
      <c r="E32" s="253"/>
      <c r="G32" s="113"/>
      <c r="H32" s="175" t="s">
        <v>596</v>
      </c>
      <c r="I32" s="185">
        <f>I20/SUM(I17:I23)*100</f>
        <v>28.218984962406012</v>
      </c>
      <c r="J32" s="185">
        <f>J20/SUM(J17:J23)*100</f>
        <v>33.304328910158802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26.615757124231699</v>
      </c>
      <c r="C33" s="185">
        <f>C21/SUM(C17:C23)*100</f>
        <v>32.071466477976294</v>
      </c>
      <c r="D33" s="253"/>
      <c r="E33" s="253"/>
      <c r="G33" s="113"/>
      <c r="H33" s="175" t="s">
        <v>597</v>
      </c>
      <c r="I33" s="185">
        <f>I21/SUM(I17:I23)*100</f>
        <v>34.56296992481203</v>
      </c>
      <c r="J33" s="185">
        <f>J21/SUM(J17:J23)*100</f>
        <v>42.745268653469651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1.7507915813000559</v>
      </c>
      <c r="C34" s="185">
        <f>C22/SUM(C17:C23)*100</f>
        <v>1.8220413939501148</v>
      </c>
      <c r="D34" s="253"/>
      <c r="E34" s="253"/>
      <c r="G34" s="113"/>
      <c r="H34" s="175" t="s">
        <v>598</v>
      </c>
      <c r="I34" s="185">
        <f>I22/SUM(I17:I23)*100</f>
        <v>2.3496240601503757</v>
      </c>
      <c r="J34" s="185">
        <f>J22/SUM(J17:J23)*100</f>
        <v>2.2840983249945617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2.123300428385174</v>
      </c>
      <c r="C35" s="186">
        <f>C23/SUM(C17:C23)*100</f>
        <v>2.1050769502918802</v>
      </c>
      <c r="D35" s="253"/>
      <c r="E35" s="253"/>
      <c r="G35" s="113"/>
      <c r="H35" s="176" t="s">
        <v>599</v>
      </c>
      <c r="I35" s="186">
        <f>I23/SUM(I17:I23)*100</f>
        <v>5.4981203007518795</v>
      </c>
      <c r="J35" s="186">
        <f>J23/SUM(J17:J23)*100</f>
        <v>4.3941701109419187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0.14900353883404729</v>
      </c>
      <c r="C41" s="184">
        <f t="shared" si="12"/>
        <v>0.30072527861312581</v>
      </c>
      <c r="G41" s="113"/>
      <c r="H41" s="174" t="s">
        <v>601</v>
      </c>
      <c r="I41" s="184">
        <f t="shared" ref="I41:J41" si="13">I29</f>
        <v>9.3984962406015032E-2</v>
      </c>
      <c r="J41" s="184">
        <f t="shared" si="13"/>
        <v>6.5259952142701763E-2</v>
      </c>
    </row>
    <row r="42" spans="1:12" x14ac:dyDescent="0.25">
      <c r="A42" s="175" t="s">
        <v>602</v>
      </c>
      <c r="B42" s="185">
        <f t="shared" si="12"/>
        <v>12.665300800894022</v>
      </c>
      <c r="C42" s="185">
        <f t="shared" si="12"/>
        <v>1.6274544489651512</v>
      </c>
      <c r="G42" s="113"/>
      <c r="H42" s="175" t="s">
        <v>602</v>
      </c>
      <c r="I42" s="185">
        <f t="shared" ref="I42:J42" si="14">I30</f>
        <v>3.524436090225564</v>
      </c>
      <c r="J42" s="185">
        <f t="shared" si="14"/>
        <v>0.76136610833152052</v>
      </c>
    </row>
    <row r="43" spans="1:12" x14ac:dyDescent="0.25">
      <c r="A43" s="175" t="s">
        <v>603</v>
      </c>
      <c r="B43" s="185">
        <f t="shared" si="12"/>
        <v>32.017135406965913</v>
      </c>
      <c r="C43" s="185">
        <f t="shared" si="12"/>
        <v>28.038209800106138</v>
      </c>
      <c r="G43" s="113"/>
      <c r="H43" s="175" t="s">
        <v>603</v>
      </c>
      <c r="I43" s="185">
        <f t="shared" ref="I43:J43" si="15">I31</f>
        <v>25.751879699248121</v>
      </c>
      <c r="J43" s="185">
        <f t="shared" si="15"/>
        <v>16.445507939960844</v>
      </c>
    </row>
    <row r="44" spans="1:12" x14ac:dyDescent="0.25">
      <c r="A44" s="175" t="s">
        <v>604</v>
      </c>
      <c r="B44" s="185">
        <f t="shared" si="12"/>
        <v>24.678711119389085</v>
      </c>
      <c r="C44" s="185">
        <f t="shared" si="12"/>
        <v>34.035025650097296</v>
      </c>
      <c r="G44" s="113"/>
      <c r="H44" s="175" t="s">
        <v>604</v>
      </c>
      <c r="I44" s="185">
        <f t="shared" ref="I44:J44" si="16">I32</f>
        <v>28.218984962406012</v>
      </c>
      <c r="J44" s="185">
        <f t="shared" si="16"/>
        <v>33.304328910158802</v>
      </c>
    </row>
    <row r="45" spans="1:12" x14ac:dyDescent="0.25">
      <c r="A45" s="175" t="s">
        <v>605</v>
      </c>
      <c r="B45" s="185">
        <f t="shared" si="12"/>
        <v>26.615757124231699</v>
      </c>
      <c r="C45" s="185">
        <f t="shared" si="12"/>
        <v>32.071466477976294</v>
      </c>
      <c r="G45" s="113"/>
      <c r="H45" s="175" t="s">
        <v>605</v>
      </c>
      <c r="I45" s="185">
        <f t="shared" ref="I45:J45" si="17">I33</f>
        <v>34.56296992481203</v>
      </c>
      <c r="J45" s="185">
        <f t="shared" si="17"/>
        <v>42.745268653469651</v>
      </c>
    </row>
    <row r="46" spans="1:12" x14ac:dyDescent="0.25">
      <c r="A46" s="175" t="s">
        <v>606</v>
      </c>
      <c r="B46" s="185">
        <f t="shared" si="12"/>
        <v>1.7507915813000559</v>
      </c>
      <c r="C46" s="185">
        <f t="shared" si="12"/>
        <v>1.8220413939501148</v>
      </c>
      <c r="G46" s="113"/>
      <c r="H46" s="175" t="s">
        <v>606</v>
      </c>
      <c r="I46" s="185">
        <f t="shared" ref="I46:J46" si="18">I34</f>
        <v>2.3496240601503757</v>
      </c>
      <c r="J46" s="185">
        <f t="shared" si="18"/>
        <v>2.2840983249945617</v>
      </c>
    </row>
    <row r="47" spans="1:12" x14ac:dyDescent="0.25">
      <c r="A47" s="176" t="s">
        <v>607</v>
      </c>
      <c r="B47" s="186">
        <f t="shared" si="12"/>
        <v>2.123300428385174</v>
      </c>
      <c r="C47" s="186">
        <f t="shared" si="12"/>
        <v>2.1050769502918802</v>
      </c>
      <c r="G47" s="113"/>
      <c r="H47" s="176" t="s">
        <v>607</v>
      </c>
      <c r="I47" s="186">
        <f t="shared" ref="I47:J47" si="19">I35</f>
        <v>5.4981203007518795</v>
      </c>
      <c r="J47" s="186">
        <f t="shared" si="19"/>
        <v>4.3941701109419187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4167</v>
      </c>
      <c r="C5" s="207">
        <v>4307</v>
      </c>
      <c r="D5" s="253"/>
      <c r="E5" s="253"/>
      <c r="F5" s="1003"/>
      <c r="H5" s="174" t="s">
        <v>624</v>
      </c>
      <c r="I5" s="207">
        <v>2095</v>
      </c>
      <c r="J5" s="207">
        <v>2069</v>
      </c>
    </row>
    <row r="6" spans="1:10" ht="15" customHeight="1" x14ac:dyDescent="0.25">
      <c r="A6" s="175" t="s">
        <v>625</v>
      </c>
      <c r="B6" s="208">
        <v>450</v>
      </c>
      <c r="C6" s="208">
        <v>548</v>
      </c>
      <c r="D6" s="253"/>
      <c r="E6" s="253"/>
      <c r="F6" s="1003"/>
      <c r="H6" s="175" t="s">
        <v>625</v>
      </c>
      <c r="I6" s="208">
        <v>1189</v>
      </c>
      <c r="J6" s="208">
        <v>1674</v>
      </c>
    </row>
    <row r="7" spans="1:10" ht="15" customHeight="1" x14ac:dyDescent="0.25">
      <c r="A7" s="176" t="s">
        <v>626</v>
      </c>
      <c r="B7" s="209">
        <v>752</v>
      </c>
      <c r="C7" s="209">
        <v>798</v>
      </c>
      <c r="D7" s="253"/>
      <c r="E7" s="253"/>
      <c r="F7" s="1003"/>
      <c r="H7" s="175" t="s">
        <v>626</v>
      </c>
      <c r="I7" s="208">
        <v>969</v>
      </c>
      <c r="J7" s="208">
        <v>851</v>
      </c>
    </row>
    <row r="8" spans="1:10" x14ac:dyDescent="0.25">
      <c r="D8" s="253"/>
      <c r="E8" s="253"/>
      <c r="F8" s="1003"/>
      <c r="H8" s="176" t="s">
        <v>2351</v>
      </c>
      <c r="I8" s="209">
        <v>3</v>
      </c>
      <c r="J8" s="209">
        <v>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4167</v>
      </c>
      <c r="C13" s="178">
        <f>IF(ISBLANK(C5),"0",C5)</f>
        <v>4307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450</v>
      </c>
      <c r="C14" s="180">
        <f t="shared" si="0"/>
        <v>548</v>
      </c>
      <c r="D14" s="253"/>
      <c r="E14" s="253"/>
      <c r="F14" s="1003"/>
      <c r="H14" s="174" t="s">
        <v>624</v>
      </c>
      <c r="I14" s="177">
        <f>IF(ISBLANK(I5),"0",I5)</f>
        <v>2095</v>
      </c>
      <c r="J14" s="178">
        <f>IF(ISBLANK(J5),"0",J5)</f>
        <v>2069</v>
      </c>
    </row>
    <row r="15" spans="1:10" ht="15" customHeight="1" x14ac:dyDescent="0.25">
      <c r="A15" s="176" t="s">
        <v>626</v>
      </c>
      <c r="B15" s="181">
        <f t="shared" si="0"/>
        <v>752</v>
      </c>
      <c r="C15" s="182">
        <f t="shared" si="0"/>
        <v>798</v>
      </c>
      <c r="D15" s="253"/>
      <c r="E15" s="253"/>
      <c r="F15" s="1003"/>
      <c r="H15" s="175" t="s">
        <v>625</v>
      </c>
      <c r="I15" s="179">
        <f t="shared" ref="I15:J15" si="1">IF(ISBLANK(I6),"0",I6)</f>
        <v>1189</v>
      </c>
      <c r="J15" s="180">
        <f t="shared" si="1"/>
        <v>1674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969</v>
      </c>
      <c r="J16" s="180">
        <f t="shared" si="2"/>
        <v>851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</v>
      </c>
      <c r="J17" s="182">
        <f t="shared" si="3"/>
        <v>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77.612218290184387</v>
      </c>
      <c r="C21" s="184">
        <f>C13/SUM(C13:C15)*100</f>
        <v>76.189633822748988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8.3814490594151607</v>
      </c>
      <c r="C22" s="185">
        <f>C14/SUM(C13:C15)*100</f>
        <v>9.6939678047054674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14.006332650400447</v>
      </c>
      <c r="C23" s="186">
        <f>C15/SUM(C13:C15)*100</f>
        <v>14.116398372545552</v>
      </c>
      <c r="D23" s="253"/>
      <c r="E23" s="253"/>
      <c r="F23" s="1003"/>
      <c r="H23" s="174" t="s">
        <v>629</v>
      </c>
      <c r="I23" s="184">
        <f>I14/SUM(I14:I17)*100</f>
        <v>49.224624060150376</v>
      </c>
      <c r="J23" s="184">
        <f>J14/SUM(J14:J17)*100</f>
        <v>45.007613661083319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27.93703007518797</v>
      </c>
      <c r="J24" s="185">
        <f>J15/SUM(J14:J17)*100</f>
        <v>36.41505329562758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22.767857142857142</v>
      </c>
      <c r="J25" s="185">
        <f>J16/SUM(J14:J17)*100</f>
        <v>18.512073091146402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7.0488721804511267E-2</v>
      </c>
      <c r="J26" s="186">
        <f>J17/SUM(J14:J17)*100</f>
        <v>6.5259952142701763E-2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77.612218290184387</v>
      </c>
      <c r="C29" s="189">
        <f t="shared" si="4"/>
        <v>76.189633822748988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8.3814490594151607</v>
      </c>
      <c r="C30" s="192">
        <f t="shared" si="4"/>
        <v>9.6939678047054674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14.006332650400447</v>
      </c>
      <c r="C31" s="195">
        <f t="shared" si="4"/>
        <v>14.116398372545552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49.224624060150376</v>
      </c>
      <c r="J32" s="189">
        <f>J23</f>
        <v>45.007613661083319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27.93703007518797</v>
      </c>
      <c r="J33" s="192">
        <f t="shared" si="5"/>
        <v>36.41505329562758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22.767857142857142</v>
      </c>
      <c r="J34" s="192">
        <f t="shared" si="6"/>
        <v>18.512073091146402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7.0488721804511267E-2</v>
      </c>
      <c r="J35" s="195">
        <f t="shared" si="7"/>
        <v>6.5259952142701763E-2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319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10008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31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21.5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-14.4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74.010000000000005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48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233.4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0</v>
      </c>
      <c r="E5" s="28"/>
      <c r="J5" s="654" t="s">
        <v>542</v>
      </c>
      <c r="K5" s="669">
        <f>IF(ISBLANK(B5),"",B5)</f>
        <v>1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2</v>
      </c>
      <c r="C6" s="657">
        <v>0</v>
      </c>
      <c r="E6" s="44"/>
      <c r="J6" s="656" t="s">
        <v>543</v>
      </c>
      <c r="K6" s="670">
        <f t="shared" ref="K6:K10" si="0">IF(ISBLANK(B6),"",B6)</f>
        <v>2</v>
      </c>
      <c r="L6" s="619">
        <f t="shared" ref="L6:L10" si="1">IF(ISBLANK(C6),"",C6)</f>
        <v>0</v>
      </c>
      <c r="N6" s="44"/>
    </row>
    <row r="7" spans="1:15" x14ac:dyDescent="0.25">
      <c r="A7" s="656" t="s">
        <v>641</v>
      </c>
      <c r="B7" s="657">
        <v>8</v>
      </c>
      <c r="C7" s="657">
        <v>3</v>
      </c>
      <c r="E7" s="44"/>
      <c r="J7" s="656" t="s">
        <v>641</v>
      </c>
      <c r="K7" s="670">
        <f t="shared" si="0"/>
        <v>8</v>
      </c>
      <c r="L7" s="619">
        <f t="shared" si="1"/>
        <v>3</v>
      </c>
      <c r="N7" s="44"/>
    </row>
    <row r="8" spans="1:15" x14ac:dyDescent="0.25">
      <c r="A8" s="650" t="s">
        <v>642</v>
      </c>
      <c r="B8" s="651">
        <v>17</v>
      </c>
      <c r="C8" s="651">
        <v>9</v>
      </c>
      <c r="E8" s="21"/>
      <c r="J8" s="650" t="s">
        <v>642</v>
      </c>
      <c r="K8" s="670">
        <f t="shared" si="0"/>
        <v>17</v>
      </c>
      <c r="L8" s="619">
        <f t="shared" si="1"/>
        <v>9</v>
      </c>
      <c r="N8" s="21"/>
    </row>
    <row r="9" spans="1:15" x14ac:dyDescent="0.25">
      <c r="A9" s="650" t="s">
        <v>643</v>
      </c>
      <c r="B9" s="651">
        <v>31</v>
      </c>
      <c r="C9" s="651">
        <v>18</v>
      </c>
      <c r="E9" s="21"/>
      <c r="J9" s="650" t="s">
        <v>643</v>
      </c>
      <c r="K9" s="670">
        <f t="shared" si="0"/>
        <v>31</v>
      </c>
      <c r="L9" s="619">
        <f t="shared" si="1"/>
        <v>18</v>
      </c>
      <c r="N9" s="21"/>
    </row>
    <row r="10" spans="1:15" x14ac:dyDescent="0.25">
      <c r="A10" s="652" t="s">
        <v>365</v>
      </c>
      <c r="B10" s="653">
        <v>472</v>
      </c>
      <c r="C10" s="653">
        <v>47</v>
      </c>
      <c r="J10" s="652" t="s">
        <v>365</v>
      </c>
      <c r="K10" s="671">
        <f t="shared" si="0"/>
        <v>472</v>
      </c>
      <c r="L10" s="620">
        <f t="shared" si="1"/>
        <v>47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9.41</v>
      </c>
      <c r="C15" s="197"/>
      <c r="D15" s="253"/>
      <c r="E15" s="211"/>
      <c r="F15" s="253"/>
      <c r="G15" s="253"/>
      <c r="J15" s="673" t="s">
        <v>488</v>
      </c>
      <c r="K15" s="674">
        <f>B15</f>
        <v>9.41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1.29</v>
      </c>
      <c r="C16" s="197"/>
      <c r="D16" s="253"/>
      <c r="E16" s="254"/>
      <c r="F16" s="253"/>
      <c r="G16" s="253"/>
      <c r="J16" s="675" t="s">
        <v>489</v>
      </c>
      <c r="K16" s="676">
        <f>B16</f>
        <v>1.29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5.24</v>
      </c>
      <c r="C19" s="198"/>
      <c r="D19" s="255"/>
      <c r="E19" s="256"/>
      <c r="F19" s="253"/>
      <c r="G19" s="253"/>
      <c r="J19" s="672" t="s">
        <v>502</v>
      </c>
      <c r="K19" s="676">
        <f>B19</f>
        <v>5.24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5.24</v>
      </c>
      <c r="C21" s="253"/>
      <c r="D21" s="253"/>
      <c r="E21" s="253"/>
      <c r="F21" s="253"/>
      <c r="G21" s="253"/>
      <c r="J21" s="661" t="s">
        <v>498</v>
      </c>
      <c r="K21" s="679">
        <f>B21</f>
        <v>5.24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1</v>
      </c>
      <c r="E32" s="28"/>
      <c r="J32" s="654" t="s">
        <v>542</v>
      </c>
      <c r="K32" s="669">
        <f>IF(ISBLANK(B32),"",B32)</f>
        <v>0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1</v>
      </c>
      <c r="C33" s="657">
        <v>0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0</v>
      </c>
      <c r="C34" s="657">
        <v>2</v>
      </c>
      <c r="E34" s="44"/>
      <c r="J34" s="656" t="s">
        <v>641</v>
      </c>
      <c r="K34" s="670">
        <f t="shared" si="2"/>
        <v>0</v>
      </c>
      <c r="L34" s="619">
        <f t="shared" si="3"/>
        <v>2</v>
      </c>
      <c r="N34" s="44"/>
    </row>
    <row r="35" spans="1:15" x14ac:dyDescent="0.25">
      <c r="A35" s="650" t="s">
        <v>642</v>
      </c>
      <c r="B35" s="651">
        <v>6</v>
      </c>
      <c r="C35" s="651">
        <v>2</v>
      </c>
      <c r="E35" s="21"/>
      <c r="J35" s="650" t="s">
        <v>642</v>
      </c>
      <c r="K35" s="670">
        <f t="shared" si="2"/>
        <v>6</v>
      </c>
      <c r="L35" s="619">
        <f t="shared" si="3"/>
        <v>2</v>
      </c>
      <c r="N35" s="21"/>
    </row>
    <row r="36" spans="1:15" x14ac:dyDescent="0.25">
      <c r="A36" s="650" t="s">
        <v>643</v>
      </c>
      <c r="B36" s="651">
        <v>13</v>
      </c>
      <c r="C36" s="651">
        <v>12</v>
      </c>
      <c r="E36" s="21"/>
      <c r="J36" s="650" t="s">
        <v>643</v>
      </c>
      <c r="K36" s="670">
        <f t="shared" si="2"/>
        <v>13</v>
      </c>
      <c r="L36" s="619">
        <f t="shared" si="3"/>
        <v>12</v>
      </c>
      <c r="N36" s="21"/>
    </row>
    <row r="37" spans="1:15" x14ac:dyDescent="0.25">
      <c r="A37" s="652" t="s">
        <v>365</v>
      </c>
      <c r="B37" s="653">
        <v>81</v>
      </c>
      <c r="C37" s="653">
        <v>13</v>
      </c>
      <c r="J37" s="652" t="s">
        <v>365</v>
      </c>
      <c r="K37" s="671">
        <f t="shared" si="2"/>
        <v>81</v>
      </c>
      <c r="L37" s="620">
        <f t="shared" si="3"/>
        <v>13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2.2799999999999998</v>
      </c>
      <c r="C42" s="197"/>
      <c r="D42" s="253"/>
      <c r="E42" s="211"/>
      <c r="F42" s="253"/>
      <c r="G42" s="253"/>
      <c r="J42" s="673" t="s">
        <v>488</v>
      </c>
      <c r="K42" s="674">
        <f>B42</f>
        <v>2.2799999999999998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0.63</v>
      </c>
      <c r="C43" s="197"/>
      <c r="D43" s="253"/>
      <c r="E43" s="254"/>
      <c r="F43" s="253"/>
      <c r="G43" s="253"/>
      <c r="J43" s="675" t="s">
        <v>489</v>
      </c>
      <c r="K43" s="676">
        <f>B43</f>
        <v>0.63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1.42</v>
      </c>
      <c r="C46" s="198"/>
      <c r="D46" s="255"/>
      <c r="E46" s="256"/>
      <c r="F46" s="253"/>
      <c r="G46" s="253"/>
      <c r="J46" s="672" t="s">
        <v>502</v>
      </c>
      <c r="K46" s="676">
        <f>B46</f>
        <v>1.42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1.42</v>
      </c>
      <c r="C48" s="253"/>
      <c r="D48" s="253"/>
      <c r="E48" s="253"/>
      <c r="F48" s="253"/>
      <c r="G48" s="253"/>
      <c r="J48" s="661" t="s">
        <v>498</v>
      </c>
      <c r="K48" s="679">
        <f>B48</f>
        <v>1.42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8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0.8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1.3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0.2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0.23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66.2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0.71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100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121644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12155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</v>
      </c>
      <c r="C4" s="600">
        <v>14.9</v>
      </c>
      <c r="D4" s="600">
        <v>67.2</v>
      </c>
      <c r="E4" s="600">
        <v>0.54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</v>
      </c>
      <c r="C5" s="602">
        <v>17.5</v>
      </c>
      <c r="D5" s="751">
        <v>77.2</v>
      </c>
      <c r="E5" s="751">
        <v>0.77</v>
      </c>
      <c r="G5" s="647" t="s">
        <v>446</v>
      </c>
      <c r="H5" s="648">
        <f>IF(ISBLANK(B4),"",B4)</f>
        <v>1</v>
      </c>
      <c r="I5" s="648">
        <f>IF(ISBLANK(B5),"",B5)</f>
        <v>1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14.7</v>
      </c>
      <c r="D6" s="959">
        <v>66.2</v>
      </c>
      <c r="E6" s="959">
        <v>0.71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14.9</v>
      </c>
      <c r="I9" s="648">
        <f>IF(ISBLANK(C5),"",C5)</f>
        <v>17.5</v>
      </c>
      <c r="J9" s="649">
        <f>IF(ISBLANK(C6),"",C6)</f>
        <v>14.7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12</v>
      </c>
      <c r="C4" s="643">
        <v>1.1000000000000001</v>
      </c>
      <c r="D4" s="643">
        <v>1.7</v>
      </c>
      <c r="E4" s="643">
        <v>0.22</v>
      </c>
      <c r="F4" s="643">
        <v>0.8</v>
      </c>
      <c r="G4" s="643">
        <v>1.9</v>
      </c>
      <c r="H4" s="1066"/>
      <c r="I4" s="253"/>
      <c r="J4" s="253"/>
      <c r="K4" s="253"/>
    </row>
    <row r="5" spans="1:11" x14ac:dyDescent="0.25">
      <c r="A5" s="480">
        <v>2021</v>
      </c>
      <c r="B5" s="602">
        <v>10</v>
      </c>
      <c r="C5" s="602">
        <v>1</v>
      </c>
      <c r="D5" s="602">
        <v>1.2</v>
      </c>
      <c r="E5" s="602">
        <v>0.22</v>
      </c>
      <c r="F5" s="602">
        <v>0.7</v>
      </c>
      <c r="G5" s="602">
        <v>1.9</v>
      </c>
      <c r="H5" s="1066"/>
      <c r="I5" s="253"/>
      <c r="J5" s="253"/>
      <c r="K5" s="253"/>
    </row>
    <row r="6" spans="1:11" x14ac:dyDescent="0.25">
      <c r="A6" s="360">
        <v>2022</v>
      </c>
      <c r="B6" s="602">
        <v>8</v>
      </c>
      <c r="C6" s="602">
        <v>0.8</v>
      </c>
      <c r="D6" s="602">
        <v>1.3</v>
      </c>
      <c r="E6" s="602">
        <v>0.23</v>
      </c>
      <c r="F6" s="602">
        <v>0.2</v>
      </c>
      <c r="G6" s="602">
        <v>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98.5</v>
      </c>
      <c r="C5" s="602">
        <v>100</v>
      </c>
      <c r="D5" s="602">
        <v>2</v>
      </c>
      <c r="E5" s="602">
        <v>18.7</v>
      </c>
      <c r="F5" s="253"/>
      <c r="G5" s="253"/>
      <c r="H5" s="253"/>
    </row>
    <row r="6" spans="1:8" x14ac:dyDescent="0.25">
      <c r="A6" s="360">
        <v>2021</v>
      </c>
      <c r="B6" s="602">
        <v>98.5</v>
      </c>
      <c r="C6" s="602">
        <v>96.9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100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18.7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1201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12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300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2477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15358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1535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963</v>
      </c>
      <c r="C5" s="1034">
        <v>441</v>
      </c>
      <c r="D5" s="600">
        <v>522</v>
      </c>
      <c r="G5" s="871" t="s">
        <v>126</v>
      </c>
      <c r="H5" s="637">
        <f>IF(ISBLANK(D7),"",D7)</f>
        <v>644</v>
      </c>
    </row>
    <row r="6" spans="1:17" x14ac:dyDescent="0.25">
      <c r="A6" s="641">
        <v>2021</v>
      </c>
      <c r="B6" s="1034">
        <v>1061</v>
      </c>
      <c r="C6" s="1034">
        <v>487</v>
      </c>
      <c r="D6" s="602">
        <v>574</v>
      </c>
      <c r="G6" s="635" t="s">
        <v>127</v>
      </c>
      <c r="H6" s="623">
        <f>IF(ISBLANK(C7),"",C7)</f>
        <v>557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1201</v>
      </c>
      <c r="C7" s="1034">
        <v>557</v>
      </c>
      <c r="D7" s="617">
        <v>644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644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557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6.8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1.5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5.3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10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556</v>
      </c>
      <c r="C6" s="55">
        <v>278</v>
      </c>
      <c r="D6" s="55">
        <v>278</v>
      </c>
      <c r="E6" s="70">
        <v>621</v>
      </c>
      <c r="F6" s="55">
        <v>307</v>
      </c>
      <c r="G6" s="110">
        <v>314</v>
      </c>
      <c r="H6" s="55">
        <v>455</v>
      </c>
      <c r="I6" s="55">
        <v>226</v>
      </c>
      <c r="J6" s="55">
        <v>229</v>
      </c>
      <c r="K6" s="70">
        <v>1516</v>
      </c>
      <c r="L6" s="55">
        <v>753</v>
      </c>
      <c r="M6" s="110">
        <v>763</v>
      </c>
      <c r="N6" s="70">
        <v>1668</v>
      </c>
      <c r="O6" s="55">
        <v>891</v>
      </c>
      <c r="P6" s="110">
        <v>777</v>
      </c>
      <c r="Q6" s="70">
        <v>6779</v>
      </c>
      <c r="R6" s="55">
        <v>3671</v>
      </c>
      <c r="S6" s="110">
        <v>3108</v>
      </c>
      <c r="T6" s="70">
        <v>10717</v>
      </c>
      <c r="U6" s="55">
        <v>5563</v>
      </c>
      <c r="V6" s="160">
        <v>5154</v>
      </c>
    </row>
    <row r="7" spans="1:22" x14ac:dyDescent="0.25">
      <c r="A7" s="286">
        <v>2021</v>
      </c>
      <c r="B7" s="167">
        <v>539</v>
      </c>
      <c r="C7" s="94">
        <v>267</v>
      </c>
      <c r="D7" s="94">
        <v>272</v>
      </c>
      <c r="E7" s="167">
        <v>608</v>
      </c>
      <c r="F7" s="94">
        <v>307</v>
      </c>
      <c r="G7" s="169">
        <v>301</v>
      </c>
      <c r="H7" s="94">
        <v>429</v>
      </c>
      <c r="I7" s="94">
        <v>208</v>
      </c>
      <c r="J7" s="94">
        <v>221</v>
      </c>
      <c r="K7" s="167">
        <v>1458</v>
      </c>
      <c r="L7" s="94">
        <v>728</v>
      </c>
      <c r="M7" s="169">
        <v>730</v>
      </c>
      <c r="N7" s="167">
        <v>1608</v>
      </c>
      <c r="O7" s="94">
        <v>852</v>
      </c>
      <c r="P7" s="169">
        <v>756</v>
      </c>
      <c r="Q7" s="167">
        <v>6588</v>
      </c>
      <c r="R7" s="94">
        <v>3561</v>
      </c>
      <c r="S7" s="169">
        <v>3027</v>
      </c>
      <c r="T7" s="212">
        <v>10466</v>
      </c>
      <c r="U7" s="58">
        <v>5429</v>
      </c>
      <c r="V7" s="160">
        <v>5037</v>
      </c>
    </row>
    <row r="8" spans="1:22" x14ac:dyDescent="0.25">
      <c r="A8" s="219">
        <v>2022</v>
      </c>
      <c r="B8" s="72">
        <v>502</v>
      </c>
      <c r="C8" s="61">
        <v>243</v>
      </c>
      <c r="D8" s="61">
        <v>259</v>
      </c>
      <c r="E8" s="72">
        <v>593</v>
      </c>
      <c r="F8" s="61">
        <v>311</v>
      </c>
      <c r="G8" s="111">
        <v>282</v>
      </c>
      <c r="H8" s="61">
        <v>361</v>
      </c>
      <c r="I8" s="61">
        <v>179</v>
      </c>
      <c r="J8" s="61">
        <v>182</v>
      </c>
      <c r="K8" s="72">
        <v>1352</v>
      </c>
      <c r="L8" s="61">
        <v>679</v>
      </c>
      <c r="M8" s="111">
        <v>673</v>
      </c>
      <c r="N8" s="72">
        <v>1412</v>
      </c>
      <c r="O8" s="61">
        <v>741</v>
      </c>
      <c r="P8" s="111">
        <v>671</v>
      </c>
      <c r="Q8" s="72">
        <v>6229</v>
      </c>
      <c r="R8" s="61">
        <v>3360</v>
      </c>
      <c r="S8" s="111">
        <v>2869</v>
      </c>
      <c r="T8" s="72">
        <v>10008</v>
      </c>
      <c r="U8" s="61">
        <v>5182</v>
      </c>
      <c r="V8" s="111">
        <v>4826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502</v>
      </c>
      <c r="C15" s="172">
        <f>E8</f>
        <v>593</v>
      </c>
      <c r="D15" s="172">
        <f>H8</f>
        <v>361</v>
      </c>
      <c r="E15" s="172">
        <f>K8</f>
        <v>1352</v>
      </c>
      <c r="F15" s="172">
        <f>N8</f>
        <v>1412</v>
      </c>
      <c r="G15" s="172">
        <f>Q8</f>
        <v>6229</v>
      </c>
      <c r="H15" s="334">
        <f>T8</f>
        <v>10008</v>
      </c>
      <c r="M15" s="172">
        <f>K8</f>
        <v>1352</v>
      </c>
      <c r="N15" s="172">
        <f>H15-E15-O15</f>
        <v>5972</v>
      </c>
      <c r="O15" s="172">
        <f>H15-(B15+C15+G15)</f>
        <v>2684</v>
      </c>
      <c r="P15" s="29"/>
      <c r="Q15" s="100">
        <f>M15/H15*100</f>
        <v>13.509192645883294</v>
      </c>
      <c r="R15" s="100">
        <f>N15/H15*100</f>
        <v>59.672262190247807</v>
      </c>
      <c r="S15" s="100">
        <f>O15/H15*100</f>
        <v>26.818545163868908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13.509192645883294</v>
      </c>
      <c r="R18" s="100">
        <f>N15/H15*100</f>
        <v>59.672262190247807</v>
      </c>
      <c r="S18" s="100">
        <f>O15/H15*100</f>
        <v>26.818545163868908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14.1</v>
      </c>
      <c r="C23" s="361"/>
      <c r="D23" s="361"/>
      <c r="E23" s="167">
        <v>0</v>
      </c>
      <c r="F23" s="361"/>
      <c r="G23" s="362"/>
      <c r="H23" s="167">
        <v>14.08</v>
      </c>
      <c r="I23" s="94">
        <v>0</v>
      </c>
      <c r="J23" s="169">
        <v>24.39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24.39</v>
      </c>
      <c r="C32" s="674">
        <f>IF(ISBLANK(I23),"",I23)</f>
        <v>0</v>
      </c>
      <c r="F32" s="700">
        <f>A23</f>
        <v>2020</v>
      </c>
      <c r="G32" s="674">
        <f>IF(ISBLANK(J23),"",J23)</f>
        <v>24.39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11</v>
      </c>
      <c r="C4" s="600">
        <v>0</v>
      </c>
      <c r="D4" s="600">
        <v>3</v>
      </c>
      <c r="E4" s="599">
        <v>0</v>
      </c>
      <c r="F4" s="600">
        <v>9.8000000000000007</v>
      </c>
      <c r="G4" s="600">
        <v>2.1</v>
      </c>
    </row>
    <row r="5" spans="1:10" x14ac:dyDescent="0.25">
      <c r="A5" s="286">
        <v>2022</v>
      </c>
      <c r="B5" s="751">
        <v>7</v>
      </c>
      <c r="C5" s="751">
        <v>0</v>
      </c>
      <c r="D5" s="751">
        <v>2</v>
      </c>
      <c r="E5" s="753">
        <v>1</v>
      </c>
      <c r="F5" s="751">
        <v>6.8</v>
      </c>
      <c r="G5" s="751">
        <v>1.5</v>
      </c>
    </row>
    <row r="6" spans="1:10" x14ac:dyDescent="0.25">
      <c r="A6" s="218">
        <v>2023</v>
      </c>
      <c r="B6" s="752">
        <v>6</v>
      </c>
      <c r="C6" s="752">
        <v>0</v>
      </c>
      <c r="D6" s="752">
        <v>1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11</v>
      </c>
      <c r="C11" s="80">
        <f>IF(ISBLANK(D4),"",D4)</f>
        <v>3</v>
      </c>
      <c r="E11" s="103">
        <f>A4</f>
        <v>2021</v>
      </c>
      <c r="F11" s="80">
        <f>IF(ISBLANK(B4),"",B4)</f>
        <v>11</v>
      </c>
      <c r="G11" s="80">
        <f>IF(ISBLANK(D4),"",D4)</f>
        <v>3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7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7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6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6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235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2.5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508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36.9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93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43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553</v>
      </c>
    </row>
    <row r="17" spans="2:3" x14ac:dyDescent="0.25">
      <c r="B17" s="253">
        <v>2022</v>
      </c>
      <c r="C17" s="1100">
        <v>492</v>
      </c>
    </row>
    <row r="18" spans="2:3" x14ac:dyDescent="0.25">
      <c r="B18" s="253">
        <v>2023</v>
      </c>
      <c r="C18" s="1100">
        <v>508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553</v>
      </c>
    </row>
    <row r="22" spans="2:3" x14ac:dyDescent="0.25">
      <c r="B22" s="636">
        <f>B17</f>
        <v>2022</v>
      </c>
      <c r="C22" s="636">
        <f t="shared" ref="C22:C23" si="0">IF(ISBLANK(C17),"",C17)</f>
        <v>492</v>
      </c>
    </row>
    <row r="23" spans="2:3" x14ac:dyDescent="0.25">
      <c r="B23" s="636">
        <f>B18</f>
        <v>2023</v>
      </c>
      <c r="C23" s="636">
        <f t="shared" si="0"/>
        <v>508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9</v>
      </c>
      <c r="C5" s="55">
        <v>20</v>
      </c>
      <c r="D5" s="55">
        <v>14</v>
      </c>
      <c r="E5" s="269">
        <f>SUM(B5:D5)</f>
        <v>43</v>
      </c>
      <c r="F5" s="71">
        <v>259</v>
      </c>
      <c r="G5" s="70">
        <v>0.6</v>
      </c>
      <c r="H5" s="55">
        <v>0.3</v>
      </c>
      <c r="I5" s="110">
        <v>0.5</v>
      </c>
      <c r="J5" s="71">
        <v>2.5</v>
      </c>
    </row>
    <row r="6" spans="1:10" x14ac:dyDescent="0.25">
      <c r="A6" s="286">
        <v>2022</v>
      </c>
      <c r="B6" s="757">
        <v>12</v>
      </c>
      <c r="C6" s="758">
        <v>17</v>
      </c>
      <c r="D6" s="758">
        <v>14</v>
      </c>
      <c r="E6" s="270">
        <f>SUM(B6:D6)</f>
        <v>43</v>
      </c>
      <c r="F6" s="214">
        <v>247</v>
      </c>
      <c r="G6" s="457">
        <v>0.9</v>
      </c>
      <c r="H6" s="458">
        <v>0.3</v>
      </c>
      <c r="I6" s="763">
        <v>0.5</v>
      </c>
      <c r="J6" s="214">
        <v>2.5</v>
      </c>
    </row>
    <row r="7" spans="1:10" x14ac:dyDescent="0.25">
      <c r="A7" s="218">
        <v>2023</v>
      </c>
      <c r="B7" s="167">
        <v>8</v>
      </c>
      <c r="C7" s="94">
        <v>20</v>
      </c>
      <c r="D7" s="94">
        <v>11</v>
      </c>
      <c r="E7" s="447">
        <f>SUM(B7:D7)</f>
        <v>39</v>
      </c>
      <c r="F7" s="168">
        <v>235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259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247</v>
      </c>
      <c r="C14" s="28"/>
      <c r="D14" s="28"/>
      <c r="F14" s="625" t="s">
        <v>1526</v>
      </c>
      <c r="G14" s="621">
        <f>IF(ISBLANK(B7),"",B7)</f>
        <v>8</v>
      </c>
      <c r="I14" s="625" t="s">
        <v>1529</v>
      </c>
      <c r="J14" s="621">
        <f>IF(ISBLANK(B7),"",B7)</f>
        <v>8</v>
      </c>
    </row>
    <row r="15" spans="1:10" x14ac:dyDescent="0.25">
      <c r="A15" s="624">
        <f t="shared" ref="A15" si="1">A7</f>
        <v>2023</v>
      </c>
      <c r="B15" s="623">
        <f t="shared" si="0"/>
        <v>235</v>
      </c>
      <c r="C15" s="28"/>
      <c r="D15" s="28"/>
      <c r="F15" s="626" t="s">
        <v>1527</v>
      </c>
      <c r="G15" s="622">
        <f>IF(ISBLANK(C7),"",C7)</f>
        <v>20</v>
      </c>
      <c r="I15" s="626" t="s">
        <v>1538</v>
      </c>
      <c r="J15" s="622">
        <f>IF(ISBLANK(C7),"",C7)</f>
        <v>20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11</v>
      </c>
      <c r="I16" s="627" t="s">
        <v>1539</v>
      </c>
      <c r="J16" s="623">
        <f>IF(ISBLANK(D7),"",D7)</f>
        <v>11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0.9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26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5.4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6</v>
      </c>
      <c r="C6" s="759"/>
      <c r="D6" s="759"/>
      <c r="E6" s="457">
        <v>5.8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17</v>
      </c>
      <c r="C7" s="759"/>
      <c r="D7" s="759"/>
      <c r="E7" s="457">
        <v>17.100000000000001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5</v>
      </c>
      <c r="C8" s="760"/>
      <c r="D8" s="760"/>
      <c r="E8" s="601">
        <v>5.4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6</v>
      </c>
      <c r="C16" s="755"/>
      <c r="I16" s="700">
        <f>A6</f>
        <v>2020</v>
      </c>
      <c r="J16" s="674">
        <f>IF(ISBLANK(E6),"",E6)</f>
        <v>5.8</v>
      </c>
      <c r="K16" s="756"/>
    </row>
    <row r="17" spans="1:10" x14ac:dyDescent="0.25">
      <c r="A17" s="701">
        <f>A7</f>
        <v>2021</v>
      </c>
      <c r="B17" s="853">
        <f>IF(ISBLANK(B7),"",B7)</f>
        <v>17</v>
      </c>
      <c r="C17" s="755"/>
      <c r="I17" s="701">
        <f>A7</f>
        <v>2021</v>
      </c>
      <c r="J17" s="853">
        <f>IF(ISBLANK(E7),"",E7)</f>
        <v>17.100000000000001</v>
      </c>
    </row>
    <row r="18" spans="1:10" x14ac:dyDescent="0.25">
      <c r="A18" s="702">
        <f>A8</f>
        <v>2022</v>
      </c>
      <c r="B18" s="676">
        <f>IF(ISBLANK(B8),"",B8)</f>
        <v>5</v>
      </c>
      <c r="C18" s="755"/>
      <c r="I18" s="702">
        <f>A8</f>
        <v>2022</v>
      </c>
      <c r="J18" s="676">
        <f>IF(ISBLANK(E8),"",E8)</f>
        <v>5.4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6</v>
      </c>
      <c r="D5" s="449">
        <f>IF(ISBLANK(B5),"",A5)</f>
        <v>2021</v>
      </c>
      <c r="E5" s="618">
        <f>IF(ISBLANK(B5),"",B5)</f>
        <v>6</v>
      </c>
      <c r="K5" s="217">
        <v>2020</v>
      </c>
      <c r="L5" s="655">
        <v>9.4</v>
      </c>
    </row>
    <row r="6" spans="1:12" x14ac:dyDescent="0.25">
      <c r="A6" s="229">
        <v>2022</v>
      </c>
      <c r="B6" s="602">
        <v>6</v>
      </c>
      <c r="D6" s="450">
        <f>IF(ISBLANK(B6),"",A6)</f>
        <v>2022</v>
      </c>
      <c r="E6" s="619">
        <f>IF(ISBLANK(B6),"",B6)</f>
        <v>6</v>
      </c>
      <c r="K6" s="286">
        <v>2021</v>
      </c>
      <c r="L6" s="657">
        <v>7.7</v>
      </c>
    </row>
    <row r="7" spans="1:12" x14ac:dyDescent="0.25">
      <c r="A7" s="123">
        <v>2023</v>
      </c>
      <c r="B7" s="617">
        <v>6</v>
      </c>
      <c r="D7" s="379">
        <f>IF(ISBLANK(B7),"",A7)</f>
        <v>2023</v>
      </c>
      <c r="E7" s="620">
        <f>IF(ISBLANK(B7),"",B7)</f>
        <v>6</v>
      </c>
      <c r="K7" s="219">
        <v>2022</v>
      </c>
      <c r="L7" s="617">
        <v>5.3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9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25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</v>
      </c>
      <c r="C6" s="602">
        <v>26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</v>
      </c>
      <c r="C5" s="643">
        <v>2650</v>
      </c>
      <c r="D5" s="643">
        <v>241</v>
      </c>
      <c r="E5" s="869">
        <v>9</v>
      </c>
      <c r="F5" s="1039">
        <v>7.9</v>
      </c>
      <c r="G5" s="1039">
        <v>10.1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</v>
      </c>
      <c r="C6" s="657">
        <v>2583</v>
      </c>
      <c r="D6" s="657">
        <v>265</v>
      </c>
      <c r="E6" s="657">
        <v>10.1</v>
      </c>
      <c r="F6" s="657">
        <v>9</v>
      </c>
      <c r="G6" s="657">
        <v>11.4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</v>
      </c>
      <c r="C7" s="617">
        <v>2477</v>
      </c>
      <c r="D7" s="617">
        <v>300</v>
      </c>
      <c r="E7" s="617">
        <v>12</v>
      </c>
      <c r="F7" s="617">
        <v>10.7</v>
      </c>
      <c r="G7" s="617">
        <v>13.3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38.6</v>
      </c>
      <c r="C4" s="655">
        <v>72</v>
      </c>
      <c r="D4" s="655">
        <v>5</v>
      </c>
      <c r="E4" s="655">
        <v>43</v>
      </c>
      <c r="F4" s="655">
        <v>0.4</v>
      </c>
      <c r="G4" s="655">
        <v>14</v>
      </c>
      <c r="H4" s="655">
        <v>0</v>
      </c>
      <c r="I4" s="655">
        <v>10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36.9</v>
      </c>
      <c r="C5" s="602">
        <v>88</v>
      </c>
      <c r="D5" s="602">
        <v>6.6</v>
      </c>
      <c r="E5" s="602">
        <v>45</v>
      </c>
      <c r="F5" s="602">
        <v>0.5</v>
      </c>
      <c r="G5" s="602">
        <v>9</v>
      </c>
      <c r="H5" s="602">
        <v>1</v>
      </c>
      <c r="I5" s="602">
        <v>10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93</v>
      </c>
      <c r="D6" s="617"/>
      <c r="E6" s="617">
        <v>43</v>
      </c>
      <c r="F6" s="617"/>
      <c r="G6" s="617">
        <v>7</v>
      </c>
      <c r="H6" s="617">
        <v>0</v>
      </c>
      <c r="I6" s="617">
        <v>10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71</v>
      </c>
      <c r="C4" s="1006">
        <v>30</v>
      </c>
      <c r="D4" s="1006">
        <v>41</v>
      </c>
      <c r="E4" s="1005">
        <v>243</v>
      </c>
      <c r="F4" s="1006">
        <v>130</v>
      </c>
      <c r="G4" s="1006">
        <v>113</v>
      </c>
      <c r="H4" s="1007">
        <v>6.6</v>
      </c>
      <c r="I4" s="1007">
        <v>22.7</v>
      </c>
      <c r="J4" s="1007">
        <v>-16.100000000000001</v>
      </c>
      <c r="K4" s="70">
        <v>87</v>
      </c>
      <c r="L4" s="55">
        <v>27</v>
      </c>
      <c r="M4" s="110">
        <v>60</v>
      </c>
      <c r="N4" s="55">
        <v>151</v>
      </c>
      <c r="O4" s="55">
        <v>52</v>
      </c>
      <c r="P4" s="110">
        <v>99</v>
      </c>
    </row>
    <row r="5" spans="1:17" x14ac:dyDescent="0.25">
      <c r="A5" s="286">
        <v>2021</v>
      </c>
      <c r="B5" s="1008">
        <v>66</v>
      </c>
      <c r="C5" s="1009">
        <v>35</v>
      </c>
      <c r="D5" s="1009">
        <v>31</v>
      </c>
      <c r="E5" s="1008">
        <v>267</v>
      </c>
      <c r="F5" s="1009">
        <v>152</v>
      </c>
      <c r="G5" s="1009">
        <v>115</v>
      </c>
      <c r="H5" s="1010">
        <v>6.3</v>
      </c>
      <c r="I5" s="1010">
        <v>25.5</v>
      </c>
      <c r="J5" s="1010">
        <v>-19.2</v>
      </c>
      <c r="K5" s="212">
        <v>115</v>
      </c>
      <c r="L5" s="58">
        <v>47</v>
      </c>
      <c r="M5" s="160">
        <v>68</v>
      </c>
      <c r="N5" s="58">
        <v>180</v>
      </c>
      <c r="O5" s="58">
        <v>71</v>
      </c>
      <c r="P5" s="160">
        <v>109</v>
      </c>
    </row>
    <row r="6" spans="1:17" x14ac:dyDescent="0.25">
      <c r="A6" s="219">
        <v>2022</v>
      </c>
      <c r="B6" s="1011">
        <v>71</v>
      </c>
      <c r="C6" s="1012">
        <v>32</v>
      </c>
      <c r="D6" s="1012">
        <v>39</v>
      </c>
      <c r="E6" s="1011">
        <v>215</v>
      </c>
      <c r="F6" s="1012">
        <v>115</v>
      </c>
      <c r="G6" s="1012">
        <v>100</v>
      </c>
      <c r="H6" s="1013">
        <v>7.1</v>
      </c>
      <c r="I6" s="1013">
        <v>21.5</v>
      </c>
      <c r="J6" s="1013">
        <v>-14.4</v>
      </c>
      <c r="K6" s="1014">
        <v>168</v>
      </c>
      <c r="L6" s="1015">
        <v>70</v>
      </c>
      <c r="M6" s="1016">
        <v>98</v>
      </c>
      <c r="N6" s="1015">
        <v>227</v>
      </c>
      <c r="O6" s="1015">
        <v>93</v>
      </c>
      <c r="P6" s="1016">
        <v>134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41</v>
      </c>
      <c r="C13" s="319">
        <f>IF(ISBLANK(C4),"",C4)</f>
        <v>30</v>
      </c>
      <c r="D13" s="364"/>
      <c r="E13" s="322">
        <f>A4</f>
        <v>2020</v>
      </c>
      <c r="F13" s="319">
        <f>IF(ISBLANK(G4),"",G4)</f>
        <v>113</v>
      </c>
      <c r="G13" s="319">
        <f>IF(ISBLANK(F4),"",F4)</f>
        <v>130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31</v>
      </c>
      <c r="C14" s="320">
        <f t="shared" ref="C14:C15" si="2">IF(ISBLANK(C5),"",C5)</f>
        <v>35</v>
      </c>
      <c r="D14" s="364"/>
      <c r="E14" s="323">
        <f t="shared" ref="E14:E15" si="3">A5</f>
        <v>2021</v>
      </c>
      <c r="F14" s="320">
        <f t="shared" ref="F14:F15" si="4">IF(ISBLANK(G5),"",G5)</f>
        <v>115</v>
      </c>
      <c r="G14" s="320">
        <f t="shared" ref="G14:G15" si="5">IF(ISBLANK(F5),"",F5)</f>
        <v>152</v>
      </c>
      <c r="H14" s="389"/>
      <c r="I14" s="389"/>
      <c r="J14" s="48"/>
      <c r="K14" s="325" t="s">
        <v>536</v>
      </c>
      <c r="L14" s="328">
        <f>IF(ISBLANK(K4),"",K4)</f>
        <v>87</v>
      </c>
      <c r="M14" s="328">
        <f>IF(ISBLANK(K5),"",K5)</f>
        <v>115</v>
      </c>
      <c r="N14" s="328">
        <f>IF(ISBLANK(K6),"",K6)</f>
        <v>168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39</v>
      </c>
      <c r="C15" s="321">
        <f t="shared" si="2"/>
        <v>32</v>
      </c>
      <c r="E15" s="324">
        <f t="shared" si="3"/>
        <v>2022</v>
      </c>
      <c r="F15" s="321">
        <f t="shared" si="4"/>
        <v>100</v>
      </c>
      <c r="G15" s="321">
        <f t="shared" si="5"/>
        <v>115</v>
      </c>
      <c r="H15" s="211"/>
      <c r="I15" s="211"/>
      <c r="J15" s="28"/>
      <c r="K15" s="326" t="s">
        <v>535</v>
      </c>
      <c r="L15" s="329">
        <f>IF(ISBLANK(N4),"",N4)</f>
        <v>151</v>
      </c>
      <c r="M15" s="329">
        <f>IF(ISBLANK(N5),"",N5)</f>
        <v>180</v>
      </c>
      <c r="N15" s="329">
        <f>IF(ISBLANK(N6),"",N6)</f>
        <v>227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87</v>
      </c>
      <c r="M19" s="328">
        <f>IF(ISBLANK(K5),"",K5)</f>
        <v>115</v>
      </c>
      <c r="N19" s="328">
        <f>IF(ISBLANK(K6),"",K6)</f>
        <v>168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151</v>
      </c>
      <c r="M20" s="329">
        <f>IF(ISBLANK(N5),"",N5)</f>
        <v>180</v>
      </c>
      <c r="N20" s="329">
        <f>IF(ISBLANK(N6),"",N6)</f>
        <v>227</v>
      </c>
      <c r="O20" s="364"/>
    </row>
    <row r="21" spans="1:15" x14ac:dyDescent="0.25">
      <c r="A21" s="322">
        <f>A4</f>
        <v>2020</v>
      </c>
      <c r="B21" s="319">
        <f>IF(ISBLANK(D4),"",D4)</f>
        <v>41</v>
      </c>
      <c r="C21" s="319">
        <f>IF(ISBLANK(C4),"",C4)</f>
        <v>30</v>
      </c>
      <c r="E21" s="322">
        <f>A4</f>
        <v>2020</v>
      </c>
      <c r="F21" s="319">
        <f>IF(ISBLANK(G4),"",G4)</f>
        <v>113</v>
      </c>
      <c r="G21" s="319">
        <f>IF(ISBLANK(F4),"",F4)</f>
        <v>130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31</v>
      </c>
      <c r="C22" s="320">
        <f t="shared" ref="C22:C23" si="8">IF(ISBLANK(C5),"",C5)</f>
        <v>35</v>
      </c>
      <c r="E22" s="323">
        <f t="shared" ref="E22:E23" si="9">A5</f>
        <v>2021</v>
      </c>
      <c r="F22" s="320">
        <f t="shared" ref="F22:F23" si="10">IF(ISBLANK(G5),"",G5)</f>
        <v>115</v>
      </c>
      <c r="G22" s="320">
        <f t="shared" ref="G22:G23" si="11">IF(ISBLANK(F5),"",F5)</f>
        <v>152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39</v>
      </c>
      <c r="C23" s="321">
        <f t="shared" si="8"/>
        <v>32</v>
      </c>
      <c r="E23" s="324">
        <f t="shared" si="9"/>
        <v>2022</v>
      </c>
      <c r="F23" s="321">
        <f t="shared" si="10"/>
        <v>100</v>
      </c>
      <c r="G23" s="321">
        <f t="shared" si="11"/>
        <v>115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</v>
      </c>
      <c r="C5" s="611"/>
      <c r="D5" s="611"/>
      <c r="E5" s="599">
        <v>1</v>
      </c>
      <c r="F5" s="616"/>
      <c r="G5" s="945"/>
      <c r="H5" s="599">
        <v>8</v>
      </c>
      <c r="I5" s="616">
        <v>0</v>
      </c>
      <c r="J5" s="616">
        <v>8</v>
      </c>
      <c r="K5" s="616"/>
      <c r="L5" s="945"/>
    </row>
    <row r="6" spans="1:12" x14ac:dyDescent="0.25">
      <c r="A6" s="286">
        <v>2021</v>
      </c>
      <c r="B6" s="601">
        <v>0</v>
      </c>
      <c r="C6" s="612"/>
      <c r="D6" s="612"/>
      <c r="E6" s="1034">
        <v>4</v>
      </c>
      <c r="F6" s="1028"/>
      <c r="G6" s="980"/>
      <c r="H6" s="1034">
        <v>12</v>
      </c>
      <c r="I6" s="1028">
        <v>2</v>
      </c>
      <c r="J6" s="1028">
        <v>10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0</v>
      </c>
      <c r="F7" s="1028"/>
      <c r="G7" s="980"/>
      <c r="H7" s="1034">
        <v>4</v>
      </c>
      <c r="I7" s="1028">
        <v>1</v>
      </c>
      <c r="J7" s="1028">
        <v>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</v>
      </c>
    </row>
    <row r="15" spans="1:12" ht="30" x14ac:dyDescent="0.25">
      <c r="A15" s="833" t="s">
        <v>1543</v>
      </c>
      <c r="B15" s="623">
        <f>IF(ISBLANK(J7),"",J7)</f>
        <v>3</v>
      </c>
    </row>
    <row r="17" spans="1:2" x14ac:dyDescent="0.25">
      <c r="A17" s="625" t="s">
        <v>1540</v>
      </c>
      <c r="B17" s="621">
        <f>IF(ISBLANK(I7),"",I7)</f>
        <v>1</v>
      </c>
    </row>
    <row r="18" spans="1:2" x14ac:dyDescent="0.25">
      <c r="A18" s="627" t="s">
        <v>1541</v>
      </c>
      <c r="B18" s="623">
        <f>IF(ISBLANK(J7),"",J7)</f>
        <v>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62.2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30.3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59.6</v>
      </c>
      <c r="C6" s="614">
        <v>27.3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57.2</v>
      </c>
      <c r="C10" s="614">
        <v>33.299999999999997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62.2</v>
      </c>
      <c r="C14" s="73">
        <v>30.3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224.059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96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1544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0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9693.01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0.4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25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224.059</v>
      </c>
      <c r="C5" s="611">
        <v>122.34099999999999</v>
      </c>
      <c r="D5" s="751">
        <v>2796</v>
      </c>
      <c r="E5" s="751">
        <v>26</v>
      </c>
      <c r="G5" s="358">
        <v>2014</v>
      </c>
      <c r="H5" s="70">
        <v>9318.0400000000009</v>
      </c>
      <c r="I5" s="55">
        <v>8987.0400000000009</v>
      </c>
      <c r="J5" s="55">
        <v>331</v>
      </c>
      <c r="K5" s="71">
        <v>29</v>
      </c>
    </row>
    <row r="6" spans="1:12" x14ac:dyDescent="0.25">
      <c r="A6" s="286">
        <v>2021</v>
      </c>
      <c r="B6" s="601">
        <v>224.059</v>
      </c>
      <c r="C6" s="612">
        <v>126.85899999999999</v>
      </c>
      <c r="D6" s="959">
        <v>2615</v>
      </c>
      <c r="E6" s="959">
        <v>25</v>
      </c>
      <c r="G6" s="480">
        <v>2017</v>
      </c>
      <c r="H6" s="212">
        <v>9319.01</v>
      </c>
      <c r="I6" s="58">
        <v>8987.01</v>
      </c>
      <c r="J6" s="58">
        <v>332</v>
      </c>
      <c r="K6" s="214">
        <v>29</v>
      </c>
    </row>
    <row r="7" spans="1:12" x14ac:dyDescent="0.25">
      <c r="A7" s="218">
        <v>2022</v>
      </c>
      <c r="B7" s="601">
        <v>224.059</v>
      </c>
      <c r="C7" s="612">
        <v>132.75899999999999</v>
      </c>
      <c r="D7" s="959">
        <v>2509</v>
      </c>
      <c r="E7" s="959">
        <v>25</v>
      </c>
      <c r="G7" s="482">
        <v>2020</v>
      </c>
      <c r="H7" s="72">
        <v>9693.01</v>
      </c>
      <c r="I7" s="61">
        <v>9361.01</v>
      </c>
      <c r="J7" s="61">
        <v>332</v>
      </c>
      <c r="K7" s="73">
        <v>30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132.75899999999999</v>
      </c>
      <c r="D14" s="631">
        <f>A5</f>
        <v>2020</v>
      </c>
      <c r="E14" s="625">
        <f>IF(ISBLANK(D5),"",D5)</f>
        <v>2796</v>
      </c>
      <c r="F14" s="211"/>
      <c r="G14" s="634" t="s">
        <v>925</v>
      </c>
      <c r="H14" s="621">
        <f>IF(ISBLANK(J7),"",J7)</f>
        <v>332</v>
      </c>
      <c r="I14" s="211"/>
      <c r="J14" s="211"/>
    </row>
    <row r="15" spans="1:12" x14ac:dyDescent="0.25">
      <c r="A15" s="870" t="s">
        <v>16</v>
      </c>
      <c r="B15" s="630">
        <f>IF(ISBLANK(B7),"",B7)</f>
        <v>224.059</v>
      </c>
      <c r="D15" s="632">
        <f t="shared" ref="D15:D16" si="0">A6</f>
        <v>2021</v>
      </c>
      <c r="E15" s="626">
        <f>IF(ISBLANK(D6),"",D6)</f>
        <v>2615</v>
      </c>
      <c r="F15" s="211"/>
      <c r="G15" s="635" t="s">
        <v>926</v>
      </c>
      <c r="H15" s="623">
        <f>IF(ISBLANK(I7),"",I7)</f>
        <v>9361.01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2509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132.75899999999999</v>
      </c>
      <c r="F19" s="253"/>
      <c r="G19" s="634" t="s">
        <v>529</v>
      </c>
      <c r="H19" s="621">
        <f>IF(ISBLANK(J7),"",J7)</f>
        <v>332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224.059</v>
      </c>
      <c r="F20" s="253"/>
      <c r="G20" s="635" t="s">
        <v>528</v>
      </c>
      <c r="H20" s="623">
        <f>IF(ISBLANK(I7),"",I7)</f>
        <v>9361.01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0.3</v>
      </c>
      <c r="C5" s="1092">
        <v>1535</v>
      </c>
      <c r="D5" s="1093">
        <v>95</v>
      </c>
      <c r="E5" s="1092"/>
      <c r="F5" s="1093"/>
    </row>
    <row r="6" spans="1:9" x14ac:dyDescent="0.25">
      <c r="A6" s="218">
        <v>2021</v>
      </c>
      <c r="B6" s="1092">
        <v>0.4</v>
      </c>
      <c r="C6" s="1092">
        <v>1541</v>
      </c>
      <c r="D6" s="1093">
        <v>96</v>
      </c>
      <c r="E6" s="1092"/>
      <c r="F6" s="1093">
        <v>0</v>
      </c>
    </row>
    <row r="7" spans="1:9" x14ac:dyDescent="0.25">
      <c r="A7" s="219">
        <v>2022</v>
      </c>
      <c r="B7" s="73">
        <v>0.4</v>
      </c>
      <c r="C7" s="73">
        <v>1544</v>
      </c>
      <c r="D7" s="73">
        <v>96</v>
      </c>
      <c r="E7" s="73"/>
      <c r="F7" s="73">
        <v>0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459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444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2108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2068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40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4.7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324</v>
      </c>
      <c r="C5" s="458">
        <v>293</v>
      </c>
      <c r="D5" s="458">
        <v>31</v>
      </c>
      <c r="E5" s="457">
        <v>1802</v>
      </c>
      <c r="F5" s="458">
        <v>1172</v>
      </c>
      <c r="G5" s="458">
        <v>630</v>
      </c>
      <c r="H5" s="457">
        <v>4</v>
      </c>
      <c r="I5" s="763">
        <v>20.3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486</v>
      </c>
      <c r="C6" s="458">
        <v>480</v>
      </c>
      <c r="D6" s="458">
        <v>6</v>
      </c>
      <c r="E6" s="457">
        <v>2612</v>
      </c>
      <c r="F6" s="458">
        <v>2563</v>
      </c>
      <c r="G6" s="458">
        <v>49</v>
      </c>
      <c r="H6" s="457">
        <v>5.3</v>
      </c>
      <c r="I6" s="763">
        <v>8.1999999999999993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459</v>
      </c>
      <c r="C7" s="612">
        <v>444</v>
      </c>
      <c r="D7" s="612">
        <v>15</v>
      </c>
      <c r="E7" s="601">
        <v>2108</v>
      </c>
      <c r="F7" s="612">
        <v>2068</v>
      </c>
      <c r="G7" s="612">
        <v>40</v>
      </c>
      <c r="H7" s="947">
        <v>4.7</v>
      </c>
      <c r="I7" s="948">
        <v>2.7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324</v>
      </c>
      <c r="C14" s="674">
        <f t="shared" ref="C14:D14" si="0">IF(ISBLANK(C5),"",C5)</f>
        <v>293</v>
      </c>
      <c r="D14" s="669">
        <f t="shared" si="0"/>
        <v>31</v>
      </c>
      <c r="F14" s="884">
        <f>A5</f>
        <v>2020</v>
      </c>
      <c r="G14" s="674">
        <f>IF(ISBLANK(E5),"",E5)</f>
        <v>1802</v>
      </c>
      <c r="H14" s="674">
        <f t="shared" ref="H14:I16" si="1">IF(ISBLANK(F5),"",F5)</f>
        <v>1172</v>
      </c>
      <c r="I14" s="669">
        <f t="shared" si="1"/>
        <v>630</v>
      </c>
      <c r="J14" s="756"/>
      <c r="K14" s="884">
        <f>A5</f>
        <v>2020</v>
      </c>
      <c r="L14" s="674">
        <f>IF(ISBLANK(H5),"",H5)</f>
        <v>4</v>
      </c>
      <c r="M14" s="669">
        <f>IF(ISBLANK(I5),"",I5)</f>
        <v>20.3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486</v>
      </c>
      <c r="C15" s="879">
        <f t="shared" si="3"/>
        <v>480</v>
      </c>
      <c r="D15" s="886">
        <f t="shared" si="3"/>
        <v>6</v>
      </c>
      <c r="F15" s="890">
        <f t="shared" ref="F15:F16" si="4">A6</f>
        <v>2021</v>
      </c>
      <c r="G15" s="853">
        <f t="shared" ref="G15:G16" si="5">IF(ISBLANK(E6),"",E6)</f>
        <v>2612</v>
      </c>
      <c r="H15" s="853">
        <f t="shared" si="1"/>
        <v>2563</v>
      </c>
      <c r="I15" s="670">
        <f t="shared" si="1"/>
        <v>49</v>
      </c>
      <c r="J15" s="211"/>
      <c r="K15" s="890">
        <f t="shared" ref="K15:K16" si="6">A6</f>
        <v>2021</v>
      </c>
      <c r="L15" s="853">
        <f t="shared" ref="L15:M16" si="7">IF(ISBLANK(H6),"",H6)</f>
        <v>5.3</v>
      </c>
      <c r="M15" s="670">
        <f t="shared" si="7"/>
        <v>8.1999999999999993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459</v>
      </c>
      <c r="C16" s="888">
        <f t="shared" si="3"/>
        <v>444</v>
      </c>
      <c r="D16" s="889">
        <f t="shared" si="3"/>
        <v>15</v>
      </c>
      <c r="F16" s="891">
        <f t="shared" si="4"/>
        <v>2022</v>
      </c>
      <c r="G16" s="676">
        <f t="shared" si="5"/>
        <v>2108</v>
      </c>
      <c r="H16" s="676">
        <f t="shared" si="1"/>
        <v>2068</v>
      </c>
      <c r="I16" s="671">
        <f t="shared" si="1"/>
        <v>40</v>
      </c>
      <c r="J16" s="211"/>
      <c r="K16" s="891">
        <f t="shared" si="6"/>
        <v>2022</v>
      </c>
      <c r="L16" s="676">
        <f t="shared" si="7"/>
        <v>4.7</v>
      </c>
      <c r="M16" s="671">
        <f t="shared" si="7"/>
        <v>2.7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324</v>
      </c>
      <c r="C22" s="674">
        <f t="shared" ref="C22:D22" si="8">IF(ISBLANK(C5),"",C5)</f>
        <v>293</v>
      </c>
      <c r="D22" s="669">
        <f t="shared" si="8"/>
        <v>31</v>
      </c>
      <c r="F22" s="884">
        <f>A5</f>
        <v>2020</v>
      </c>
      <c r="G22" s="674">
        <f>IF(ISBLANK(E5),"",E5)</f>
        <v>1802</v>
      </c>
      <c r="H22" s="674">
        <f t="shared" ref="H22:I24" si="9">IF(ISBLANK(F5),"",F5)</f>
        <v>1172</v>
      </c>
      <c r="I22" s="669">
        <f t="shared" si="9"/>
        <v>630</v>
      </c>
      <c r="J22" s="756"/>
      <c r="K22" s="884">
        <f>A5</f>
        <v>2020</v>
      </c>
      <c r="L22" s="674">
        <f>IF(ISBLANK(H5),"",H5)</f>
        <v>4</v>
      </c>
      <c r="M22" s="669">
        <f>IF(ISBLANK(I5),"",I5)</f>
        <v>20.3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486</v>
      </c>
      <c r="C23" s="853">
        <f t="shared" si="11"/>
        <v>480</v>
      </c>
      <c r="D23" s="670">
        <f t="shared" si="11"/>
        <v>6</v>
      </c>
      <c r="F23" s="890">
        <f t="shared" ref="F23:F24" si="12">A6</f>
        <v>2021</v>
      </c>
      <c r="G23" s="853">
        <f t="shared" ref="G23:G24" si="13">IF(ISBLANK(E6),"",E6)</f>
        <v>2612</v>
      </c>
      <c r="H23" s="853">
        <f t="shared" si="9"/>
        <v>2563</v>
      </c>
      <c r="I23" s="670">
        <f t="shared" si="9"/>
        <v>49</v>
      </c>
      <c r="J23" s="211"/>
      <c r="K23" s="890">
        <f t="shared" ref="K23:K24" si="14">A6</f>
        <v>2021</v>
      </c>
      <c r="L23" s="853">
        <f t="shared" ref="L23:M24" si="15">IF(ISBLANK(H6),"",H6)</f>
        <v>5.3</v>
      </c>
      <c r="M23" s="670">
        <f t="shared" si="15"/>
        <v>8.1999999999999993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459</v>
      </c>
      <c r="C24" s="676">
        <f t="shared" si="11"/>
        <v>444</v>
      </c>
      <c r="D24" s="671">
        <f t="shared" si="11"/>
        <v>15</v>
      </c>
      <c r="F24" s="891">
        <f t="shared" si="12"/>
        <v>2022</v>
      </c>
      <c r="G24" s="676">
        <f t="shared" si="13"/>
        <v>2108</v>
      </c>
      <c r="H24" s="676">
        <f t="shared" si="9"/>
        <v>2068</v>
      </c>
      <c r="I24" s="671">
        <f t="shared" si="9"/>
        <v>40</v>
      </c>
      <c r="J24" s="211"/>
      <c r="K24" s="891">
        <f t="shared" si="14"/>
        <v>2022</v>
      </c>
      <c r="L24" s="676">
        <f t="shared" si="15"/>
        <v>4.7</v>
      </c>
      <c r="M24" s="671">
        <f t="shared" si="15"/>
        <v>2.7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38</v>
      </c>
      <c r="C3" s="71">
        <v>8</v>
      </c>
      <c r="D3" s="71">
        <v>15.8</v>
      </c>
      <c r="F3" s="105" t="s">
        <v>537</v>
      </c>
      <c r="G3" s="97">
        <f>IF(ISBLANK(B3),"",B3)</f>
        <v>38</v>
      </c>
      <c r="H3" s="97">
        <f>IF(ISBLANK(B4),"",B4)</f>
        <v>24</v>
      </c>
      <c r="I3" s="97">
        <f>IF(ISBLANK(B5),"",B5)</f>
        <v>51</v>
      </c>
      <c r="J3" s="365"/>
    </row>
    <row r="4" spans="1:12" x14ac:dyDescent="0.25">
      <c r="A4" s="286">
        <v>2021</v>
      </c>
      <c r="B4" s="214">
        <v>24</v>
      </c>
      <c r="C4" s="214">
        <v>11</v>
      </c>
      <c r="D4" s="214">
        <v>12.1</v>
      </c>
      <c r="F4" s="130" t="s">
        <v>538</v>
      </c>
      <c r="G4" s="98">
        <f>IF(ISBLANK(C3),"",C3)</f>
        <v>8</v>
      </c>
      <c r="H4" s="98">
        <f>IF(ISBLANK(C4),"",C4)</f>
        <v>11</v>
      </c>
      <c r="I4" s="98">
        <f>IF(ISBLANK(C5),"",C5)</f>
        <v>11</v>
      </c>
      <c r="J4" s="365"/>
    </row>
    <row r="5" spans="1:12" x14ac:dyDescent="0.25">
      <c r="A5" s="218">
        <v>2022</v>
      </c>
      <c r="B5" s="168">
        <v>51</v>
      </c>
      <c r="C5" s="168">
        <v>11</v>
      </c>
      <c r="D5" s="168">
        <v>15.6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38</v>
      </c>
      <c r="H8" s="97">
        <f>IF(ISBLANK(B4),"",B4)</f>
        <v>24</v>
      </c>
      <c r="I8" s="97">
        <f>IF(ISBLANK(B5),"",B5)</f>
        <v>51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8</v>
      </c>
      <c r="H9" s="98">
        <f>IF(ISBLANK(C4),"",C4)</f>
        <v>11</v>
      </c>
      <c r="I9" s="98">
        <f>IF(ISBLANK(C5),"",C5)</f>
        <v>11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15.8</v>
      </c>
      <c r="H13" s="132">
        <f>IF(ISBLANK(D4),"",D4)</f>
        <v>12.1</v>
      </c>
      <c r="I13" s="132">
        <f>IF(ISBLANK(D5),"",D5)</f>
        <v>15.6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186</v>
      </c>
      <c r="C4" s="110">
        <v>164</v>
      </c>
      <c r="E4" s="29" t="s">
        <v>540</v>
      </c>
      <c r="F4" s="163">
        <f>B4/($B$22+$C$22)*100</f>
        <v>1.8585131894484412</v>
      </c>
      <c r="G4" s="163">
        <f>C4/($B$22+$C$22)*100</f>
        <v>1.6386890487609911</v>
      </c>
      <c r="J4" s="29" t="s">
        <v>540</v>
      </c>
      <c r="K4" s="163">
        <f>G4</f>
        <v>1.6386890487609911</v>
      </c>
    </row>
    <row r="5" spans="1:11" x14ac:dyDescent="0.25">
      <c r="A5" s="202" t="s">
        <v>541</v>
      </c>
      <c r="B5" s="212">
        <v>183</v>
      </c>
      <c r="C5" s="160">
        <v>206</v>
      </c>
      <c r="E5" s="29" t="s">
        <v>541</v>
      </c>
      <c r="F5" s="163">
        <f t="shared" ref="F5:G21" si="0">B5/($B$22+$C$22)*100</f>
        <v>1.8285371702637891</v>
      </c>
      <c r="G5" s="163">
        <f t="shared" si="0"/>
        <v>2.058353317346123</v>
      </c>
      <c r="J5" s="29" t="s">
        <v>541</v>
      </c>
      <c r="K5" s="163">
        <f t="shared" ref="K5:K21" si="1">G5</f>
        <v>2.058353317346123</v>
      </c>
    </row>
    <row r="6" spans="1:11" x14ac:dyDescent="0.25">
      <c r="A6" s="202" t="s">
        <v>542</v>
      </c>
      <c r="B6" s="212">
        <v>172</v>
      </c>
      <c r="C6" s="160">
        <v>184</v>
      </c>
      <c r="E6" s="29" t="s">
        <v>542</v>
      </c>
      <c r="F6" s="163">
        <f t="shared" si="0"/>
        <v>1.7186250999200638</v>
      </c>
      <c r="G6" s="163">
        <f t="shared" si="0"/>
        <v>1.8385291766586729</v>
      </c>
      <c r="J6" s="29" t="s">
        <v>542</v>
      </c>
      <c r="K6" s="163">
        <f t="shared" si="1"/>
        <v>1.8385291766586729</v>
      </c>
    </row>
    <row r="7" spans="1:11" x14ac:dyDescent="0.25">
      <c r="A7" s="202" t="s">
        <v>543</v>
      </c>
      <c r="B7" s="212">
        <v>236</v>
      </c>
      <c r="C7" s="160">
        <v>230</v>
      </c>
      <c r="E7" s="29" t="s">
        <v>543</v>
      </c>
      <c r="F7" s="163">
        <f t="shared" si="0"/>
        <v>2.3581135091926457</v>
      </c>
      <c r="G7" s="163">
        <f t="shared" si="0"/>
        <v>2.2981614708233415</v>
      </c>
      <c r="J7" s="29" t="s">
        <v>543</v>
      </c>
      <c r="K7" s="163">
        <f t="shared" si="1"/>
        <v>2.2981614708233415</v>
      </c>
    </row>
    <row r="8" spans="1:11" x14ac:dyDescent="0.25">
      <c r="A8" s="202" t="s">
        <v>544</v>
      </c>
      <c r="B8" s="212">
        <v>215</v>
      </c>
      <c r="C8" s="160">
        <v>250</v>
      </c>
      <c r="E8" s="29" t="s">
        <v>544</v>
      </c>
      <c r="F8" s="163">
        <f t="shared" si="0"/>
        <v>2.1482813749000798</v>
      </c>
      <c r="G8" s="163">
        <f t="shared" si="0"/>
        <v>2.4980015987210233</v>
      </c>
      <c r="J8" s="29" t="s">
        <v>544</v>
      </c>
      <c r="K8" s="163">
        <f t="shared" si="1"/>
        <v>2.4980015987210233</v>
      </c>
    </row>
    <row r="9" spans="1:11" x14ac:dyDescent="0.25">
      <c r="A9" s="202" t="s">
        <v>545</v>
      </c>
      <c r="B9" s="212">
        <v>220</v>
      </c>
      <c r="C9" s="160">
        <v>261</v>
      </c>
      <c r="E9" s="29" t="s">
        <v>545</v>
      </c>
      <c r="F9" s="163">
        <f t="shared" si="0"/>
        <v>2.1982414068745006</v>
      </c>
      <c r="G9" s="163">
        <f t="shared" si="0"/>
        <v>2.6079136690647484</v>
      </c>
      <c r="J9" s="29" t="s">
        <v>545</v>
      </c>
      <c r="K9" s="163">
        <f t="shared" si="1"/>
        <v>2.6079136690647484</v>
      </c>
    </row>
    <row r="10" spans="1:11" x14ac:dyDescent="0.25">
      <c r="A10" s="202" t="s">
        <v>546</v>
      </c>
      <c r="B10" s="212">
        <v>213</v>
      </c>
      <c r="C10" s="160">
        <v>272</v>
      </c>
      <c r="E10" s="29" t="s">
        <v>546</v>
      </c>
      <c r="F10" s="163">
        <f t="shared" si="0"/>
        <v>2.1282973621103118</v>
      </c>
      <c r="G10" s="163">
        <f t="shared" si="0"/>
        <v>2.7178257394084731</v>
      </c>
      <c r="J10" s="29" t="s">
        <v>546</v>
      </c>
      <c r="K10" s="163">
        <f t="shared" si="1"/>
        <v>2.7178257394084731</v>
      </c>
    </row>
    <row r="11" spans="1:11" x14ac:dyDescent="0.25">
      <c r="A11" s="202" t="s">
        <v>547</v>
      </c>
      <c r="B11" s="212">
        <v>223</v>
      </c>
      <c r="C11" s="160">
        <v>276</v>
      </c>
      <c r="E11" s="29" t="s">
        <v>547</v>
      </c>
      <c r="F11" s="163">
        <f t="shared" si="0"/>
        <v>2.2282174260591527</v>
      </c>
      <c r="G11" s="163">
        <f t="shared" si="0"/>
        <v>2.7577937649880093</v>
      </c>
      <c r="J11" s="29" t="s">
        <v>547</v>
      </c>
      <c r="K11" s="163">
        <f t="shared" si="1"/>
        <v>2.7577937649880093</v>
      </c>
    </row>
    <row r="12" spans="1:11" x14ac:dyDescent="0.25">
      <c r="A12" s="202" t="s">
        <v>548</v>
      </c>
      <c r="B12" s="212">
        <v>229</v>
      </c>
      <c r="C12" s="160">
        <v>301</v>
      </c>
      <c r="E12" s="29" t="s">
        <v>548</v>
      </c>
      <c r="F12" s="163">
        <f t="shared" si="0"/>
        <v>2.2881694644284569</v>
      </c>
      <c r="G12" s="163">
        <f t="shared" si="0"/>
        <v>3.007593924860112</v>
      </c>
      <c r="J12" s="29" t="s">
        <v>548</v>
      </c>
      <c r="K12" s="163">
        <f t="shared" si="1"/>
        <v>3.007593924860112</v>
      </c>
    </row>
    <row r="13" spans="1:11" x14ac:dyDescent="0.25">
      <c r="A13" s="202" t="s">
        <v>549</v>
      </c>
      <c r="B13" s="212">
        <v>307</v>
      </c>
      <c r="C13" s="160">
        <v>385</v>
      </c>
      <c r="E13" s="29" t="s">
        <v>549</v>
      </c>
      <c r="F13" s="163">
        <f t="shared" si="0"/>
        <v>3.0675459632294162</v>
      </c>
      <c r="G13" s="163">
        <f t="shared" si="0"/>
        <v>3.8469224620303755</v>
      </c>
      <c r="J13" s="29" t="s">
        <v>549</v>
      </c>
      <c r="K13" s="163">
        <f t="shared" si="1"/>
        <v>3.8469224620303755</v>
      </c>
    </row>
    <row r="14" spans="1:11" x14ac:dyDescent="0.25">
      <c r="A14" s="202" t="s">
        <v>550</v>
      </c>
      <c r="B14" s="212">
        <v>372</v>
      </c>
      <c r="C14" s="160">
        <v>416</v>
      </c>
      <c r="E14" s="29" t="s">
        <v>550</v>
      </c>
      <c r="F14" s="163">
        <f t="shared" si="0"/>
        <v>3.7170263788968825</v>
      </c>
      <c r="G14" s="163">
        <f t="shared" si="0"/>
        <v>4.1566746602717828</v>
      </c>
      <c r="J14" s="29" t="s">
        <v>550</v>
      </c>
      <c r="K14" s="163">
        <f t="shared" si="1"/>
        <v>4.1566746602717828</v>
      </c>
    </row>
    <row r="15" spans="1:11" x14ac:dyDescent="0.25">
      <c r="A15" s="202" t="s">
        <v>551</v>
      </c>
      <c r="B15" s="212">
        <v>413</v>
      </c>
      <c r="C15" s="160">
        <v>450</v>
      </c>
      <c r="E15" s="29" t="s">
        <v>551</v>
      </c>
      <c r="F15" s="163">
        <f t="shared" si="0"/>
        <v>4.1266986410871302</v>
      </c>
      <c r="G15" s="163">
        <f t="shared" si="0"/>
        <v>4.4964028776978413</v>
      </c>
      <c r="J15" s="29" t="s">
        <v>551</v>
      </c>
      <c r="K15" s="163">
        <f t="shared" si="1"/>
        <v>4.4964028776978413</v>
      </c>
    </row>
    <row r="16" spans="1:11" x14ac:dyDescent="0.25">
      <c r="A16" s="202" t="s">
        <v>552</v>
      </c>
      <c r="B16" s="212">
        <v>441</v>
      </c>
      <c r="C16" s="160">
        <v>519</v>
      </c>
      <c r="E16" s="29" t="s">
        <v>552</v>
      </c>
      <c r="F16" s="163">
        <f t="shared" si="0"/>
        <v>4.4064748201438846</v>
      </c>
      <c r="G16" s="163">
        <f t="shared" si="0"/>
        <v>5.1858513189448434</v>
      </c>
      <c r="J16" s="29" t="s">
        <v>552</v>
      </c>
      <c r="K16" s="163">
        <f t="shared" si="1"/>
        <v>5.1858513189448434</v>
      </c>
    </row>
    <row r="17" spans="1:11" x14ac:dyDescent="0.25">
      <c r="A17" s="202" t="s">
        <v>553</v>
      </c>
      <c r="B17" s="212">
        <v>438</v>
      </c>
      <c r="C17" s="160">
        <v>470</v>
      </c>
      <c r="E17" s="29" t="s">
        <v>553</v>
      </c>
      <c r="F17" s="163">
        <f t="shared" si="0"/>
        <v>4.376498800959232</v>
      </c>
      <c r="G17" s="163">
        <f t="shared" si="0"/>
        <v>4.6962430055955231</v>
      </c>
      <c r="J17" s="29" t="s">
        <v>553</v>
      </c>
      <c r="K17" s="163">
        <f t="shared" si="1"/>
        <v>4.6962430055955231</v>
      </c>
    </row>
    <row r="18" spans="1:11" x14ac:dyDescent="0.25">
      <c r="A18" s="202" t="s">
        <v>554</v>
      </c>
      <c r="B18" s="212">
        <v>370</v>
      </c>
      <c r="C18" s="160">
        <v>348</v>
      </c>
      <c r="E18" s="29" t="s">
        <v>554</v>
      </c>
      <c r="F18" s="163">
        <f t="shared" si="0"/>
        <v>3.6970423661071146</v>
      </c>
      <c r="G18" s="163">
        <f t="shared" si="0"/>
        <v>3.477218225419664</v>
      </c>
      <c r="J18" s="29" t="s">
        <v>554</v>
      </c>
      <c r="K18" s="163">
        <f t="shared" si="1"/>
        <v>3.477218225419664</v>
      </c>
    </row>
    <row r="19" spans="1:11" x14ac:dyDescent="0.25">
      <c r="A19" s="202" t="s">
        <v>555</v>
      </c>
      <c r="B19" s="212">
        <v>261</v>
      </c>
      <c r="C19" s="160">
        <v>201</v>
      </c>
      <c r="E19" s="29" t="s">
        <v>555</v>
      </c>
      <c r="F19" s="163">
        <f t="shared" si="0"/>
        <v>2.6079136690647484</v>
      </c>
      <c r="G19" s="163">
        <f t="shared" si="0"/>
        <v>2.0083932853717026</v>
      </c>
      <c r="J19" s="29" t="s">
        <v>555</v>
      </c>
      <c r="K19" s="163">
        <f t="shared" si="1"/>
        <v>2.0083932853717026</v>
      </c>
    </row>
    <row r="20" spans="1:11" x14ac:dyDescent="0.25">
      <c r="A20" s="202" t="s">
        <v>556</v>
      </c>
      <c r="B20" s="212">
        <v>189</v>
      </c>
      <c r="C20" s="160">
        <v>160</v>
      </c>
      <c r="E20" s="29" t="s">
        <v>556</v>
      </c>
      <c r="F20" s="163">
        <f t="shared" si="0"/>
        <v>1.8884892086330936</v>
      </c>
      <c r="G20" s="163">
        <f t="shared" si="0"/>
        <v>1.5987210231814548</v>
      </c>
      <c r="J20" s="29" t="s">
        <v>556</v>
      </c>
      <c r="K20" s="163">
        <f t="shared" si="1"/>
        <v>1.5987210231814548</v>
      </c>
    </row>
    <row r="21" spans="1:11" x14ac:dyDescent="0.25">
      <c r="A21" s="203" t="s">
        <v>557</v>
      </c>
      <c r="B21" s="72">
        <v>158</v>
      </c>
      <c r="C21" s="111">
        <v>89</v>
      </c>
      <c r="E21" s="31" t="s">
        <v>557</v>
      </c>
      <c r="F21" s="163">
        <f t="shared" si="0"/>
        <v>1.5787370103916867</v>
      </c>
      <c r="G21" s="163">
        <f t="shared" si="0"/>
        <v>0.88928856914468424</v>
      </c>
      <c r="J21" s="31" t="s">
        <v>557</v>
      </c>
      <c r="K21" s="210">
        <f t="shared" si="1"/>
        <v>0.88928856914468424</v>
      </c>
    </row>
    <row r="22" spans="1:11" x14ac:dyDescent="0.25">
      <c r="A22" s="309" t="s">
        <v>16</v>
      </c>
      <c r="B22" s="121">
        <f>SUM(B4:B21)</f>
        <v>4826</v>
      </c>
      <c r="C22" s="124">
        <f>SUM(C4:C21)</f>
        <v>5182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898</v>
      </c>
      <c r="E3" s="297" t="s">
        <v>709</v>
      </c>
      <c r="F3" s="71">
        <v>52.25</v>
      </c>
      <c r="G3" s="71">
        <v>58.25</v>
      </c>
      <c r="K3" s="122" t="s">
        <v>16</v>
      </c>
      <c r="L3" s="71">
        <v>2.98</v>
      </c>
      <c r="M3" s="71">
        <v>2.6</v>
      </c>
    </row>
    <row r="4" spans="1:16" x14ac:dyDescent="0.25">
      <c r="A4" s="202" t="s">
        <v>704</v>
      </c>
      <c r="B4" s="212"/>
      <c r="C4" s="160">
        <v>1171</v>
      </c>
      <c r="E4" s="298" t="s">
        <v>710</v>
      </c>
      <c r="F4" s="214">
        <v>39.53</v>
      </c>
      <c r="G4" s="214">
        <v>31.43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713</v>
      </c>
      <c r="E5" s="298" t="s">
        <v>711</v>
      </c>
      <c r="F5" s="214">
        <v>6.62</v>
      </c>
      <c r="G5" s="214">
        <v>8.02</v>
      </c>
      <c r="K5" s="123" t="s">
        <v>213</v>
      </c>
      <c r="L5" s="73">
        <v>2.98</v>
      </c>
      <c r="M5" s="73">
        <v>2.6</v>
      </c>
      <c r="N5" s="211"/>
    </row>
    <row r="6" spans="1:16" x14ac:dyDescent="0.25">
      <c r="A6" s="202" t="s">
        <v>706</v>
      </c>
      <c r="B6" s="212"/>
      <c r="C6" s="160">
        <v>657</v>
      </c>
      <c r="E6" s="298" t="s">
        <v>712</v>
      </c>
      <c r="F6" s="214">
        <v>1.17</v>
      </c>
      <c r="G6" s="214">
        <v>1.85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350</v>
      </c>
      <c r="E7" s="299" t="s">
        <v>713</v>
      </c>
      <c r="F7" s="73">
        <v>0.43</v>
      </c>
      <c r="G7" s="73">
        <v>0.45</v>
      </c>
      <c r="K7" s="227"/>
      <c r="L7" s="211"/>
      <c r="M7" s="211"/>
    </row>
    <row r="8" spans="1:16" x14ac:dyDescent="0.25">
      <c r="A8" s="203" t="s">
        <v>708</v>
      </c>
      <c r="B8" s="72"/>
      <c r="C8" s="111">
        <v>423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21.320037986704655</v>
      </c>
      <c r="C13" s="301" t="e">
        <f>B3/SUM(B3:B8)*100</f>
        <v>#DIV/0!</v>
      </c>
      <c r="E13" s="217" t="s">
        <v>836</v>
      </c>
      <c r="F13" s="289">
        <f>IF(ISBLANK(F3),"",F3)</f>
        <v>52.25</v>
      </c>
      <c r="G13" s="289">
        <f>IF(ISBLANK(G3),"",G3)</f>
        <v>58.25</v>
      </c>
    </row>
    <row r="14" spans="1:16" x14ac:dyDescent="0.25">
      <c r="A14" s="220" t="s">
        <v>825</v>
      </c>
      <c r="B14" s="305">
        <f>C4/SUM(C3:C8)*100</f>
        <v>27.801519468186136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39.53</v>
      </c>
      <c r="G14" s="290">
        <f t="shared" si="0"/>
        <v>31.43</v>
      </c>
    </row>
    <row r="15" spans="1:16" x14ac:dyDescent="0.25">
      <c r="A15" s="220" t="s">
        <v>826</v>
      </c>
      <c r="B15" s="305">
        <f>C5/SUM(C3:C8)*100</f>
        <v>16.927825261158596</v>
      </c>
      <c r="C15" s="302" t="e">
        <f>B5/SUM(B3:B8)*100</f>
        <v>#DIV/0!</v>
      </c>
      <c r="E15" s="286" t="s">
        <v>838</v>
      </c>
      <c r="F15" s="290">
        <f t="shared" si="0"/>
        <v>6.62</v>
      </c>
      <c r="G15" s="290">
        <f t="shared" si="0"/>
        <v>8.02</v>
      </c>
    </row>
    <row r="16" spans="1:16" x14ac:dyDescent="0.25">
      <c r="A16" s="220" t="s">
        <v>827</v>
      </c>
      <c r="B16" s="305">
        <f>C6/SUM(C3:C8)*100</f>
        <v>15.598290598290598</v>
      </c>
      <c r="C16" s="302" t="e">
        <f>B6/SUM(B3:B8)*100</f>
        <v>#DIV/0!</v>
      </c>
      <c r="E16" s="286" t="s">
        <v>839</v>
      </c>
      <c r="F16" s="290">
        <f t="shared" si="0"/>
        <v>1.17</v>
      </c>
      <c r="G16" s="290">
        <f t="shared" si="0"/>
        <v>1.85</v>
      </c>
    </row>
    <row r="17" spans="1:18" x14ac:dyDescent="0.25">
      <c r="A17" s="220" t="s">
        <v>828</v>
      </c>
      <c r="B17" s="305">
        <f>C7/SUM(C3:C8)*100</f>
        <v>8.3095916429249765</v>
      </c>
      <c r="C17" s="302" t="e">
        <f>B7/SUM(B3:B8)*100</f>
        <v>#DIV/0!</v>
      </c>
      <c r="E17" s="219" t="s">
        <v>840</v>
      </c>
      <c r="F17" s="291">
        <f t="shared" si="0"/>
        <v>0.43</v>
      </c>
      <c r="G17" s="291">
        <f t="shared" si="0"/>
        <v>0.45</v>
      </c>
    </row>
    <row r="18" spans="1:18" x14ac:dyDescent="0.25">
      <c r="A18" s="221" t="s">
        <v>829</v>
      </c>
      <c r="B18" s="306">
        <f>C8/SUM(C3:C8)*100</f>
        <v>10.042735042735043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21.320037986704655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27.801519468186136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16.927825261158596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15.598290598290598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8.3095916429249765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10.042735042735043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1093</v>
      </c>
      <c r="E34" s="297" t="s">
        <v>709</v>
      </c>
      <c r="F34" s="71">
        <v>58.25</v>
      </c>
      <c r="G34" s="211"/>
      <c r="K34" s="122" t="s">
        <v>16</v>
      </c>
      <c r="L34" s="71">
        <v>2.6</v>
      </c>
      <c r="M34" s="211"/>
    </row>
    <row r="35" spans="1:16" x14ac:dyDescent="0.25">
      <c r="A35" s="202" t="s">
        <v>704</v>
      </c>
      <c r="B35" s="212"/>
      <c r="C35" s="160">
        <v>1198</v>
      </c>
      <c r="E35" s="298" t="s">
        <v>710</v>
      </c>
      <c r="F35" s="214">
        <v>31.43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619</v>
      </c>
      <c r="E36" s="298" t="s">
        <v>711</v>
      </c>
      <c r="F36" s="214">
        <v>8.02</v>
      </c>
      <c r="G36" s="211"/>
      <c r="K36" s="123" t="s">
        <v>213</v>
      </c>
      <c r="L36" s="73">
        <v>2.6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422</v>
      </c>
      <c r="E37" s="298" t="s">
        <v>712</v>
      </c>
      <c r="F37" s="214">
        <v>1.85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253</v>
      </c>
      <c r="E38" s="299" t="s">
        <v>713</v>
      </c>
      <c r="F38" s="73">
        <v>0.45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247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28.522964509394573</v>
      </c>
      <c r="C44" s="301" t="e">
        <f>B34/SUM(B34:B39)*100</f>
        <v>#DIV/0!</v>
      </c>
      <c r="E44" s="217" t="s">
        <v>836</v>
      </c>
      <c r="F44" s="289">
        <f>IF(ISBLANK(F34),"",F34)</f>
        <v>58.25</v>
      </c>
    </row>
    <row r="45" spans="1:16" x14ac:dyDescent="0.25">
      <c r="A45" s="220" t="s">
        <v>825</v>
      </c>
      <c r="B45" s="305">
        <f>C35/SUM(C34:C39)*100</f>
        <v>31.263048016701461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31.43</v>
      </c>
    </row>
    <row r="46" spans="1:16" x14ac:dyDescent="0.25">
      <c r="A46" s="220" t="s">
        <v>826</v>
      </c>
      <c r="B46" s="305">
        <f>C36/SUM(C34:C39)*100</f>
        <v>16.153444676409187</v>
      </c>
      <c r="C46" s="302" t="e">
        <f>B36/SUM(B34:B39)*100</f>
        <v>#DIV/0!</v>
      </c>
      <c r="E46" s="286" t="s">
        <v>838</v>
      </c>
      <c r="F46" s="290">
        <f t="shared" si="2"/>
        <v>8.02</v>
      </c>
    </row>
    <row r="47" spans="1:16" x14ac:dyDescent="0.25">
      <c r="A47" s="220" t="s">
        <v>827</v>
      </c>
      <c r="B47" s="305">
        <f>C37/SUM(C34:C39)*100</f>
        <v>11.012526096033403</v>
      </c>
      <c r="C47" s="302" t="e">
        <f>B37/SUM(B34:B39)*100</f>
        <v>#DIV/0!</v>
      </c>
      <c r="E47" s="286" t="s">
        <v>839</v>
      </c>
      <c r="F47" s="290">
        <f t="shared" si="2"/>
        <v>1.85</v>
      </c>
    </row>
    <row r="48" spans="1:16" x14ac:dyDescent="0.25">
      <c r="A48" s="220" t="s">
        <v>828</v>
      </c>
      <c r="B48" s="305">
        <f>C38/SUM(C34:C39)*100</f>
        <v>6.6022964509394573</v>
      </c>
      <c r="C48" s="302" t="e">
        <f>B38/SUM(B34:B39)*100</f>
        <v>#DIV/0!</v>
      </c>
      <c r="E48" s="219" t="s">
        <v>840</v>
      </c>
      <c r="F48" s="291">
        <f t="shared" si="2"/>
        <v>0.45</v>
      </c>
    </row>
    <row r="49" spans="1:3" x14ac:dyDescent="0.25">
      <c r="A49" s="221" t="s">
        <v>829</v>
      </c>
      <c r="B49" s="306">
        <f>C39/SUM(C34:C39)*100</f>
        <v>6.4457202505219202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28.522964509394573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31.263048016701461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16.153444676409187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11.012526096033403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6.6022964509394573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6.4457202505219202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2024-04-26T07:39:11Z</dcterms:modified>
</cp:coreProperties>
</file>