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<sst xmlns="http://schemas.openxmlformats.org/spreadsheetml/2006/main" count="6316" uniqueCount="2914">
  <si>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</si>
  <si>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</si>
  <si>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</si>
  <si>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</si>
  <si>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</si>
  <si>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</si>
  <si>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</si>
  <si>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</si>
  <si>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</si>
  <si>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</si>
  <si>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</si>
  <si>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</si>
  <si>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</si>
  <si>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</si>
  <si>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</si>
  <si>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</si>
  <si>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</si>
  <si>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</si>
  <si>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</si>
  <si>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</si>
  <si>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</si>
  <si>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</si>
  <si>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</si>
  <si>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</si>
  <si>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</si>
  <si>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</si>
  <si>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</si>
  <si>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</si>
  <si>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</si>
  <si>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</si>
  <si>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</si>
  <si>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</si>
  <si>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</si>
  <si>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</si>
  <si>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</si>
  <si>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</si>
  <si>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</si>
  <si>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</si>
  <si>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</si>
  <si>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</si>
  <si>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</si>
  <si>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</si>
  <si>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</si>
  <si>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</si>
  <si>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</si>
  <si>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</si>
  <si>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</si>
  <si>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</si>
  <si>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</si>
  <si>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</si>
  <si>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</si>
  <si>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</si>
  <si>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</si>
  <si>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</si>
  <si>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</si>
  <si>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</si>
  <si>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</si>
  <si>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</si>
  <si>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</si>
  <si>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</si>
  <si>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</si>
  <si>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</si>
  <si>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</si>
  <si>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</si>
  <si>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</si>
  <si>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</si>
  <si>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</si>
  <si>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</si>
  <si>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</si>
  <si>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</si>
  <si>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</si>
  <si>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</si>
  <si>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</si>
  <si>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</si>
  <si>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</si>
  <si>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</si>
  <si>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</si>
  <si>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</si>
  <si>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</si>
  <si>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</si>
  <si>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</si>
  <si>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</si>
  <si>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</si>
  <si>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</si>
  <si>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</si>
  <si>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</si>
  <si>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</si>
  <si>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</si>
  <si>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</si>
  <si>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</si>
  <si>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</si>
  <si>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</si>
  <si>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</si>
  <si>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</si>
  <si>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</si>
  <si>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</si>
  <si>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</si>
  <si>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</si>
  <si>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</si>
  <si>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</si>
  <si>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</si>
  <si>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</si>
  <si>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</si>
  <si>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</si>
  <si>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</si>
  <si>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</si>
  <si>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</si>
  <si>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</si>
  <si>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</si>
  <si>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</si>
  <si>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</si>
  <si>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</si>
  <si>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</si>
  <si>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</si>
  <si>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</si>
  <si>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</si>
  <si>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</si>
  <si>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</si>
  <si>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</si>
  <si>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</si>
  <si>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</si>
  <si>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</si>
  <si>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</si>
  <si>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</si>
  <si>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</si>
  <si>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</si>
  <si>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</si>
  <si>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</si>
  <si>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</si>
  <si>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</si>
  <si>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</si>
  <si>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</si>
  <si>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</si>
  <si>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</si>
  <si>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</si>
  <si>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</si>
  <si>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</si>
  <si>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</si>
  <si>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</si>
  <si>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</si>
  <si>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</si>
  <si>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</si>
  <si>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</si>
  <si>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</si>
  <si>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</si>
  <si>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</si>
  <si>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</si>
  <si>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</si>
  <si>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</si>
  <si>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</si>
  <si>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</si>
  <si>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</si>
  <si>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</si>
  <si>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</si>
  <si>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</si>
  <si>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</si>
  <si>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</si>
  <si>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</si>
  <si>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</si>
  <si>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</si>
  <si>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</si>
  <si>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</si>
  <si>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</si>
  <si>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</si>
  <si>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</si>
  <si>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</si>
  <si>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</si>
  <si>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</si>
  <si>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</si>
  <si>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</si>
  <si>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</si>
  <si>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</si>
  <si>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</si>
  <si>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</si>
  <si>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</si>
  <si>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</si>
  <si>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</si>
  <si>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</si>
  <si>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</si>
  <si>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</si>
  <si>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</si>
  <si>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</si>
  <si>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</si>
  <si>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</si>
  <si>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</si>
  <si>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</si>
  <si>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</si>
  <si>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</si>
  <si>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</si>
  <si>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</si>
  <si>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</si>
  <si>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</si>
  <si>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</si>
  <si>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</si>
  <si>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</si>
  <si>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</si>
  <si>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</si>
  <si>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</si>
  <si>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</si>
  <si>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</si>
  <si>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</si>
  <si>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</si>
  <si>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</si>
  <si>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</si>
  <si>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</si>
  <si>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</si>
  <si>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</si>
  <si>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</si>
  <si>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</si>
  <si>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</si>
  <si>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</si>
  <si>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</si>
  <si>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</si>
  <si>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</si>
  <si>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</si>
  <si>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</si>
  <si>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</si>
  <si>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</si>
  <si>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</si>
  <si>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</si>
  <si>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</si>
  <si>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</si>
  <si>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</si>
  <si>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</si>
  <si>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</si>
  <si>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</si>
  <si>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</si>
  <si>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</si>
  <si>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</si>
  <si>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</si>
  <si>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</si>
  <si>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</si>
  <si>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</si>
  <si>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</si>
  <si>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</si>
  <si>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</si>
  <si>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</si>
  <si>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</si>
  <si>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</si>
  <si>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</si>
  <si>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</si>
  <si>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</si>
  <si>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</si>
  <si>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</si>
  <si>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</si>
  <si>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</si>
  <si>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</si>
  <si>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</si>
  <si>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</si>
  <si>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</si>
  <si>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</si>
  <si>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</si>
  <si>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</si>
  <si>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</si>
  <si>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</si>
  <si>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</si>
  <si>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</si>
  <si>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</si>
  <si>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</si>
  <si>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</si>
  <si>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</si>
  <si>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</si>
  <si>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</si>
  <si>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</si>
  <si>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</si>
  <si>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</si>
  <si>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</si>
  <si>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</si>
  <si>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</si>
  <si>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</si>
  <si>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</si>
  <si>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</si>
  <si>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</si>
  <si>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</si>
  <si>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</si>
  <si>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</si>
  <si>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</si>
  <si>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</si>
  <si>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</si>
  <si>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</si>
  <si>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</si>
  <si>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</si>
  <si>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</si>
  <si>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</si>
  <si>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</si>
  <si>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</si>
  <si>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</si>
  <si>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</si>
  <si>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</si>
  <si>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</si>
  <si>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</si>
  <si>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</si>
  <si>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</si>
  <si>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</si>
  <si>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</si>
  <si>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</si>
  <si>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</si>
  <si>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</si>
  <si>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</si>
  <si>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</si>
  <si>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</si>
  <si>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</si>
  <si>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</si>
  <si>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</si>
  <si>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</si>
  <si>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</si>
  <si>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</si>
  <si>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</si>
  <si>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</si>
  <si>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</si>
  <si>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</si>
  <si>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</si>
  <si>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</si>
  <si>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</si>
  <si>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</si>
  <si>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</si>
  <si>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</si>
  <si>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</si>
  <si>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</si>
  <si>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</si>
  <si>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</si>
  <si>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</si>
  <si>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</si>
  <si>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</si>
  <si>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</si>
  <si>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</si>
  <si>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</si>
  <si>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</si>
  <si>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</si>
  <si>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</si>
  <si>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</si>
  <si>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</si>
  <si>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</si>
  <si>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</si>
  <si>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</si>
  <si>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</si>
  <si>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</si>
  <si>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</si>
  <si>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</si>
  <si>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</si>
  <si>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</si>
  <si>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</si>
  <si>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</si>
  <si>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</si>
  <si>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</si>
  <si>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</si>
  <si>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</si>
  <si>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</si>
  <si>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</si>
  <si>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</si>
  <si>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</si>
  <si>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</si>
  <si>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</si>
  <si>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</si>
  <si>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</si>
  <si>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</si>
  <si>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</si>
  <si>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</si>
  <si>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</si>
  <si>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</si>
  <si>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</si>
  <si>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</si>
  <si>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</si>
  <si>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</si>
  <si>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</si>
  <si>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</si>
  <si>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</si>
  <si>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</si>
  <si>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</si>
  <si>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</si>
  <si>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</si>
  <si>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</si>
  <si>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</si>
  <si>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</si>
  <si>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</si>
  <si>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</si>
  <si>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</si>
  <si>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</si>
  <si>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</si>
  <si>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</si>
  <si>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</si>
  <si>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</si>
  <si>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</si>
  <si>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</si>
  <si>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</si>
  <si>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</si>
  <si>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</si>
  <si>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</si>
  <si>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</si>
  <si>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</si>
  <si>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</si>
  <si>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</si>
  <si>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</si>
  <si>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</si>
  <si>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</si>
  <si>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</si>
  <si>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</si>
  <si>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</si>
  <si>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</si>
  <si>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</si>
  <si>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</si>
  <si>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</si>
  <si>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</si>
  <si>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</si>
  <si>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</si>
  <si>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</si>
  <si>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</si>
  <si>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</si>
  <si>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</si>
  <si>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</si>
  <si>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</si>
  <si>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</si>
  <si>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</si>
  <si>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</si>
  <si>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</si>
  <si>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</si>
  <si>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</si>
  <si>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</si>
  <si>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</si>
  <si>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</si>
  <si>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</si>
  <si>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</si>
  <si>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</si>
  <si>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</si>
  <si>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</si>
  <si>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</si>
  <si>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</si>
  <si>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</si>
  <si>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</si>
  <si>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</si>
  <si>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</si>
  <si>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</si>
  <si>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</si>
  <si>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</si>
  <si>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</si>
  <si>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</si>
  <si>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</si>
  <si>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</si>
  <si>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</si>
  <si>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</si>
  <si>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</si>
  <si>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</si>
  <si>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</si>
  <si>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</si>
  <si>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</si>
  <si>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</si>
  <si>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</si>
  <si>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</si>
  <si>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</si>
  <si>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</si>
  <si>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</si>
  <si>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</si>
  <si>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</si>
  <si>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</si>
  <si>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</si>
  <si>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</si>
  <si>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</si>
  <si>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</si>
  <si>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</si>
  <si>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</si>
  <si>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</si>
  <si>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</si>
  <si>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</si>
  <si>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</si>
  <si>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</si>
  <si>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</si>
  <si>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</si>
  <si>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</si>
  <si>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</si>
  <si>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</si>
  <si>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</si>
  <si>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</si>
  <si>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</si>
  <si>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</si>
  <si>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</si>
  <si>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</si>
  <si>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</si>
  <si>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</si>
  <si>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</si>
  <si>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</si>
  <si>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</si>
  <si>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</si>
  <si>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</si>
  <si>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</si>
  <si>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</si>
  <si>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</si>
  <si>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</si>
  <si>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</si>
  <si>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</si>
  <si>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</si>
  <si>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</si>
  <si>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</si>
  <si>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</si>
  <si>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</si>
  <si>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</si>
  <si>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</si>
  <si>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</si>
  <si>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</si>
  <si>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</si>
  <si>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</si>
  <si>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</si>
  <si>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</si>
  <si>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</si>
  <si>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</si>
  <si>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</si>
  <si>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</si>
  <si>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</si>
  <si>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</si>
  <si>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</si>
  <si>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</si>
  <si>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</si>
  <si>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</si>
  <si>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</si>
  <si>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</si>
  <si>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</si>
  <si>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</si>
  <si>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</si>
  <si>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</si>
  <si>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</si>
  <si>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</si>
  <si>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</si>
  <si>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</si>
  <si>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</si>
  <si>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</si>
  <si>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</si>
  <si>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</si>
  <si>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</si>
  <si>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</si>
  <si>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</si>
  <si>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</si>
  <si>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</si>
  <si>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</si>
  <si>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</si>
  <si>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</si>
  <si>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</si>
  <si>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</si>
  <si>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</si>
  <si>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</si>
  <si>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</si>
  <si>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</si>
  <si>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</si>
  <si>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</si>
  <si>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</si>
  <si>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</si>
  <si>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</si>
  <si>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</si>
  <si>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</si>
  <si>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</si>
  <si>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</si>
  <si>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</si>
  <si>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</si>
  <si>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</si>
  <si>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</si>
  <si>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</si>
  <si>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</si>
  <si>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</si>
  <si>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</si>
  <si>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</si>
  <si>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</si>
  <si>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</si>
  <si>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</si>
  <si>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</si>
  <si>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</si>
  <si>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</si>
  <si>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</si>
  <si>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</si>
  <si>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</si>
  <si>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</si>
  <si>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</si>
  <si>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</si>
  <si>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</si>
  <si>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</si>
  <si>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</si>
  <si>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</si>
  <si>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</si>
  <si>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</si>
  <si>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</si>
  <si>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</si>
  <si>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</si>
  <si>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</si>
  <si>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</si>
  <si>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</si>
  <si>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</si>
  <si>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</si>
  <si>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</si>
  <si>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</si>
  <si>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</si>
  <si>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</si>
  <si>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</si>
  <si>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</si>
  <si>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</si>
  <si>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</si>
  <si>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</si>
  <si>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</si>
  <si>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</si>
  <si>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</si>
  <si>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</si>
  <si>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</si>
  <si>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</si>
  <si>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</si>
  <si>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</si>
  <si>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</si>
  <si>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</si>
  <si>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</si>
  <si>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</si>
  <si>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</si>
  <si>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</si>
  <si>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</si>
  <si>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</si>
  <si>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</si>
  <si>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</si>
  <si>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</si>
  <si>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</si>
  <si>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</si>
  <si>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</si>
  <si>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</si>
  <si>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</si>
  <si>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</si>
  <si>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</si>
  <si>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</si>
  <si>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</si>
  <si>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</si>
  <si>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</si>
  <si>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</si>
  <si>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</si>
  <si>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</si>
  <si>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</si>
  <si>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</si>
  <si>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</si>
  <si>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</si>
  <si>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</si>
  <si>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</si>
  <si>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</si>
  <si>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</si>
  <si>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</si>
  <si>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</si>
  <si>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</si>
  <si>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</si>
  <si>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</si>
  <si>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</si>
  <si>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</si>
  <si>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</si>
  <si>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</si>
  <si>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</si>
  <si>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</si>
  <si>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</si>
  <si>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</si>
  <si>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</si>
  <si>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</si>
  <si>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</si>
  <si>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</si>
  <si>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</si>
  <si>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</si>
  <si>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</si>
  <si>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</si>
  <si>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</si>
  <si>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</si>
  <si>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</si>
  <si>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</si>
  <si>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</si>
  <si>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</si>
  <si>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</si>
  <si>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</si>
  <si>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</si>
  <si>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</si>
  <si>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</si>
  <si>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</si>
  <si>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</si>
  <si>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</si>
  <si>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</si>
  <si>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</si>
  <si>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</si>
  <si>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</si>
  <si>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</si>
  <si>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</si>
  <si>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</si>
  <si>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</si>
  <si>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</si>
  <si>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</si>
  <si>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</si>
  <si>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</si>
  <si>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</si>
  <si>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</si>
  <si>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</si>
  <si>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</si>
  <si>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</si>
  <si>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</si>
  <si>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</si>
  <si>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</si>
  <si>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</si>
  <si>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</si>
  <si>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</si>
  <si>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</si>
  <si>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</si>
  <si>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</si>
  <si>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</si>
  <si>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</si>
  <si>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</si>
  <si>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</si>
  <si>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</si>
  <si>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</si>
  <si>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</si>
  <si>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</si>
  <si>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</si>
  <si>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</si>
  <si>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</si>
  <si>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</si>
  <si>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</si>
  <si>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</si>
  <si>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</si>
  <si>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</si>
  <si>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</si>
  <si>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</si>
  <si>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</si>
  <si>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</si>
  <si>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</si>
  <si>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</si>
  <si>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</si>
  <si>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</si>
  <si>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</si>
  <si>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</si>
  <si>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</si>
  <si>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</si>
  <si>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</si>
  <si>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</si>
  <si>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</si>
  <si>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</si>
  <si>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</si>
  <si>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</si>
  <si>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</si>
  <si>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</si>
  <si>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</si>
  <si>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</si>
  <si>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</si>
  <si>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</si>
  <si>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</si>
  <si>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</si>
  <si>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</si>
  <si>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</si>
  <si>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</si>
  <si>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</si>
  <si>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</si>
  <si>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</si>
  <si>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</si>
  <si>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</si>
  <si>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</si>
  <si>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</si>
  <si>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</si>
  <si>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</si>
  <si>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</si>
  <si>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</si>
  <si>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</si>
  <si>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</si>
  <si>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</si>
  <si>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</si>
  <si>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</si>
  <si>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</si>
  <si>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</si>
  <si>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</si>
  <si>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</si>
  <si>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</si>
  <si>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</si>
  <si>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</si>
  <si>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</si>
  <si>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</si>
  <si>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</si>
  <si>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</si>
  <si>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</si>
  <si>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</si>
  <si>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</si>
  <si>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</si>
  <si>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</si>
  <si>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</si>
  <si>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</si>
  <si>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</si>
  <si>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</si>
  <si>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</si>
  <si>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</si>
  <si>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</si>
  <si>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</si>
  <si>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</si>
  <si>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</si>
  <si>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</si>
  <si>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</si>
  <si>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</si>
  <si>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</si>
  <si>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</si>
  <si>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</si>
  <si>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</si>
  <si>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</si>
  <si>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</si>
  <si>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</si>
  <si>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</si>
  <si>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</si>
  <si>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</si>
  <si>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</si>
  <si>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</si>
  <si>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</si>
  <si>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</si>
  <si>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</si>
  <si>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</si>
  <si>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</si>
  <si>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</si>
  <si>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</si>
  <si>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</si>
  <si>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</si>
  <si>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</si>
  <si>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</si>
  <si>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</si>
  <si>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</si>
  <si>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</si>
  <si>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</si>
  <si>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</si>
  <si>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</si>
  <si>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</si>
  <si>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</si>
  <si>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</si>
  <si>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</si>
  <si>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</si>
  <si>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</si>
  <si>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</si>
  <si>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</si>
  <si>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</si>
  <si>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</si>
  <si>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</si>
  <si>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</si>
  <si>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</si>
  <si>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</si>
  <si>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</si>
  <si>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</si>
  <si>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</si>
  <si>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</si>
  <si>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</si>
  <si>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</si>
  <si>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</si>
  <si>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</si>
  <si>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</si>
  <si>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</si>
  <si>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</si>
  <si>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</si>
  <si>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</si>
  <si>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</si>
  <si>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</si>
  <si>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</si>
  <si>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</si>
  <si>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</si>
  <si>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</si>
  <si>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</si>
  <si>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</si>
  <si>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</si>
  <si>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</si>
  <si>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</si>
  <si>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</si>
  <si>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</si>
  <si>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</si>
  <si>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</si>
  <si>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</si>
  <si>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</si>
  <si>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</si>
  <si>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</si>
  <si>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</si>
  <si>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</si>
  <si>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</si>
  <si>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</si>
  <si>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</si>
  <si>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</si>
  <si>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</si>
  <si>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</si>
  <si>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</si>
  <si>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</si>
  <si>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</si>
  <si>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</si>
  <si>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</si>
  <si>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</si>
  <si>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</si>
  <si>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</si>
  <si>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</si>
  <si>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</si>
  <si>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</si>
  <si>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</si>
  <si>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</si>
  <si>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</si>
  <si>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</si>
  <si>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</si>
  <si>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</si>
  <si>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</si>
  <si>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</si>
  <si>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</si>
  <si>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</si>
  <si>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</si>
  <si>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</si>
  <si>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</si>
  <si>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</si>
  <si>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</si>
  <si>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</si>
  <si>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</si>
  <si>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</si>
  <si>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</si>
  <si>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</si>
  <si>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</si>
  <si>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</si>
  <si>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</si>
  <si>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</si>
  <si>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</si>
  <si>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</si>
  <si>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</si>
  <si>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</si>
  <si>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</si>
  <si>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</si>
  <si>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</si>
  <si>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</si>
  <si>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</si>
  <si>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</si>
  <si>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</si>
  <si>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</si>
  <si>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</si>
  <si>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</si>
  <si>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</si>
  <si>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</si>
  <si>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</si>
  <si>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</si>
  <si>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</si>
  <si>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</si>
  <si>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</si>
  <si>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</si>
  <si>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</si>
  <si>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</si>
  <si>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</si>
  <si>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</si>
  <si>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</si>
  <si>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</si>
  <si>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</si>
  <si>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</si>
  <si>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</si>
  <si>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</si>
  <si>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</si>
  <si>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</si>
  <si>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</si>
  <si>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</si>
  <si>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</si>
  <si>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</si>
  <si>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</si>
  <si>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</si>
  <si>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</si>
  <si>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</si>
  <si>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</si>
  <si>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</si>
  <si>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</si>
  <si>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</si>
  <si>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</si>
  <si>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</si>
  <si>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</si>
  <si>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</si>
  <si>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</si>
  <si>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</si>
  <si>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</si>
  <si>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</si>
  <si>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</si>
  <si>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</si>
  <si>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</si>
  <si>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</si>
  <si>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</si>
  <si>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</si>
  <si>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</si>
  <si>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</si>
  <si>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</si>
  <si>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</si>
  <si>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</si>
  <si>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</si>
  <si>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</si>
  <si>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</si>
  <si>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</si>
  <si>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</si>
  <si>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</si>
  <si>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</si>
  <si>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</si>
  <si>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</si>
  <si>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</si>
  <si>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</si>
  <si>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</si>
  <si>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</si>
  <si>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</si>
  <si>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</si>
  <si>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</si>
  <si>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</si>
  <si>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</si>
  <si>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</si>
  <si>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</si>
  <si>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</si>
  <si>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</si>
  <si>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</si>
  <si>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</si>
  <si>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</si>
  <si>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</si>
  <si>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</si>
  <si>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</si>
  <si>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</si>
  <si>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</si>
  <si>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</si>
  <si>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</si>
  <si>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</si>
  <si>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</si>
  <si>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</si>
  <si>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</si>
  <si>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</si>
  <si>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</si>
  <si>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</si>
  <si>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</si>
  <si>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</si>
  <si>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</si>
  <si>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</si>
  <si>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</si>
  <si>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</si>
  <si>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</si>
  <si>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</si>
  <si>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</si>
  <si>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</si>
  <si>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</si>
  <si>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</si>
  <si>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</si>
  <si>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</si>
  <si>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</si>
  <si>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</si>
  <si>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</si>
  <si>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</si>
  <si>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</si>
  <si>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</si>
  <si>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</si>
  <si>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</si>
  <si>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</si>
  <si>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</si>
  <si>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</si>
  <si>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</si>
  <si>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</si>
  <si>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</si>
  <si>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</si>
  <si>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</si>
  <si>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</si>
  <si>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</si>
  <si>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</si>
  <si>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</si>
  <si>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</si>
  <si>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</si>
  <si>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</si>
  <si>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</si>
  <si>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</si>
  <si>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</si>
  <si>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</si>
  <si>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</si>
  <si>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</si>
  <si>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</si>
  <si>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</si>
  <si>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</si>
  <si>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</si>
  <si>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</si>
  <si>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</si>
  <si>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</si>
  <si>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</si>
  <si>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</si>
  <si>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</si>
  <si>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</si>
  <si>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</si>
  <si>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</si>
  <si>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</si>
  <si>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</si>
  <si>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</si>
  <si>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</si>
  <si>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</si>
  <si>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</si>
  <si>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</si>
  <si>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</si>
  <si>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</si>
  <si>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</si>
  <si>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</si>
  <si>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</si>
  <si>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</si>
  <si>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</si>
  <si>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</si>
  <si>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</si>
  <si>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</si>
  <si>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</si>
  <si>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</si>
  <si>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</si>
  <si>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</si>
  <si>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</si>
  <si>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</si>
  <si>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</si>
  <si>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</si>
  <si>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</si>
  <si>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</si>
  <si>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</si>
  <si>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</si>
  <si>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</si>
  <si>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</si>
  <si>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</si>
  <si>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</si>
  <si>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</si>
  <si>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</si>
  <si>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</si>
  <si>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</si>
  <si>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</si>
  <si>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</si>
  <si>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</si>
  <si>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</si>
  <si>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</si>
  <si>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</si>
  <si>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</si>
  <si>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</si>
  <si>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</si>
  <si>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</si>
  <si>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</si>
  <si>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</si>
  <si>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</si>
  <si>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</si>
  <si>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</si>
  <si>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</si>
  <si>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</si>
  <si>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</si>
  <si>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</si>
  <si>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</si>
  <si>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</si>
  <si>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</si>
  <si>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</si>
  <si>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</si>
  <si>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</si>
  <si>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</si>
  <si>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</si>
  <si>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</si>
  <si>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</si>
  <si>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</si>
  <si>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</si>
  <si>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</si>
  <si>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</si>
  <si>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</si>
  <si>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</si>
  <si>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</si>
  <si>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</si>
  <si>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</si>
  <si>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</si>
  <si>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</si>
  <si>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</si>
  <si>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</si>
  <si>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</si>
  <si>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</si>
  <si>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</si>
  <si>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</si>
  <si>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</si>
  <si>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</si>
  <si>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</si>
  <si>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</si>
  <si>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</si>
  <si>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</si>
  <si>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</si>
  <si>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</si>
  <si>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</si>
  <si>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</si>
  <si>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</si>
  <si>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</si>
  <si>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</si>
  <si>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</si>
  <si>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</si>
  <si>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</si>
  <si>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</si>
  <si>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</si>
  <si>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</si>
  <si>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</si>
  <si>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</si>
  <si>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</si>
  <si>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</si>
  <si>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</si>
  <si>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</si>
  <si>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</si>
  <si>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</si>
  <si>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</si>
  <si>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</si>
  <si>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</si>
  <si>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</si>
  <si>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</si>
  <si>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</si>
  <si>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</si>
  <si>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</si>
  <si>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</si>
  <si>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</si>
  <si>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</si>
  <si>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</si>
  <si>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</si>
  <si>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</si>
  <si>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</si>
  <si>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</si>
  <si>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</si>
  <si>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</si>
  <si>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</si>
  <si>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</si>
  <si>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</si>
  <si>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</si>
  <si>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</si>
  <si>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</si>
  <si>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</si>
  <si>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</si>
  <si>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</si>
  <si>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</si>
  <si>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</si>
  <si>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</si>
  <si>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</si>
  <si>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</si>
  <si>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</si>
  <si>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</si>
  <si>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</si>
  <si>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</si>
  <si>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</si>
  <si>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</si>
  <si>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</si>
  <si>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</si>
  <si>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</si>
  <si>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</si>
  <si>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</si>
  <si>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</si>
  <si>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</si>
  <si>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</si>
  <si>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</si>
  <si>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</si>
  <si>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</si>
  <si>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</si>
  <si>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</si>
  <si>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</si>
  <si>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</si>
  <si>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</si>
  <si>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</si>
  <si>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</si>
  <si>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</si>
  <si>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</si>
  <si>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</si>
  <si>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</si>
  <si>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</si>
  <si>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</si>
  <si>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</si>
  <si>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</si>
  <si>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</si>
  <si>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</si>
  <si>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</si>
  <si>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</si>
  <si>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</si>
  <si>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</si>
  <si>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</si>
  <si>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</si>
  <si>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</si>
  <si>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</si>
  <si>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</si>
  <si>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</si>
  <si>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</si>
  <si>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</si>
  <si>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</si>
  <si>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</si>
  <si>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</si>
  <si>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</si>
  <si>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</si>
  <si>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</si>
  <si>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</si>
  <si>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</si>
  <si>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</si>
  <si>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</si>
  <si>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</si>
  <si>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</si>
  <si>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</si>
  <si>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</si>
  <si>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</si>
  <si>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</si>
  <si>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</si>
  <si>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</si>
  <si>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</si>
  <si>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</si>
  <si>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</si>
  <si>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</si>
  <si>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</si>
  <si>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</si>
  <si>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</si>
  <si>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</si>
  <si>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</si>
  <si>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</si>
  <si>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</si>
  <si>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</si>
  <si>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</si>
  <si>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</si>
  <si>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</si>
  <si>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</si>
  <si>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</si>
  <si>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</si>
  <si>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</si>
  <si>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</si>
  <si>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</si>
  <si>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</si>
  <si>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</si>
  <si>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</si>
  <si>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</si>
  <si>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</si>
  <si>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</si>
  <si>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</si>
  <si>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</si>
  <si>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</si>
  <si>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</si>
  <si>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</si>
  <si>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</si>
  <si>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</si>
  <si>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</si>
  <si>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</si>
  <si>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</si>
  <si>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</si>
  <si>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</si>
  <si>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</si>
  <si>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</si>
  <si>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</si>
  <si>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</si>
  <si>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</si>
  <si>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</si>
  <si>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</si>
  <si>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</si>
  <si>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</si>
  <si>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</si>
  <si>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</si>
  <si>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</si>
  <si>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</si>
  <si>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</si>
  <si>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</si>
  <si>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</si>
  <si>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</si>
  <si>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</si>
  <si>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</si>
  <si>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</si>
  <si>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</si>
  <si>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</si>
  <si>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</si>
  <si>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</si>
  <si>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</si>
  <si>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</si>
  <si>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</si>
  <si>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</si>
  <si>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</si>
  <si>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</si>
  <si>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</si>
  <si>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</si>
  <si>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</si>
  <si>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</si>
  <si>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</si>
  <si>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</si>
  <si>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</si>
  <si>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</si>
  <si>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</si>
  <si>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</si>
  <si>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</si>
  <si>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</si>
  <si>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</si>
  <si>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</si>
  <si>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</si>
  <si>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</si>
  <si>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</si>
  <si>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</si>
  <si>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</si>
  <si>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</si>
  <si>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</si>
  <si>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</si>
  <si>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</si>
  <si>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</si>
  <si>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</si>
  <si>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</si>
  <si>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</si>
  <si>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</si>
  <si>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</si>
  <si>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</si>
  <si>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</si>
  <si>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</si>
  <si>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</si>
  <si>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</si>
  <si>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</si>
  <si>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</si>
  <si>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</si>
  <si>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</si>
  <si>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</si>
  <si>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</si>
  <si>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</si>
  <si>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</si>
  <si>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</si>
  <si>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</si>
  <si>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</si>
  <si>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</si>
  <si>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</si>
  <si>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</si>
  <si>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</si>
  <si>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</si>
  <si>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</si>
  <si>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</si>
  <si>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</si>
  <si>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</si>
  <si>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</si>
  <si>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</si>
  <si>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</si>
  <si>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</si>
  <si>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</si>
  <si>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</si>
  <si>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</si>
  <si>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</si>
  <si>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</si>
  <si>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</si>
  <si>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</si>
  <si>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</si>
  <si>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</si>
  <si>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</si>
  <si>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</si>
  <si>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</si>
  <si>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</si>
  <si>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</si>
  <si>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</si>
  <si>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</si>
  <si>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</si>
  <si>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</si>
  <si>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</si>
  <si>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</si>
  <si>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</si>
  <si>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</si>
  <si>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</si>
  <si>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</si>
  <si>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</si>
  <si>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</si>
  <si>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</si>
  <si>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</si>
  <si>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</si>
  <si>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</si>
  <si>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</si>
  <si>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</si>
  <si>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</si>
  <si>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</si>
  <si>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</si>
  <si>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</si>
  <si>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</si>
  <si>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</si>
  <si>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</si>
  <si>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</si>
  <si>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</si>
  <si>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</si>
  <si>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</si>
  <si>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</si>
  <si>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</si>
  <si>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</si>
  <si>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</si>
  <si>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</si>
  <si>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</si>
  <si>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</si>
  <si>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</si>
  <si>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</si>
  <si>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</si>
  <si>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</si>
  <si>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</si>
  <si>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</si>
  <si>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</si>
  <si>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</si>
  <si>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</si>
  <si>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</si>
  <si>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</si>
  <si>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</si>
  <si>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</si>
  <si>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</si>
  <si>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</si>
  <si>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</si>
  <si>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</si>
  <si>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</si>
  <si>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</si>
  <si>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</si>
  <si>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</si>
  <si>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</si>
  <si>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</si>
  <si>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</si>
  <si>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</si>
  <si>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</si>
  <si>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</si>
  <si>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</si>
  <si>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</si>
  <si>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</si>
  <si>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</si>
  <si>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</si>
  <si>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</si>
  <si>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</si>
  <si>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</si>
  <si>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</si>
  <si>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</si>
  <si>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</si>
  <si>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</si>
  <si>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</si>
  <si>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</si>
  <si>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</si>
  <si>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</si>
  <si>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</si>
  <si>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</si>
  <si>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</si>
  <si>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</si>
  <si>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</si>
  <si>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</si>
  <si>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</si>
  <si>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</si>
  <si>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</si>
  <si>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</si>
  <si>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</si>
  <si>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</si>
  <si>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</si>
  <si>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</si>
  <si>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</si>
  <si>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</si>
  <si>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</si>
  <si>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</si>
  <si>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</si>
  <si>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</si>
  <si>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</si>
  <si>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</si>
  <si>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</si>
  <si>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</si>
  <si>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</si>
  <si>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</si>
  <si>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</si>
  <si>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</si>
  <si>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</si>
  <si>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</si>
  <si>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</si>
  <si>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</si>
  <si>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</si>
  <si>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</si>
  <si>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</si>
  <si>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</si>
  <si>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</si>
  <si>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</si>
  <si>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</si>
  <si>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</si>
  <si>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</si>
  <si>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</si>
  <si>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</si>
  <si>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</si>
  <si>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</si>
  <si>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</si>
  <si>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</si>
  <si>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</si>
  <si>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</si>
  <si>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</si>
  <si>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</si>
  <si>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</si>
  <si>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</si>
  <si>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</si>
  <si>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</si>
  <si>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</si>
  <si>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</si>
  <si>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</si>
  <si>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</si>
  <si>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</si>
  <si>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</si>
  <si>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</si>
  <si>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</si>
  <si>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</si>
  <si>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</si>
  <si>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</si>
  <si>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</si>
  <si>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</si>
  <si>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</si>
  <si>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</si>
  <si>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</si>
  <si>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</si>
  <si>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</si>
  <si>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</si>
  <si>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</si>
  <si>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</si>
  <si>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</si>
  <si>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</si>
  <si>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</si>
  <si>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</si>
  <si>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</si>
  <si>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</si>
  <si>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</si>
  <si>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</si>
  <si>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</si>
  <si>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</si>
  <si>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</si>
  <si>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</si>
  <si>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</si>
  <si>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</si>
  <si>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</si>
  <si>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</si>
  <si>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</si>
  <si>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</si>
  <si>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</si>
  <si>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</si>
  <si>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</si>
  <si>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</si>
  <si>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</si>
  <si>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</si>
  <si>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</si>
  <si>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</si>
  <si>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</si>
  <si>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</si>
  <si>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</si>
  <si>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</si>
  <si>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</si>
  <si>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</si>
  <si>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</si>
  <si>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</si>
  <si>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</si>
  <si>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</si>
  <si>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</si>
  <si>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</si>
  <si>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</si>
  <si>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</si>
  <si>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</si>
  <si>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</si>
  <si>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</si>
  <si>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</si>
  <si>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</si>
  <si>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</si>
  <si>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</si>
  <si>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</si>
  <si>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</si>
  <si>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</si>
  <si>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</si>
  <si>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</si>
  <si>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</si>
  <si>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</si>
  <si>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</si>
  <si>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</si>
  <si>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</si>
  <si>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</si>
  <si>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</si>
  <si>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</si>
  <si>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</si>
  <si>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</si>
  <si>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</si>
  <si>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</si>
  <si>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</si>
  <si>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</si>
  <si>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</si>
  <si>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</si>
  <si>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</si>
  <si>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</si>
  <si>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</si>
  <si>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</si>
  <si>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</si>
  <si>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</si>
  <si>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</si>
  <si>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</si>
  <si>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</si>
  <si>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</si>
  <si>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</si>
  <si>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</si>
  <si>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</si>
  <si>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</si>
  <si>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</si>
  <si>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</si>
  <si>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</si>
  <si>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</si>
  <si>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</si>
  <si>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</si>
  <si>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</si>
  <si>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</si>
  <si>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</si>
  <si>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</si>
  <si>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</si>
  <si>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</si>
  <si>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</si>
  <si>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</si>
  <si>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</si>
  <si>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</si>
  <si>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</si>
  <si>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</si>
  <si>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</si>
  <si>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</si>
  <si>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</si>
  <si>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</si>
  <si>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</si>
  <si>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</si>
  <si>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</si>
  <si>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</si>
  <si>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</si>
  <si>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</si>
  <si>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</si>
  <si>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</si>
  <si>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</si>
  <si>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</si>
  <si>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</si>
  <si>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</si>
  <si>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</si>
  <si>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</si>
  <si>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</si>
  <si>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</si>
  <si>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</si>
  <si>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</si>
  <si>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</si>
  <si>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</si>
  <si>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</si>
  <si>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</si>
  <si>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</si>
  <si>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</si>
  <si>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</si>
  <si>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</si>
  <si>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</si>
  <si>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</si>
  <si>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</si>
  <si>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</si>
  <si>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</si>
  <si>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</si>
  <si>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</si>
  <si>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</si>
  <si>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</si>
  <si>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</si>
  <si>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</si>
  <si>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</si>
  <si>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</si>
  <si>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</si>
  <si>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</si>
  <si>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</si>
  <si>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</si>
  <si>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</si>
  <si>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</si>
  <si>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</si>
  <si>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</si>
  <si>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</si>
  <si>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</si>
  <si>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</si>
  <si>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</si>
  <si>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</si>
  <si>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</si>
  <si>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</si>
  <si>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</si>
  <si>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</si>
  <si>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</si>
  <si>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</si>
  <si>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</si>
  <si>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</si>
  <si>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</si>
  <si>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</si>
  <si>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</si>
  <si>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</si>
  <si>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</si>
  <si>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</si>
  <si>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</si>
  <si>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</si>
  <si>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</si>
  <si>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</si>
  <si>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</si>
  <si>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</si>
  <si>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</si>
  <si>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</si>
  <si>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</si>
  <si>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</si>
  <si>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</si>
  <si>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</si>
  <si>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</si>
  <si>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</si>
  <si>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</si>
  <si>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</si>
  <si>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</si>
  <si>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</si>
  <si>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</si>
  <si>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</si>
  <si>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</si>
  <si>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</si>
  <si>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</si>
  <si>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</si>
  <si>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</si>
  <si>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</si>
  <si>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</si>
  <si>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</si>
  <si>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</si>
  <si>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</si>
  <si>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</si>
  <si>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</si>
  <si>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</si>
  <si>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</si>
  <si>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</si>
  <si>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</si>
  <si>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</si>
  <si>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</si>
  <si>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</si>
  <si>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</si>
  <si>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</si>
  <si>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</si>
  <si>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</si>
  <si>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</si>
  <si>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</si>
  <si>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</si>
  <si>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</si>
  <si>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</si>
  <si>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</si>
  <si>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</si>
  <si>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</si>
  <si>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</si>
  <si>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</si>
  <si>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</si>
  <si>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</si>
  <si>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</si>
  <si>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</si>
  <si>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</si>
  <si>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</si>
  <si>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</si>
  <si>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</si>
  <si>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</si>
  <si>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</si>
  <si>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</si>
  <si>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</si>
  <si>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</si>
  <si>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</si>
  <si>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</si>
  <si>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</si>
  <si>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</si>
  <si>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</si>
  <si>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</si>
  <si>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</si>
  <si>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</si>
  <si>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</si>
  <si>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</si>
  <si>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</si>
  <si>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</si>
  <si>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</si>
  <si>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</si>
  <si>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</si>
  <si>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</si>
  <si>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</si>
  <si>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</si>
  <si>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</si>
  <si>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</si>
  <si>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</si>
  <si>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</si>
  <si>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</si>
  <si>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</si>
  <si>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</si>
  <si>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</si>
  <si>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</si>
  <si>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</si>
  <si>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</si>
  <si>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</si>
  <si>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</si>
  <si>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</si>
  <si>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</si>
  <si>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</si>
  <si>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</si>
  <si>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</si>
  <si>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</si>
  <si>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</si>
  <si>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</si>
  <si>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</si>
  <si>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</si>
  <si>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</si>
  <si>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</si>
  <si>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</si>
  <si>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</si>
  <si>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</si>
  <si>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</si>
  <si>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</si>
  <si>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</si>
  <si>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</si>
  <si>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</si>
  <si>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</si>
  <si>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</si>
  <si>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</si>
  <si>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</si>
  <si>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</si>
  <si>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</si>
  <si>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</si>
  <si>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</si>
  <si>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</si>
  <si>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</si>
  <si>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</si>
  <si>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</si>
  <si>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</si>
  <si>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</si>
  <si>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</si>
  <si>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</si>
  <si>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</si>
  <si>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</si>
  <si>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</si>
  <si>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</si>
  <si>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</si>
  <si>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</si>
  <si>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</si>
  <si>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</si>
  <si>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</si>
  <si>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</si>
  <si>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</si>
  <si>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</si>
  <si>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</si>
  <si>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</si>
  <si>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</si>
  <si>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</si>
  <si>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</si>
  <si>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</si>
  <si>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</si>
  <si>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</si>
  <si>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</si>
  <si>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</si>
  <si>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</si>
  <si>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</si>
  <si>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</si>
  <si>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</si>
  <si>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</si>
  <si>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</si>
  <si>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</si>
  <si>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</si>
  <si>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</si>
  <si>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</si>
  <si>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</si>
  <si>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</si>
  <si>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</si>
  <si>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</si>
  <si>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</si>
  <si>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</si>
  <si>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</si>
  <si>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</si>
  <si>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</si>
  <si>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</si>
  <si>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</si>
  <si>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</si>
  <si>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</si>
  <si>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</si>
  <si>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</si>
  <si>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</si>
  <si>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</si>
  <si>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</si>
  <si>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</si>
  <si>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</si>
  <si>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</si>
  <si>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</si>
  <si>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</si>
  <si>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</si>
  <si>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</si>
  <si>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</si>
  <si>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</si>
  <si>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</si>
  <si>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</si>
  <si>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</si>
  <si>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</si>
  <si>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</si>
  <si>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</si>
  <si>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</si>
  <si>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</si>
  <si>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</si>
  <si>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</si>
  <si>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</si>
  <si>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</si>
  <si>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</si>
  <si>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</si>
  <si>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</si>
  <si>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</si>
  <si>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</si>
  <si>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</si>
  <si>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</si>
  <si>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</si>
  <si>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</si>
  <si>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</si>
  <si>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</si>
  <si>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</si>
  <si>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</si>
  <si>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</si>
  <si>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</si>
  <si>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</si>
  <si>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</si>
  <si>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</si>
  <si>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</si>
  <si>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</si>
  <si>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</si>
  <si>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</si>
  <si>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</si>
  <si>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</si>
  <si>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</si>
  <si>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</si>
  <si>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</si>
  <si>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</si>
  <si>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</si>
  <si>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</si>
  <si>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</si>
  <si>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</si>
  <si>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</si>
  <si>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</si>
  <si>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</si>
  <si>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</si>
  <si>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</si>
  <si>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</si>
  <si>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</si>
  <si>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</si>
  <si>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</si>
  <si>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</si>
  <si>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</si>
  <si>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</si>
  <si>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</si>
  <si>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</si>
  <si>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</si>
  <si>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</si>
  <si>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</si>
  <si>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</si>
  <si>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</si>
  <si>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</si>
  <si>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</si>
  <si>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</si>
  <si>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</si>
  <si>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</si>
  <si>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</si>
  <si>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</si>
  <si>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</si>
  <si>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</si>
  <si>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</si>
  <si>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</si>
  <si>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</si>
  <si>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</si>
  <si>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</si>
  <si>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</si>
  <si>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</si>
  <si>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</si>
  <si>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</si>
  <si>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</si>
  <si>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</si>
  <si>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</si>
  <si>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</si>
  <si>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</si>
  <si>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</si>
  <si>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</si>
  <si>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</si>
  <si>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</si>
  <si>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</si>
  <si>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</si>
  <si>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</si>
  <si>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</si>
  <si>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</si>
  <si>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</si>
  <si>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</si>
  <si>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</si>
  <si>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</si>
  <si>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</si>
  <si>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</si>
  <si>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</si>
  <si>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</si>
  <si>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</si>
  <si>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</si>
  <si>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</si>
  <si>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</si>
  <si>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</si>
  <si>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</si>
  <si>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</si>
  <si>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</si>
  <si>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</si>
  <si>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</si>
  <si>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</si>
  <si>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</si>
  <si>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</si>
  <si>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</si>
  <si>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</si>
  <si>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</si>
  <si>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</si>
  <si>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</si>
  <si>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</si>
  <si>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</si>
  <si>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</si>
  <si>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</si>
  <si>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</si>
  <si>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</si>
  <si>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</si>
  <si>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</si>
  <si>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</si>
  <si>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</si>
  <si>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</si>
  <si>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</si>
  <si>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</si>
  <si>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</si>
  <si>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</si>
  <si>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</si>
  <si>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</si>
  <si>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</si>
  <si>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</si>
  <si>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</si>
  <si>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</si>
  <si>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</si>
  <si>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</si>
  <si>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</si>
  <si>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</si>
  <si>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</si>
  <si>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</si>
  <si>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</si>
  <si>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</si>
  <si>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</si>
  <si>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</si>
  <si>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</si>
  <si>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</si>
  <si>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</si>
  <si>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</si>
  <si>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</si>
  <si>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</si>
  <si>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</si>
  <si>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</si>
  <si>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</si>
  <si>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</si>
  <si>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</si>
  <si>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</si>
  <si>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</si>
  <si>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</si>
  <si>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</si>
  <si>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</si>
  <si>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</si>
  <si>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</si>
  <si>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</si>
  <si>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</si>
  <si>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</si>
  <si>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</si>
  <si>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</si>
  <si>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</si>
  <si>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</si>
  <si>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</si>
  <si>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</si>
  <si>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</si>
  <si>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</si>
  <si>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</si>
  <si>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</si>
  <si>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</si>
  <si>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</si>
  <si>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</si>
  <si>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</si>
  <si>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</si>
  <si>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</si>
  <si>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</si>
  <si>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</si>
  <si>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</si>
  <si>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</si>
  <si>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</si>
  <si>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</si>
  <si>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</si>
  <si>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</si>
  <si>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</si>
  <si>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</si>
  <si>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</si>
  <si>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</si>
  <si>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</si>
  <si>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</si>
  <si>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</si>
  <si>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</si>
  <si>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</si>
  <si>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</si>
  <si>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</si>
  <si>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</si>
  <si>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</si>
  <si>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</si>
  <si>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</si>
  <si>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</si>
  <si>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</si>
  <si>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</si>
  <si>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</si>
  <si>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</si>
  <si>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</si>
  <si>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</si>
  <si>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</si>
  <si>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</si>
  <si>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</si>
  <si>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</si>
  <si>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</si>
  <si>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</si>
  <si>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</si>
  <si>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</si>
  <si>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</si>
  <si>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</si>
  <si>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</si>
  <si>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</si>
  <si>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</si>
  <si>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</si>
  <si>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</si>
  <si>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</si>
  <si>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</si>
  <si>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</si>
  <si>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</si>
  <si>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</si>
  <si>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</si>
  <si>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</si>
  <si>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</si>
  <si>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</si>
  <si>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</si>
  <si>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</si>
  <si>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</si>
  <si>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</si>
  <si>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</si>
  <si>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</si>
  <si>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</si>
  <si>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</si>
  <si>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</si>
  <si>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</si>
  <si>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</si>
  <si>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</si>
  <si>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</si>
  <si>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</si>
  <si>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</si>
  <si>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</si>
  <si>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</si>
  <si>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</si>
  <si>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</si>
  <si>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</si>
  <si>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</si>
  <si>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</si>
  <si>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</si>
  <si>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</si>
  <si>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</si>
  <si>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</si>
  <si>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</si>
  <si>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</si>
  <si>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</si>
  <si>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</si>
  <si>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</si>
  <si>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</si>
  <si>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</si>
  <si>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</si>
  <si>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</si>
  <si>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</si>
  <si>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</si>
  <si>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</si>
  <si>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</si>
  <si>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</si>
  <si>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</si>
  <si>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</si>
  <si>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</si>
  <si>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</si>
  <si>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</si>
  <si>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</si>
  <si>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</si>
  <si>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</si>
  <si>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</si>
  <si>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</si>
  <si>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</si>
  <si>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</si>
  <si>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</si>
  <si>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</si>
  <si>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</si>
  <si>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</si>
  <si>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</si>
  <si>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</si>
  <si>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</si>
  <si>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</si>
  <si>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</si>
  <si>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</si>
  <si>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</si>
  <si>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</si>
  <si>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</si>
  <si>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</si>
  <si>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</si>
  <si>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</si>
  <si>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</si>
  <si>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</si>
  <si>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</si>
  <si>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</si>
  <si>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</si>
  <si>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</si>
  <si>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</si>
  <si>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</si>
  <si>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</si>
  <si>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</si>
  <si>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</si>
  <si>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</si>
  <si>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</si>
  <si>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</si>
  <si>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</si>
  <si>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</si>
  <si>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</si>
  <si>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</si>
  <si>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</si>
  <si>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</si>
  <si>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</si>
  <si>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</si>
  <si>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</si>
  <si>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</si>
  <si>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</si>
  <si>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</si>
  <si>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</si>
  <si>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</si>
  <si>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</si>
  <si>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</si>
  <si>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</si>
  <si>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</si>
  <si>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</si>
  <si>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</si>
  <si>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</si>
  <si>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</si>
  <si>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</si>
  <si>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</si>
  <si>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</si>
  <si>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</si>
  <si>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</si>
  <si>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</si>
  <si>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</si>
  <si>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</si>
  <si>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</si>
  <si>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</si>
  <si>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</si>
  <si>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</si>
  <si>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</si>
  <si>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</si>
  <si>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</si>
  <si>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</si>
  <si>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</si>
  <si>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</si>
  <si>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</si>
  <si>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</si>
  <si>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</si>
  <si>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</si>
  <si>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</si>
  <si>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</si>
  <si>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</si>
  <si>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</si>
  <si>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</si>
  <si>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</si>
  <si>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</si>
  <si>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</si>
  <si>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</si>
  <si>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</si>
  <si>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</si>
  <si>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</si>
  <si>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</si>
  <si>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</si>
  <si>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</si>
  <si>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</si>
  <si>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</si>
  <si>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</si>
  <si>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</si>
  <si>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</si>
  <si>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</si>
  <si>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</si>
  <si>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</si>
  <si>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</si>
  <si>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</si>
  <si>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</si>
  <si>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</si>
  <si>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</si>
  <si>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</si>
  <si>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</si>
  <si>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</si>
  <si>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</si>
  <si>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</si>
  <si>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</si>
  <si>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</si>
  <si>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</si>
  <si>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</si>
  <si>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</si>
  <si>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</si>
  <si>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</si>
  <si>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</si>
  <si>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</si>
  <si>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</si>
  <si>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</si>
  <si>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</si>
  <si>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</si>
  <si>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</si>
  <si>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</si>
  <si>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</si>
  <si>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</si>
  <si>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</si>
  <si>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</si>
  <si>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</si>
  <si>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</si>
  <si>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</si>
  <si>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</si>
  <si>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</si>
  <si>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</si>
  <si>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</si>
  <si>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</si>
  <si>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</si>
  <si>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</si>
  <si>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</si>
  <si>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</si>
  <si>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</si>
  <si>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</si>
  <si>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</si>
  <si>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</si>
  <si>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</si>
  <si>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</si>
  <si>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</si>
  <si>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</si>
  <si>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</si>
  <si>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</si>
  <si>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</si>
  <si>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</si>
  <si>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</si>
  <si>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</si>
  <si>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</si>
  <si>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</si>
  <si>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</si>
  <si>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</si>
  <si>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</si>
  <si>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</si>
  <si>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</si>
  <si>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</si>
  <si>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</si>
  <si>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</si>
  <si>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</si>
  <si>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</si>
  <si>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</si>
  <si>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</si>
  <si>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</si>
  <si>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</si>
  <si>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</si>
  <si>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</si>
  <si>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</si>
  <si>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</si>
  <si>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</si>
  <si>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</si>
  <si>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</si>
  <si>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</si>
  <si>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</si>
  <si>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</si>
  <si>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</si>
  <si>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</si>
  <si>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</si>
  <si>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</si>
  <si>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</si>
  <si>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</si>
  <si>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</si>
  <si>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</si>
  <si>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</si>
  <si>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</si>
  <si>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</si>
  <si>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</si>
  <si>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</si>
  <si>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</si>
  <si>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</si>
  <si>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</si>
  <si>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</si>
  <si>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</si>
  <si>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</si>
  <si>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</si>
  <si>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</si>
  <si>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</si>
  <si>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</si>
  <si>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</si>
  <si>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</si>
  <si>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</si>
  <si>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</si>
  <si>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</si>
  <si>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</si>
  <si>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</si>
  <si>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</si>
  <si>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</si>
  <si>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</si>
  <si>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</si>
  <si>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</si>
  <si>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</si>
  <si>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</si>
  <si>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</si>
  <si>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</si>
  <si>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</si>
  <si>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</si>
  <si>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</si>
  <si>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</si>
  <si>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</si>
  <si>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</si>
  <si>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</si>
  <si>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</si>
  <si>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</si>
  <si>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</si>
  <si>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</si>
  <si>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</si>
  <si>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</si>
  <si>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</si>
  <si>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</si>
  <si>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</si>
  <si>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</si>
  <si>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</si>
  <si>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</si>
  <si>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</si>
  <si>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</si>
  <si>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</si>
  <si>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</si>
  <si>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</si>
  <si>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</si>
  <si>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</si>
  <si>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</si>
  <si>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</si>
  <si>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</si>
  <si>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</si>
  <si>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</si>
  <si>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</si>
  <si>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</si>
  <si>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</si>
  <si>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</si>
  <si>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</si>
  <si>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</si>
  <si>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</si>
  <si>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</si>
  <si>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</si>
  <si>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</si>
  <si>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</si>
  <si>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</si>
  <si>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</si>
  <si>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</si>
  <si>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</si>
  <si>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</si>
  <si>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</si>
  <si>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</si>
  <si>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</si>
  <si>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</si>
  <si>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</si>
  <si>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</si>
  <si>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</si>
  <si>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</si>
  <si>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</si>
  <si>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</si>
  <si>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</si>
  <si>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</si>
  <si>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</si>
  <si>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</si>
  <si>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</si>
  <si>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</si>
  <si>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</si>
  <si>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</si>
  <si>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</si>
  <si>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</si>
  <si>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</si>
  <si>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</si>
  <si>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</si>
  <si>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</si>
  <si>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</si>
  <si>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</si>
  <si>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</si>
  <si>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</si>
  <si>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</si>
  <si>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</si>
  <si>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</si>
  <si>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</si>
  <si>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</si>
  <si>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</si>
  <si>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</si>
  <si>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</si>
  <si>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</si>
  <si>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</si>
  <si>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</si>
  <si>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</si>
  <si>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</si>
  <si>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</si>
  <si>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</si>
  <si>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</si>
  <si>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</si>
  <si>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</si>
  <si>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</si>
  <si>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</si>
  <si>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</si>
  <si>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</si>
  <si>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</si>
  <si>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</si>
  <si>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</si>
  <si>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</si>
  <si>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</si>
  <si>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</si>
  <si>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</si>
  <si>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</si>
  <si>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</si>
  <si>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</si>
  <si>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</si>
  <si>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</si>
  <si>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</si>
  <si>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</si>
  <si>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</si>
  <si>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</si>
  <si>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</si>
  <si>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</si>
  <si>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</si>
  <si>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</si>
  <si>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</si>
  <si>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</si>
  <si>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</si>
  <si>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</si>
  <si>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</si>
  <si>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</si>
  <si>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</si>
  <si>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</si>
  <si>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</si>
  <si>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</si>
  <si>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</si>
  <si>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</si>
  <si>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</si>
  <si>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</si>
  <si>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</si>
  <si>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</si>
  <si>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</si>
  <si>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</si>
  <si>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</si>
  <si>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</si>
  <si>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</si>
  <si>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</si>
  <si>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</si>
  <si>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</si>
  <si>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</si>
  <si>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</si>
  <si>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</si>
  <si>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</si>
  <si>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</si>
  <si>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</si>
  <si>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</si>
  <si>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</si>
  <si>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</si>
  <si>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</si>
  <si>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</si>
  <si>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</si>
  <si>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</si>
  <si>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</si>
  <si>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</si>
  <si>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</si>
  <si>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</si>
  <si>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</si>
  <si>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</si>
  <si>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</si>
  <si>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</si>
  <si>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</si>
  <si>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</si>
  <si>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</si>
  <si>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</si>
  <si>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</si>
  <si>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</si>
  <si>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</si>
  <si>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</si>
  <si>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</si>
  <si>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</si>
  <si>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</si>
  <si>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</si>
  <si>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</si>
  <si>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</si>
  <si>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</si>
  <si>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</si>
  <si>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</si>
  <si>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</si>
  <si>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</si>
  <si>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</si>
  <si>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</si>
  <si>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</si>
  <si>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</si>
  <si>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</si>
  <si>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</si>
  <si>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</si>
  <si>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</si>
  <si>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</si>
  <si>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</si>
  <si>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</si>
  <si>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</si>
  <si>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</si>
  <si>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</si>
  <si>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</si>
  <si>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</si>
  <si>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</si>
  <si>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</si>
  <si>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</si>
  <si>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</si>
  <si>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</si>
  <si>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</si>
  <si>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</si>
  <si>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</si>
  <si>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</si>
  <si>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</si>
  <si>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</si>
  <si>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</si>
  <si>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</si>
  <si>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</si>
  <si>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</si>
  <si>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</si>
  <si>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</si>
  <si>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</si>
  <si>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</si>
  <si>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</si>
  <si>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</si>
  <si>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</si>
  <si>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</si>
  <si>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</si>
  <si>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</si>
  <si>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</si>
  <si>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</si>
  <si>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</si>
  <si>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</si>
  <si>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</si>
  <si>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</si>
  <si>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</si>
  <si>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</si>
  <si>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</si>
  <si>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</si>
  <si>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</si>
  <si>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</si>
  <si>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</si>
  <si>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</si>
  <si>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</si>
  <si>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</si>
  <si>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</si>
  <si>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</si>
  <si>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</si>
  <si>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</si>
  <si>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</si>
  <si>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</si>
  <si>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</si>
  <si>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</si>
  <si>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</si>
  <si>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</si>
  <si>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</si>
  <si>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</si>
  <si>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</si>
  <si>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</si>
  <si>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</si>
  <si>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</si>
  <si>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</si>
  <si>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</si>
  <si>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</si>
  <si>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</si>
  <si>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</si>
  <si>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</si>
  <si>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</si>
  <si>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</si>
  <si>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</si>
  <si>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</si>
  <si>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</si>
  <si>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</si>
  <si>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</si>
  <si>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</si>
  <si>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</si>
  <si>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</si>
  <si>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</si>
  <si>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</si>
  <si>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</si>
  <si>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</si>
  <si>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</si>
  <si>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</si>
  <si>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</si>
  <si>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</si>
  <si>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</si>
  <si>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</si>
  <si>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</si>
  <si>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</si>
  <si>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</si>
  <si>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</si>
  <si>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</si>
  <si>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</si>
  <si>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</si>
  <si>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</si>
  <si>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</si>
  <si>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</si>
  <si>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</si>
  <si>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</si>
  <si>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</si>
  <si>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</si>
  <si>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</si>
  <si>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</si>
  <si>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</si>
  <si>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</si>
  <si>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</si>
  <si>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</si>
  <si>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</si>
  <si>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</si>
  <si>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</si>
  <si>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</si>
  <si>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</si>
  <si>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</si>
  <si>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</si>
  <si>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</si>
  <si>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</si>
  <si>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</si>
  <si>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</si>
  <si>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</si>
  <si>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</si>
  <si>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</si>
  <si>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</si>
  <si>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</si>
  <si>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</si>
  <si>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</si>
  <si>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</si>
  <si>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</si>
  <si>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</si>
  <si>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</si>
  <si>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</si>
  <si>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</si>
  <si>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</si>
  <si>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</si>
  <si>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</si>
  <si>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</si>
  <si>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</si>
  <si>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</si>
  <si>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</si>
  <si>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</si>
  <si>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</si>
  <si>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</si>
  <si>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</si>
  <si>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</si>
  <si>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</si>
  <si>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</si>
  <si>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</si>
  <si>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</si>
  <si>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</si>
  <si>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</si>
  <si>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</si>
  <si>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</si>
  <si>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</si>
  <si>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</si>
  <si>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</si>
  <si>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</si>
  <si>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</si>
  <si>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</si>
  <si>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</si>
  <si>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</si>
  <si>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</si>
  <si>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</si>
  <si>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</si>
  <si>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</si>
  <si>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</si>
  <si>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</si>
  <si>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</si>
  <si>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</si>
  <si>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</si>
  <si>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</si>
  <si>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</si>
  <si>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</si>
  <si>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</si>
  <si>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</si>
  <si>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</si>
  <si>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</si>
  <si>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</si>
  <si>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</si>
  <si>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</si>
  <si>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</si>
  <si>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</si>
  <si>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</si>
  <si>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</si>
  <si>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</si>
  <si>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</si>
  <si>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</si>
  <si>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</si>
  <si>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</si>
  <si>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</si>
  <si>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</si>
  <si>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</si>
  <si>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</si>
  <si>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</si>
  <si>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</si>
  <si>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</si>
  <si>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</si>
  <si>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</si>
  <si>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</si>
  <si>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</si>
  <si>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</si>
  <si>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</si>
  <si>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</si>
  <si>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</si>
  <si>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</si>
  <si>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</si>
  <si>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</si>
  <si>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</si>
  <si>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</si>
  <si>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</si>
  <si>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</si>
  <si>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</si>
  <si>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</si>
  <si>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</si>
  <si>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</si>
  <si>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</si>
  <si>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</si>
  <si>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</si>
  <si>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</si>
  <si>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</si>
  <si>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</si>
  <si>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</si>
  <si>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</si>
  <si>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</si>
  <si>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</si>
  <si>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</si>
  <si>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</si>
  <si>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</si>
  <si>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</si>
  <si>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</si>
  <si>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</si>
  <si>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</si>
  <si>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</si>
  <si>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</si>
  <si>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</si>
  <si>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</si>
  <si>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</si>
  <si>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</si>
  <si>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</si>
  <si>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</si>
  <si>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</si>
  <si>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</si>
  <si>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</si>
  <si>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</si>
  <si>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</si>
  <si>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</si>
  <si>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</si>
  <si>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</si>
  <si>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</si>
  <si>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</si>
  <si>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</si>
  <si>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</si>
  <si>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</si>
  <si>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</si>
  <si>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</si>
  <si>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</si>
  <si>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</si>
  <si>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</si>
  <si>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</si>
  <si>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</si>
  <si>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</si>
  <si>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</si>
  <si>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</si>
  <si>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</si>
  <si>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</si>
  <si>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</si>
  <si>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</si>
  <si>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</si>
  <si>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</si>
  <si>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</si>
  <si>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</si>
  <si>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</si>
  <si>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</si>
  <si>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</si>
  <si>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</si>
  <si>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</si>
  <si>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</si>
  <si>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</si>
  <si>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</si>
  <si>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</si>
  <si>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</si>
  <si>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</si>
  <si>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</si>
  <si>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Moravica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</si>
</sst>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2423</c:v>
                </c:pt>
                <c:pt idx="1">
                  <c:v>3348</c:v>
                </c:pt>
                <c:pt idx="2">
                  <c:v>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2803</c:v>
                </c:pt>
                <c:pt idx="1">
                  <c:v>3540</c:v>
                </c:pt>
                <c:pt idx="2">
                  <c:v>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1576</c:v>
                </c:pt>
                <c:pt idx="1">
                  <c:v>1252</c:v>
                </c:pt>
                <c:pt idx="2">
                  <c:v>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147</c:v>
                </c:pt>
                <c:pt idx="1">
                  <c:v>198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182</c:v>
                </c:pt>
                <c:pt idx="1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792"/>
        <c:axId val="201603328"/>
      </c:barChart>
      <c:catAx>
        <c:axId val="201601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328"/>
        <c:crosses val="autoZero"/>
        <c:auto val="1"/>
        <c:lblAlgn val="ctr"/>
        <c:lblOffset val="100"/>
        <c:noMultiLvlLbl val="0"/>
      </c:catAx>
      <c:valAx>
        <c:axId val="201603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67431</c:v>
                </c:pt>
                <c:pt idx="1">
                  <c:v>64240</c:v>
                </c:pt>
                <c:pt idx="2">
                  <c:v>63156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1888"/>
        <c:axId val="202024832"/>
      </c:barChart>
      <c:catAx>
        <c:axId val="20202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4832"/>
        <c:crosses val="autoZero"/>
        <c:auto val="1"/>
        <c:lblAlgn val="ctr"/>
        <c:lblOffset val="100"/>
        <c:noMultiLvlLbl val="0"/>
      </c:catAx>
      <c:valAx>
        <c:axId val="20202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16.853790575695658</c:v>
                </c:pt>
                <c:pt idx="1">
                  <c:v>59.206285678174964</c:v>
                </c:pt>
                <c:pt idx="2">
                  <c:v>23.939923746129381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54</c:v>
                </c:pt>
                <c:pt idx="1">
                  <c:v>50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152"/>
        <c:axId val="202787072"/>
      </c:barChart>
      <c:catAx>
        <c:axId val="20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072"/>
        <c:crosses val="autoZero"/>
        <c:auto val="1"/>
        <c:lblAlgn val="ctr"/>
        <c:lblOffset val="100"/>
        <c:noMultiLvlLbl val="0"/>
      </c:catAx>
      <c:valAx>
        <c:axId val="20278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6288"/>
        <c:axId val="295287040"/>
      </c:barChart>
      <c:catAx>
        <c:axId val="2031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5287040"/>
        <c:crosses val="autoZero"/>
        <c:auto val="1"/>
        <c:lblAlgn val="ctr"/>
        <c:lblOffset val="100"/>
        <c:noMultiLvlLbl val="0"/>
      </c:catAx>
      <c:valAx>
        <c:axId val="29528704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628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104.5</c:v>
                </c:pt>
                <c:pt idx="1">
                  <c:v>107.1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97.7</c:v>
                </c:pt>
                <c:pt idx="1">
                  <c:v>101.8</c:v>
                </c:pt>
                <c:pt idx="2">
                  <c:v>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9320832"/>
        <c:axId val="299322368"/>
      </c:barChart>
      <c:catAx>
        <c:axId val="299320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322368"/>
        <c:crosses val="autoZero"/>
        <c:auto val="1"/>
        <c:lblAlgn val="ctr"/>
        <c:lblOffset val="100"/>
        <c:noMultiLvlLbl val="0"/>
      </c:catAx>
      <c:valAx>
        <c:axId val="29932236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3208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4719</c:v>
                </c:pt>
                <c:pt idx="1">
                  <c:v>3985</c:v>
                </c:pt>
                <c:pt idx="2">
                  <c:v>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845120"/>
        <c:axId val="299879424"/>
      </c:barChart>
      <c:catAx>
        <c:axId val="29984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879424"/>
        <c:crosses val="autoZero"/>
        <c:auto val="1"/>
        <c:lblAlgn val="ctr"/>
        <c:lblOffset val="100"/>
        <c:noMultiLvlLbl val="0"/>
      </c:catAx>
      <c:valAx>
        <c:axId val="2998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84512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99</c:v>
                </c:pt>
                <c:pt idx="1">
                  <c:v>136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175</c:v>
                </c:pt>
                <c:pt idx="1">
                  <c:v>173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1302528"/>
        <c:axId val="302387968"/>
      </c:barChart>
      <c:catAx>
        <c:axId val="30130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387968"/>
        <c:crosses val="autoZero"/>
        <c:auto val="1"/>
        <c:lblAlgn val="ctr"/>
        <c:lblOffset val="100"/>
        <c:noMultiLvlLbl val="0"/>
      </c:catAx>
      <c:valAx>
        <c:axId val="30238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30252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568</c:v>
                </c:pt>
                <c:pt idx="1">
                  <c:v>881</c:v>
                </c:pt>
                <c:pt idx="2">
                  <c:v>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172</c:v>
                </c:pt>
                <c:pt idx="1">
                  <c:v>209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784"/>
        <c:axId val="192568320"/>
      </c:barChart>
      <c:catAx>
        <c:axId val="192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8320"/>
        <c:crosses val="autoZero"/>
        <c:auto val="1"/>
        <c:lblAlgn val="ctr"/>
        <c:lblOffset val="100"/>
        <c:noMultiLvlLbl val="0"/>
      </c:catAx>
      <c:valAx>
        <c:axId val="192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784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729</c:v>
                </c:pt>
                <c:pt idx="1">
                  <c:v>711</c:v>
                </c:pt>
                <c:pt idx="2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1086</c:v>
                </c:pt>
                <c:pt idx="1">
                  <c:v>1041</c:v>
                </c:pt>
                <c:pt idx="2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960064"/>
        <c:axId val="303961600"/>
      </c:barChart>
      <c:catAx>
        <c:axId val="3039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961600"/>
        <c:crosses val="autoZero"/>
        <c:auto val="1"/>
        <c:lblAlgn val="ctr"/>
        <c:lblOffset val="100"/>
        <c:noMultiLvlLbl val="0"/>
      </c:catAx>
      <c:valAx>
        <c:axId val="30396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96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2.1891390895877656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2.1817664777873738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2.2986750363364439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2.4640321867166599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2.2360078360331137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2.3939923746129379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2.7010089945863966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3.1107155646367408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3.2676468729593662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3.5499125818886528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3.4640743159269483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3.6710340614665182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4.0733680197164706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4.567333010342721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3.5930950224338045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2.0443199292229268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1.8010237398099971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1.3412887325427085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6148480"/>
        <c:axId val="307271168"/>
      </c:barChart>
      <c:catAx>
        <c:axId val="3061484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07271168"/>
        <c:crosses val="autoZero"/>
        <c:auto val="1"/>
        <c:lblAlgn val="ctr"/>
        <c:lblOffset val="100"/>
        <c:noMultiLvlLbl val="0"/>
      </c:catAx>
      <c:valAx>
        <c:axId val="3072711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061484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2.2523329050196952</c:v>
                </c:pt>
                <c:pt idx="1">
                  <c:v>2.4266425125861018</c:v>
                </c:pt>
                <c:pt idx="2">
                  <c:v>2.460345880816464</c:v>
                </c:pt>
                <c:pt idx="3">
                  <c:v>2.6283361068396771</c:v>
                </c:pt>
                <c:pt idx="4">
                  <c:v>2.4113706738567187</c:v>
                </c:pt>
                <c:pt idx="5">
                  <c:v>2.6357087186400689</c:v>
                </c:pt>
                <c:pt idx="6">
                  <c:v>2.889537210624987</c:v>
                </c:pt>
                <c:pt idx="7">
                  <c:v>3.2608008762875742</c:v>
                </c:pt>
                <c:pt idx="8">
                  <c:v>3.4545952436121588</c:v>
                </c:pt>
                <c:pt idx="9">
                  <c:v>3.6109999368061847</c:v>
                </c:pt>
                <c:pt idx="10">
                  <c:v>3.3455859119920799</c:v>
                </c:pt>
                <c:pt idx="11">
                  <c:v>3.4035135761380153</c:v>
                </c:pt>
                <c:pt idx="12">
                  <c:v>3.678933288395509</c:v>
                </c:pt>
                <c:pt idx="13">
                  <c:v>3.9511933098814058</c:v>
                </c:pt>
                <c:pt idx="14">
                  <c:v>3.0275103743180334</c:v>
                </c:pt>
                <c:pt idx="15">
                  <c:v>1.5419290965390855</c:v>
                </c:pt>
                <c:pt idx="16">
                  <c:v>1.2670359994101912</c:v>
                </c:pt>
                <c:pt idx="17">
                  <c:v>0.80519453162850463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7844224"/>
        <c:axId val="308285440"/>
      </c:barChart>
      <c:catAx>
        <c:axId val="3078442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08285440"/>
        <c:crosses val="autoZero"/>
        <c:auto val="1"/>
        <c:lblAlgn val="ctr"/>
        <c:lblOffset val="100"/>
        <c:noMultiLvlLbl val="0"/>
      </c:catAx>
      <c:valAx>
        <c:axId val="3082854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844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0.22546972860125261</c:v>
                </c:pt>
                <c:pt idx="1">
                  <c:v>0.32276366387190314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0.88875633760811223</c:v>
                </c:pt>
                <c:pt idx="1">
                  <c:v>0.27359263695391794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7.8807038473009241</c:v>
                </c:pt>
                <c:pt idx="1">
                  <c:v>3.9046838555128285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19.781688040560692</c:v>
                </c:pt>
                <c:pt idx="1">
                  <c:v>17.356111706486793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51.739934387116016</c:v>
                </c:pt>
                <c:pt idx="1">
                  <c:v>62.418205887915278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5.4494482552937669</c:v>
                </c:pt>
                <c:pt idx="1">
                  <c:v>4.8906259849965323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14.033999403519237</c:v>
                </c:pt>
                <c:pt idx="1">
                  <c:v>10.83401626426275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2254848"/>
        <c:axId val="312257536"/>
      </c:barChart>
      <c:catAx>
        <c:axId val="31225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2257536"/>
        <c:crosses val="autoZero"/>
        <c:auto val="1"/>
        <c:lblAlgn val="ctr"/>
        <c:lblOffset val="100"/>
        <c:noMultiLvlLbl val="0"/>
      </c:catAx>
      <c:valAx>
        <c:axId val="3122575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22548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30.754548165821653</c:v>
                </c:pt>
                <c:pt idx="1">
                  <c:v>26.983546617915906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26.081717864598868</c:v>
                </c:pt>
                <c:pt idx="1">
                  <c:v>33.677110256571893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42.897703549060545</c:v>
                </c:pt>
                <c:pt idx="1">
                  <c:v>38.964886843598315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0.26603042051893827</c:v>
                </c:pt>
                <c:pt idx="1">
                  <c:v>0.37445628191388769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5877632"/>
        <c:axId val="315883520"/>
      </c:barChart>
      <c:catAx>
        <c:axId val="315877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883520"/>
        <c:crosses val="autoZero"/>
        <c:auto val="1"/>
        <c:lblAlgn val="ctr"/>
        <c:lblOffset val="100"/>
        <c:noMultiLvlLbl val="0"/>
      </c:catAx>
      <c:valAx>
        <c:axId val="315883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8776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4</c:v>
                </c:pt>
                <c:pt idx="2">
                  <c:v>22</c:v>
                </c:pt>
                <c:pt idx="3">
                  <c:v>35</c:v>
                </c:pt>
                <c:pt idx="4">
                  <c:v>39</c:v>
                </c:pt>
                <c:pt idx="5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5</c:v>
                </c:pt>
                <c:pt idx="2">
                  <c:v>32</c:v>
                </c:pt>
                <c:pt idx="3">
                  <c:v>25</c:v>
                </c:pt>
                <c:pt idx="4">
                  <c:v>31</c:v>
                </c:pt>
                <c:pt idx="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18732544"/>
        <c:axId val="318761984"/>
      </c:barChart>
      <c:catAx>
        <c:axId val="318732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761984"/>
        <c:crosses val="autoZero"/>
        <c:auto val="1"/>
        <c:lblAlgn val="ctr"/>
        <c:lblOffset val="100"/>
        <c:noMultiLvlLbl val="0"/>
      </c:catAx>
      <c:valAx>
        <c:axId val="318761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73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0.48</c:v>
                </c:pt>
                <c:pt idx="1">
                  <c:v>0.17</c:v>
                </c:pt>
                <c:pt idx="3">
                  <c:v>0.17</c:v>
                </c:pt>
                <c:pt idx="4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19560704"/>
        <c:axId val="319563264"/>
      </c:barChart>
      <c:catAx>
        <c:axId val="319560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9563264"/>
        <c:crosses val="autoZero"/>
        <c:auto val="1"/>
        <c:lblAlgn val="ctr"/>
        <c:lblOffset val="100"/>
        <c:noMultiLvlLbl val="0"/>
      </c:catAx>
      <c:valAx>
        <c:axId val="3195632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95607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35.714285714285715</c:v>
                </c:pt>
                <c:pt idx="1">
                  <c:v>64.0646291609889</c:v>
                </c:pt>
                <c:pt idx="2">
                  <c:v>17.203743998894762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64.285714285714292</c:v>
                </c:pt>
                <c:pt idx="1">
                  <c:v>35.935370839011092</c:v>
                </c:pt>
                <c:pt idx="2">
                  <c:v>82.796256001105235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0056704"/>
        <c:axId val="320078976"/>
      </c:barChart>
      <c:catAx>
        <c:axId val="320056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078976"/>
        <c:crosses val="autoZero"/>
        <c:auto val="1"/>
        <c:lblAlgn val="ctr"/>
        <c:lblOffset val="100"/>
        <c:noMultiLvlLbl val="0"/>
      </c:catAx>
      <c:valAx>
        <c:axId val="3200789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0567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6.3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0208896"/>
        <c:axId val="320210816"/>
      </c:barChart>
      <c:catAx>
        <c:axId val="32020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210816"/>
        <c:crosses val="autoZero"/>
        <c:auto val="1"/>
        <c:lblAlgn val="ctr"/>
        <c:lblOffset val="100"/>
        <c:noMultiLvlLbl val="0"/>
      </c:catAx>
      <c:valAx>
        <c:axId val="32021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02088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813</c:v>
                </c:pt>
                <c:pt idx="1">
                  <c:v>846</c:v>
                </c:pt>
                <c:pt idx="2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855</c:v>
                </c:pt>
                <c:pt idx="1">
                  <c:v>758</c:v>
                </c:pt>
                <c:pt idx="2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0229376"/>
        <c:axId val="320232064"/>
      </c:barChart>
      <c:catAx>
        <c:axId val="32022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0232064"/>
        <c:crosses val="autoZero"/>
        <c:auto val="1"/>
        <c:lblAlgn val="ctr"/>
        <c:lblOffset val="100"/>
        <c:noMultiLvlLbl val="0"/>
      </c:catAx>
      <c:valAx>
        <c:axId val="320232064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0229376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5647</c:v>
                </c:pt>
                <c:pt idx="1">
                  <c:v>4859</c:v>
                </c:pt>
                <c:pt idx="2">
                  <c:v>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4182</c:v>
                </c:pt>
                <c:pt idx="1">
                  <c:v>3663</c:v>
                </c:pt>
                <c:pt idx="2">
                  <c:v>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8800"/>
        <c:axId val="193151360"/>
      </c:barChart>
      <c:catAx>
        <c:axId val="1931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1360"/>
        <c:crosses val="autoZero"/>
        <c:auto val="1"/>
        <c:lblAlgn val="ctr"/>
        <c:lblOffset val="100"/>
        <c:noMultiLvlLbl val="0"/>
      </c:catAx>
      <c:valAx>
        <c:axId val="19315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1715</c:v>
                </c:pt>
                <c:pt idx="1">
                  <c:v>1982</c:v>
                </c:pt>
                <c:pt idx="2">
                  <c:v>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1839</c:v>
                </c:pt>
                <c:pt idx="1">
                  <c:v>2054</c:v>
                </c:pt>
                <c:pt idx="2">
                  <c:v>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0273792"/>
        <c:axId val="320359808"/>
      </c:barChart>
      <c:catAx>
        <c:axId val="3202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0359808"/>
        <c:crosses val="autoZero"/>
        <c:auto val="1"/>
        <c:lblAlgn val="ctr"/>
        <c:lblOffset val="100"/>
        <c:noMultiLvlLbl val="0"/>
      </c:catAx>
      <c:valAx>
        <c:axId val="32035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0273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29.530113803110837</c:v>
                </c:pt>
                <c:pt idx="1">
                  <c:v>27.295659759058864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28.679036097433723</c:v>
                </c:pt>
                <c:pt idx="1">
                  <c:v>28.200957163401469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15.603091270747058</c:v>
                </c:pt>
                <c:pt idx="1">
                  <c:v>19.133837848032627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12.648775556787426</c:v>
                </c:pt>
                <c:pt idx="1">
                  <c:v>16.870594337176133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7.1575308964032995</c:v>
                </c:pt>
                <c:pt idx="1">
                  <c:v>5.8184218591602423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6.3814523755176573</c:v>
                </c:pt>
                <c:pt idx="1">
                  <c:v>2.6805290331706626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21002496"/>
        <c:axId val="321016576"/>
      </c:barChart>
      <c:catAx>
        <c:axId val="321002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1016576"/>
        <c:crosses val="autoZero"/>
        <c:auto val="1"/>
        <c:lblAlgn val="ctr"/>
        <c:lblOffset val="100"/>
        <c:noMultiLvlLbl val="0"/>
      </c:catAx>
      <c:valAx>
        <c:axId val="3210165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0024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49.81</c:v>
                </c:pt>
                <c:pt idx="1">
                  <c:v>42.35</c:v>
                </c:pt>
                <c:pt idx="2">
                  <c:v>6.94</c:v>
                </c:pt>
                <c:pt idx="3">
                  <c:v>0.71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52.77</c:v>
                </c:pt>
                <c:pt idx="1">
                  <c:v>37.520000000000003</c:v>
                </c:pt>
                <c:pt idx="2">
                  <c:v>8.52</c:v>
                </c:pt>
                <c:pt idx="3">
                  <c:v>0.98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21247104"/>
        <c:axId val="321248640"/>
      </c:barChart>
      <c:catAx>
        <c:axId val="321247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248640"/>
        <c:crosses val="autoZero"/>
        <c:auto val="1"/>
        <c:lblAlgn val="ctr"/>
        <c:lblOffset val="100"/>
        <c:noMultiLvlLbl val="0"/>
      </c:catAx>
      <c:valAx>
        <c:axId val="321248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2471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56665</c:v>
                </c:pt>
                <c:pt idx="1">
                  <c:v>63819</c:v>
                </c:pt>
                <c:pt idx="2">
                  <c:v>73431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1325696"/>
        <c:axId val="321327488"/>
      </c:barChart>
      <c:catAx>
        <c:axId val="32132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327488"/>
        <c:crosses val="autoZero"/>
        <c:auto val="1"/>
        <c:lblAlgn val="ctr"/>
        <c:lblOffset val="100"/>
        <c:noMultiLvlLbl val="0"/>
      </c:catAx>
      <c:valAx>
        <c:axId val="32132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325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29212</c:v>
                </c:pt>
                <c:pt idx="1">
                  <c:v>29927</c:v>
                </c:pt>
                <c:pt idx="2">
                  <c:v>30527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35667</c:v>
                </c:pt>
                <c:pt idx="1">
                  <c:v>36148</c:v>
                </c:pt>
                <c:pt idx="2">
                  <c:v>36091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1663744"/>
        <c:axId val="321666048"/>
      </c:barChart>
      <c:catAx>
        <c:axId val="32166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666048"/>
        <c:crosses val="autoZero"/>
        <c:auto val="1"/>
        <c:lblAlgn val="ctr"/>
        <c:lblOffset val="100"/>
        <c:noMultiLvlLbl val="0"/>
      </c:catAx>
      <c:valAx>
        <c:axId val="3216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663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25.1</c:v>
                </c:pt>
                <c:pt idx="1">
                  <c:v>26.2</c:v>
                </c:pt>
                <c:pt idx="2">
                  <c:v>1.1000000000000001</c:v>
                </c:pt>
                <c:pt idx="3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90.131483889611332</c:v>
                </c:pt>
                <c:pt idx="1">
                  <c:v>96.962130669995844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9.868516110388672</c:v>
                </c:pt>
                <c:pt idx="1">
                  <c:v>3.0378693300041615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3267200"/>
        <c:axId val="323268992"/>
      </c:barChart>
      <c:catAx>
        <c:axId val="323267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268992"/>
        <c:crosses val="autoZero"/>
        <c:auto val="1"/>
        <c:lblAlgn val="ctr"/>
        <c:lblOffset val="100"/>
        <c:noMultiLvlLbl val="0"/>
      </c:catAx>
      <c:valAx>
        <c:axId val="3232689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2672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197</c:v>
                </c:pt>
                <c:pt idx="1">
                  <c:v>186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3315968"/>
        <c:axId val="323430272"/>
      </c:barChart>
      <c:catAx>
        <c:axId val="3233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430272"/>
        <c:crosses val="autoZero"/>
        <c:auto val="1"/>
        <c:lblAlgn val="ctr"/>
        <c:lblOffset val="100"/>
        <c:noMultiLvlLbl val="0"/>
      </c:catAx>
      <c:valAx>
        <c:axId val="32343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3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8.5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3452928"/>
        <c:axId val="323462656"/>
      </c:barChart>
      <c:catAx>
        <c:axId val="3234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462656"/>
        <c:crosses val="autoZero"/>
        <c:auto val="1"/>
        <c:lblAlgn val="ctr"/>
        <c:lblOffset val="100"/>
        <c:noMultiLvlLbl val="0"/>
      </c:catAx>
      <c:valAx>
        <c:axId val="323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345292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21.4</c:v>
                </c:pt>
                <c:pt idx="1">
                  <c:v>9.8000000000000007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3521920"/>
        <c:axId val="323568768"/>
      </c:barChart>
      <c:catAx>
        <c:axId val="32352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568768"/>
        <c:crosses val="autoZero"/>
        <c:auto val="1"/>
        <c:lblAlgn val="ctr"/>
        <c:lblOffset val="100"/>
        <c:noMultiLvlLbl val="0"/>
      </c:catAx>
      <c:valAx>
        <c:axId val="32356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352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</c:v>
                </c:pt>
                <c:pt idx="1">
                  <c:v>52.7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1.23</c:v>
                </c:pt>
                <c:pt idx="1">
                  <c:v>3.55</c:v>
                </c:pt>
                <c:pt idx="2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1.17</c:v>
                </c:pt>
                <c:pt idx="1">
                  <c:v>9.23</c:v>
                </c:pt>
                <c:pt idx="2">
                  <c:v>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24141056"/>
        <c:axId val="324142592"/>
      </c:barChart>
      <c:catAx>
        <c:axId val="32414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4142592"/>
        <c:crosses val="autoZero"/>
        <c:auto val="1"/>
        <c:lblAlgn val="ctr"/>
        <c:lblOffset val="100"/>
        <c:noMultiLvlLbl val="0"/>
      </c:catAx>
      <c:valAx>
        <c:axId val="32414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414105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0.5</c:v>
                </c:pt>
                <c:pt idx="1">
                  <c:v>1.5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4156800"/>
        <c:axId val="325283840"/>
      </c:barChart>
      <c:catAx>
        <c:axId val="3241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283840"/>
        <c:crosses val="autoZero"/>
        <c:auto val="1"/>
        <c:lblAlgn val="ctr"/>
        <c:lblOffset val="100"/>
        <c:noMultiLvlLbl val="0"/>
      </c:catAx>
      <c:valAx>
        <c:axId val="3252838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41568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23</c:v>
                </c:pt>
                <c:pt idx="1">
                  <c:v>22.7</c:v>
                </c:pt>
                <c:pt idx="2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15.8</c:v>
                </c:pt>
                <c:pt idx="1">
                  <c:v>14.1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61.2</c:v>
                </c:pt>
                <c:pt idx="1">
                  <c:v>63.2</c:v>
                </c:pt>
                <c:pt idx="2">
                  <c:v>58.2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25890432"/>
        <c:axId val="325892352"/>
      </c:barChart>
      <c:catAx>
        <c:axId val="32589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5892352"/>
        <c:crosses val="autoZero"/>
        <c:auto val="1"/>
        <c:lblAlgn val="ctr"/>
        <c:lblOffset val="100"/>
        <c:noMultiLvlLbl val="0"/>
      </c:catAx>
      <c:valAx>
        <c:axId val="325892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258904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38709</c:v>
                </c:pt>
                <c:pt idx="1">
                  <c:v>54055</c:v>
                </c:pt>
                <c:pt idx="2">
                  <c:v>63747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5320</c:v>
                </c:pt>
                <c:pt idx="1">
                  <c:v>13546</c:v>
                </c:pt>
                <c:pt idx="2">
                  <c:v>18710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6361472"/>
        <c:axId val="326363008"/>
      </c:barChart>
      <c:catAx>
        <c:axId val="326361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363008"/>
        <c:crosses val="autoZero"/>
        <c:auto val="1"/>
        <c:lblAlgn val="ctr"/>
        <c:lblOffset val="100"/>
        <c:noMultiLvlLbl val="0"/>
      </c:catAx>
      <c:valAx>
        <c:axId val="326363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6361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173384</c:v>
                </c:pt>
                <c:pt idx="1">
                  <c:v>208202</c:v>
                </c:pt>
                <c:pt idx="2">
                  <c:v>292659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19459</c:v>
                </c:pt>
                <c:pt idx="1">
                  <c:v>58483</c:v>
                </c:pt>
                <c:pt idx="2">
                  <c:v>50037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7774592"/>
        <c:axId val="327776896"/>
      </c:barChart>
      <c:catAx>
        <c:axId val="32777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776896"/>
        <c:crosses val="autoZero"/>
        <c:auto val="1"/>
        <c:lblAlgn val="ctr"/>
        <c:lblOffset val="100"/>
        <c:noMultiLvlLbl val="0"/>
      </c:catAx>
      <c:valAx>
        <c:axId val="327776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7774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4.5</c:v>
                </c:pt>
                <c:pt idx="1">
                  <c:v>3.9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3.7</c:v>
                </c:pt>
                <c:pt idx="1">
                  <c:v>4.3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6735872"/>
        <c:axId val="296737408"/>
      </c:barChart>
      <c:catAx>
        <c:axId val="29673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737408"/>
        <c:crosses val="autoZero"/>
        <c:auto val="1"/>
        <c:lblAlgn val="ctr"/>
        <c:lblOffset val="100"/>
        <c:noMultiLvlLbl val="0"/>
      </c:catAx>
      <c:valAx>
        <c:axId val="29673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96735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29.2</c:v>
                </c:pt>
                <c:pt idx="1">
                  <c:v>30.3</c:v>
                </c:pt>
                <c:pt idx="2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</c:v>
                </c:pt>
                <c:pt idx="1">
                  <c:v>38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97607936"/>
        <c:axId val="297609472"/>
      </c:barChart>
      <c:catAx>
        <c:axId val="2976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609472"/>
        <c:crosses val="autoZero"/>
        <c:auto val="1"/>
        <c:lblAlgn val="ctr"/>
        <c:lblOffset val="100"/>
        <c:noMultiLvlLbl val="0"/>
      </c:catAx>
      <c:valAx>
        <c:axId val="297609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6079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1399.58</c:v>
                </c:pt>
                <c:pt idx="1">
                  <c:v>1673.7570000000001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7914752"/>
        <c:axId val="297916288"/>
      </c:barChart>
      <c:catAx>
        <c:axId val="297914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916288"/>
        <c:crosses val="autoZero"/>
        <c:auto val="1"/>
        <c:lblAlgn val="ctr"/>
        <c:lblOffset val="100"/>
        <c:noMultiLvlLbl val="0"/>
      </c:catAx>
      <c:valAx>
        <c:axId val="297916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7914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48034.23</c:v>
                </c:pt>
                <c:pt idx="1">
                  <c:v>73116.06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8102144"/>
        <c:axId val="298103936"/>
      </c:barChart>
      <c:catAx>
        <c:axId val="298102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103936"/>
        <c:crosses val="autoZero"/>
        <c:auto val="1"/>
        <c:lblAlgn val="ctr"/>
        <c:lblOffset val="100"/>
        <c:noMultiLvlLbl val="0"/>
      </c:catAx>
      <c:valAx>
        <c:axId val="29810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8102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62</c:v>
                </c:pt>
                <c:pt idx="1">
                  <c:v>58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46</c:v>
                </c:pt>
                <c:pt idx="1">
                  <c:v>44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134144"/>
        <c:axId val="298160512"/>
      </c:barChart>
      <c:catAx>
        <c:axId val="298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8160512"/>
        <c:crosses val="autoZero"/>
        <c:auto val="1"/>
        <c:lblAlgn val="ctr"/>
        <c:lblOffset val="100"/>
        <c:noMultiLvlLbl val="0"/>
      </c:catAx>
      <c:valAx>
        <c:axId val="29816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8134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16.100000000000001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56.5</c:v>
                </c:pt>
                <c:pt idx="1">
                  <c:v>47.7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27.4</c:v>
                </c:pt>
                <c:pt idx="1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2423</c:v>
                </c:pt>
                <c:pt idx="1">
                  <c:v>3348</c:v>
                </c:pt>
                <c:pt idx="2">
                  <c:v>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2803</c:v>
                </c:pt>
                <c:pt idx="1">
                  <c:v>3540</c:v>
                </c:pt>
                <c:pt idx="2">
                  <c:v>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952"/>
        <c:axId val="59599872"/>
      </c:barChart>
      <c:catAx>
        <c:axId val="595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99872"/>
        <c:crosses val="autoZero"/>
        <c:auto val="1"/>
        <c:lblAlgn val="ctr"/>
        <c:lblOffset val="100"/>
        <c:noMultiLvlLbl val="0"/>
      </c:catAx>
      <c:valAx>
        <c:axId val="5959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568</c:v>
                </c:pt>
                <c:pt idx="1">
                  <c:v>881</c:v>
                </c:pt>
                <c:pt idx="2">
                  <c:v>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172</c:v>
                </c:pt>
                <c:pt idx="1">
                  <c:v>209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5647</c:v>
                </c:pt>
                <c:pt idx="1">
                  <c:v>4859</c:v>
                </c:pt>
                <c:pt idx="2">
                  <c:v>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4182</c:v>
                </c:pt>
                <c:pt idx="1">
                  <c:v>3663</c:v>
                </c:pt>
                <c:pt idx="2">
                  <c:v>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3696"/>
        <c:axId val="146815232"/>
      </c:barChart>
      <c:catAx>
        <c:axId val="1468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5232"/>
        <c:crosses val="autoZero"/>
        <c:auto val="1"/>
        <c:lblAlgn val="ctr"/>
        <c:lblOffset val="100"/>
        <c:noMultiLvlLbl val="0"/>
      </c:catAx>
      <c:valAx>
        <c:axId val="14681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</c:v>
                </c:pt>
                <c:pt idx="1">
                  <c:v>52.7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16.100000000000001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56.5</c:v>
                </c:pt>
                <c:pt idx="1">
                  <c:v>47.7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27.4</c:v>
                </c:pt>
                <c:pt idx="1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2416"/>
        <c:axId val="147550592"/>
      </c:barChart>
      <c:catAx>
        <c:axId val="14753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50592"/>
        <c:crosses val="autoZero"/>
        <c:auto val="1"/>
        <c:lblAlgn val="ctr"/>
        <c:lblOffset val="100"/>
        <c:noMultiLvlLbl val="0"/>
      </c:catAx>
      <c:valAx>
        <c:axId val="14755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23</c:v>
                </c:pt>
                <c:pt idx="1">
                  <c:v>22.7</c:v>
                </c:pt>
                <c:pt idx="2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15.8</c:v>
                </c:pt>
                <c:pt idx="1">
                  <c:v>14.1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61.2</c:v>
                </c:pt>
                <c:pt idx="1">
                  <c:v>63.2</c:v>
                </c:pt>
                <c:pt idx="2">
                  <c:v>58.2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1147</c:v>
                </c:pt>
                <c:pt idx="1">
                  <c:v>2231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720</c:v>
                </c:pt>
                <c:pt idx="1">
                  <c:v>2076</c:v>
                </c:pt>
                <c:pt idx="2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346</c:v>
                </c:pt>
                <c:pt idx="1">
                  <c:v>563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214</c:v>
                </c:pt>
                <c:pt idx="1">
                  <c:v>566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816"/>
        <c:axId val="151126016"/>
      </c:barChart>
      <c:catAx>
        <c:axId val="150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8376</c:v>
                </c:pt>
                <c:pt idx="1">
                  <c:v>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664"/>
        <c:axId val="151267200"/>
      </c:barChart>
      <c:catAx>
        <c:axId val="15126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7200"/>
        <c:crosses val="autoZero"/>
        <c:auto val="1"/>
        <c:lblAlgn val="ctr"/>
        <c:lblOffset val="100"/>
        <c:noMultiLvlLbl val="0"/>
      </c:catAx>
      <c:valAx>
        <c:axId val="151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1576</c:v>
                </c:pt>
                <c:pt idx="1">
                  <c:v>1252</c:v>
                </c:pt>
                <c:pt idx="2">
                  <c:v>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147</c:v>
                </c:pt>
                <c:pt idx="1">
                  <c:v>198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424"/>
        <c:axId val="151480960"/>
      </c:barChart>
      <c:catAx>
        <c:axId val="15147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auto val="1"/>
        <c:lblAlgn val="ctr"/>
        <c:lblOffset val="100"/>
        <c:noMultiLvlLbl val="0"/>
      </c:catAx>
      <c:valAx>
        <c:axId val="15148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197</c:v>
                </c:pt>
                <c:pt idx="1">
                  <c:v>186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182</c:v>
                </c:pt>
                <c:pt idx="1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1399.58</c:v>
                </c:pt>
                <c:pt idx="1">
                  <c:v>1673.7570000000001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67431</c:v>
                </c:pt>
                <c:pt idx="1">
                  <c:v>64240</c:v>
                </c:pt>
                <c:pt idx="2">
                  <c:v>63156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240"/>
        <c:axId val="153760128"/>
      </c:barChart>
      <c:catAx>
        <c:axId val="153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auto val="1"/>
        <c:lblAlgn val="ctr"/>
        <c:lblOffset val="100"/>
        <c:noMultiLvlLbl val="0"/>
      </c:catAx>
      <c:valAx>
        <c:axId val="15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0.5</c:v>
                </c:pt>
                <c:pt idx="1">
                  <c:v>1.5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6.3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8944"/>
        <c:axId val="153961216"/>
      </c:barChart>
      <c:catAx>
        <c:axId val="15393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216"/>
        <c:crosses val="autoZero"/>
        <c:auto val="1"/>
        <c:lblAlgn val="ctr"/>
        <c:lblOffset val="100"/>
        <c:noMultiLvlLbl val="0"/>
      </c:catAx>
      <c:valAx>
        <c:axId val="15396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8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16.853790575695658</c:v>
                </c:pt>
                <c:pt idx="1">
                  <c:v>59.206285678174964</c:v>
                </c:pt>
                <c:pt idx="2">
                  <c:v>23.939923746129381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54</c:v>
                </c:pt>
                <c:pt idx="1">
                  <c:v>50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1147</c:v>
                </c:pt>
                <c:pt idx="1">
                  <c:v>2231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720</c:v>
                </c:pt>
                <c:pt idx="1">
                  <c:v>2076</c:v>
                </c:pt>
                <c:pt idx="2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008"/>
        <c:axId val="199533312"/>
      </c:barChart>
      <c:catAx>
        <c:axId val="19935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auto val="1"/>
        <c:lblAlgn val="ctr"/>
        <c:lblOffset val="100"/>
        <c:noMultiLvlLbl val="0"/>
      </c:catAx>
      <c:valAx>
        <c:axId val="199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104.5</c:v>
                </c:pt>
                <c:pt idx="1">
                  <c:v>107.1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97.7</c:v>
                </c:pt>
                <c:pt idx="1">
                  <c:v>101.8</c:v>
                </c:pt>
                <c:pt idx="2">
                  <c:v>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4719</c:v>
                </c:pt>
                <c:pt idx="1">
                  <c:v>3985</c:v>
                </c:pt>
                <c:pt idx="2">
                  <c:v>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99</c:v>
                </c:pt>
                <c:pt idx="1">
                  <c:v>136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175</c:v>
                </c:pt>
                <c:pt idx="1">
                  <c:v>173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729</c:v>
                </c:pt>
                <c:pt idx="1">
                  <c:v>711</c:v>
                </c:pt>
                <c:pt idx="2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1086</c:v>
                </c:pt>
                <c:pt idx="1">
                  <c:v>1041</c:v>
                </c:pt>
                <c:pt idx="2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1248"/>
        <c:axId val="156766208"/>
      </c:barChart>
      <c:catAx>
        <c:axId val="1565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6208"/>
        <c:crosses val="autoZero"/>
        <c:auto val="1"/>
        <c:lblAlgn val="ctr"/>
        <c:lblOffset val="100"/>
        <c:noMultiLvlLbl val="0"/>
      </c:catAx>
      <c:valAx>
        <c:axId val="1567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2.1891390895877656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2.1817664777873738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2.2986750363364439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2.4640321867166599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2.2360078360331137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2.3939923746129379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2.7010089945863966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3.1107155646367408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3.2676468729593662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3.5499125818886528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3.4640743159269483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3.6710340614665182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4.0733680197164706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4.567333010342721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3.5930950224338045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2.0443199292229268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1.8010237398099971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1.3412887325427085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76224"/>
        <c:axId val="157877760"/>
      </c:barChart>
      <c:catAx>
        <c:axId val="1578762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7760"/>
        <c:crosses val="autoZero"/>
        <c:auto val="1"/>
        <c:lblAlgn val="ctr"/>
        <c:lblOffset val="100"/>
        <c:noMultiLvlLbl val="0"/>
      </c:catAx>
      <c:valAx>
        <c:axId val="157877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76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2.2523329050196952</c:v>
                </c:pt>
                <c:pt idx="1">
                  <c:v>2.4266425125861018</c:v>
                </c:pt>
                <c:pt idx="2">
                  <c:v>2.460345880816464</c:v>
                </c:pt>
                <c:pt idx="3">
                  <c:v>2.6283361068396771</c:v>
                </c:pt>
                <c:pt idx="4">
                  <c:v>2.4113706738567187</c:v>
                </c:pt>
                <c:pt idx="5">
                  <c:v>2.6357087186400689</c:v>
                </c:pt>
                <c:pt idx="6">
                  <c:v>2.889537210624987</c:v>
                </c:pt>
                <c:pt idx="7">
                  <c:v>3.2608008762875742</c:v>
                </c:pt>
                <c:pt idx="8">
                  <c:v>3.4545952436121588</c:v>
                </c:pt>
                <c:pt idx="9">
                  <c:v>3.6109999368061847</c:v>
                </c:pt>
                <c:pt idx="10">
                  <c:v>3.3455859119920799</c:v>
                </c:pt>
                <c:pt idx="11">
                  <c:v>3.4035135761380153</c:v>
                </c:pt>
                <c:pt idx="12">
                  <c:v>3.678933288395509</c:v>
                </c:pt>
                <c:pt idx="13">
                  <c:v>3.9511933098814058</c:v>
                </c:pt>
                <c:pt idx="14">
                  <c:v>3.0275103743180334</c:v>
                </c:pt>
                <c:pt idx="15">
                  <c:v>1.5419290965390855</c:v>
                </c:pt>
                <c:pt idx="16">
                  <c:v>1.2670359994101912</c:v>
                </c:pt>
                <c:pt idx="17">
                  <c:v>0.80519453162850463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36672"/>
        <c:axId val="158284800"/>
      </c:barChart>
      <c:catAx>
        <c:axId val="1582366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84800"/>
        <c:crosses val="autoZero"/>
        <c:auto val="1"/>
        <c:lblAlgn val="ctr"/>
        <c:lblOffset val="100"/>
        <c:noMultiLvlLbl val="0"/>
      </c:catAx>
      <c:valAx>
        <c:axId val="1582848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366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0.22546972860125261</c:v>
                </c:pt>
                <c:pt idx="1">
                  <c:v>0.32276366387190314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0.88875633760811223</c:v>
                </c:pt>
                <c:pt idx="1">
                  <c:v>0.27359263695391794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7.8807038473009241</c:v>
                </c:pt>
                <c:pt idx="1">
                  <c:v>3.9046838555128285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19.781688040560692</c:v>
                </c:pt>
                <c:pt idx="1">
                  <c:v>17.356111706486793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51.739934387116016</c:v>
                </c:pt>
                <c:pt idx="1">
                  <c:v>62.418205887915278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5.4494482552937669</c:v>
                </c:pt>
                <c:pt idx="1">
                  <c:v>4.8906259849965323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14.033999403519237</c:v>
                </c:pt>
                <c:pt idx="1">
                  <c:v>10.83401626426275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31136"/>
        <c:axId val="159132672"/>
      </c:barChart>
      <c:catAx>
        <c:axId val="15913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2672"/>
        <c:crosses val="autoZero"/>
        <c:auto val="1"/>
        <c:lblAlgn val="ctr"/>
        <c:lblOffset val="100"/>
        <c:noMultiLvlLbl val="0"/>
      </c:catAx>
      <c:valAx>
        <c:axId val="159132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1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30.754548165821653</c:v>
                </c:pt>
                <c:pt idx="1">
                  <c:v>26.983546617915906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26.081717864598868</c:v>
                </c:pt>
                <c:pt idx="1">
                  <c:v>33.677110256571893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42.897703549060545</c:v>
                </c:pt>
                <c:pt idx="1">
                  <c:v>38.964886843598315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0.26603042051893827</c:v>
                </c:pt>
                <c:pt idx="1">
                  <c:v>0.37445628191388769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709824"/>
        <c:axId val="159870336"/>
      </c:barChart>
      <c:catAx>
        <c:axId val="159709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70336"/>
        <c:crosses val="autoZero"/>
        <c:auto val="1"/>
        <c:lblAlgn val="ctr"/>
        <c:lblOffset val="100"/>
        <c:noMultiLvlLbl val="0"/>
      </c:catAx>
      <c:valAx>
        <c:axId val="159870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8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4</c:v>
                </c:pt>
                <c:pt idx="2">
                  <c:v>22</c:v>
                </c:pt>
                <c:pt idx="3">
                  <c:v>35</c:v>
                </c:pt>
                <c:pt idx="4">
                  <c:v>39</c:v>
                </c:pt>
                <c:pt idx="5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5</c:v>
                </c:pt>
                <c:pt idx="2">
                  <c:v>32</c:v>
                </c:pt>
                <c:pt idx="3">
                  <c:v>25</c:v>
                </c:pt>
                <c:pt idx="4">
                  <c:v>31</c:v>
                </c:pt>
                <c:pt idx="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8160"/>
        <c:axId val="160183040"/>
      </c:barChart>
      <c:catAx>
        <c:axId val="16002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183040"/>
        <c:crosses val="autoZero"/>
        <c:auto val="1"/>
        <c:lblAlgn val="ctr"/>
        <c:lblOffset val="100"/>
        <c:noMultiLvlLbl val="0"/>
      </c:catAx>
      <c:valAx>
        <c:axId val="160183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8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346</c:v>
                </c:pt>
                <c:pt idx="1">
                  <c:v>563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214</c:v>
                </c:pt>
                <c:pt idx="1">
                  <c:v>566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0.48</c:v>
                </c:pt>
                <c:pt idx="1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608640"/>
        <c:axId val="160611712"/>
      </c:barChart>
      <c:catAx>
        <c:axId val="16060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35.714285714285715</c:v>
                </c:pt>
                <c:pt idx="1">
                  <c:v>64.0646291609889</c:v>
                </c:pt>
                <c:pt idx="2">
                  <c:v>17.203743998894762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64.285714285714292</c:v>
                </c:pt>
                <c:pt idx="1">
                  <c:v>35.935370839011092</c:v>
                </c:pt>
                <c:pt idx="2">
                  <c:v>82.796256001105235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83456"/>
        <c:axId val="160884992"/>
      </c:barChart>
      <c:catAx>
        <c:axId val="16088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813</c:v>
                </c:pt>
                <c:pt idx="1">
                  <c:v>846</c:v>
                </c:pt>
                <c:pt idx="2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855</c:v>
                </c:pt>
                <c:pt idx="1">
                  <c:v>758</c:v>
                </c:pt>
                <c:pt idx="2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8336"/>
        <c:axId val="161081984"/>
      </c:barChart>
      <c:catAx>
        <c:axId val="161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auto val="1"/>
        <c:lblAlgn val="ctr"/>
        <c:lblOffset val="100"/>
        <c:noMultiLvlLbl val="0"/>
      </c:catAx>
      <c:valAx>
        <c:axId val="16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3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1715</c:v>
                </c:pt>
                <c:pt idx="1">
                  <c:v>1982</c:v>
                </c:pt>
                <c:pt idx="2">
                  <c:v>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1839</c:v>
                </c:pt>
                <c:pt idx="1">
                  <c:v>2054</c:v>
                </c:pt>
                <c:pt idx="2">
                  <c:v>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94368"/>
        <c:axId val="161661696"/>
      </c:barChart>
      <c:catAx>
        <c:axId val="1615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1696"/>
        <c:crosses val="autoZero"/>
        <c:auto val="1"/>
        <c:lblAlgn val="ctr"/>
        <c:lblOffset val="100"/>
        <c:noMultiLvlLbl val="0"/>
      </c:catAx>
      <c:valAx>
        <c:axId val="1616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594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29.530113803110837</c:v>
                </c:pt>
                <c:pt idx="1">
                  <c:v>27.295659759058864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28.679036097433723</c:v>
                </c:pt>
                <c:pt idx="1">
                  <c:v>28.200957163401469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15.603091270747058</c:v>
                </c:pt>
                <c:pt idx="1">
                  <c:v>19.133837848032627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12.648775556787426</c:v>
                </c:pt>
                <c:pt idx="1">
                  <c:v>16.870594337176133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7.1575308964032995</c:v>
                </c:pt>
                <c:pt idx="1">
                  <c:v>5.8184218591602423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6.3814523755176573</c:v>
                </c:pt>
                <c:pt idx="1">
                  <c:v>2.6805290331706626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9472"/>
        <c:axId val="162136448"/>
      </c:barChart>
      <c:catAx>
        <c:axId val="161929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136448"/>
        <c:crosses val="autoZero"/>
        <c:auto val="1"/>
        <c:lblAlgn val="ctr"/>
        <c:lblOffset val="100"/>
        <c:noMultiLvlLbl val="0"/>
      </c:catAx>
      <c:valAx>
        <c:axId val="162136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9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49.81</c:v>
                </c:pt>
                <c:pt idx="1">
                  <c:v>42.35</c:v>
                </c:pt>
                <c:pt idx="2">
                  <c:v>6.94</c:v>
                </c:pt>
                <c:pt idx="3">
                  <c:v>0.71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52.77</c:v>
                </c:pt>
                <c:pt idx="1">
                  <c:v>37.520000000000003</c:v>
                </c:pt>
                <c:pt idx="2">
                  <c:v>8.52</c:v>
                </c:pt>
                <c:pt idx="3">
                  <c:v>0.98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56665</c:v>
                </c:pt>
                <c:pt idx="1">
                  <c:v>63819</c:v>
                </c:pt>
                <c:pt idx="2">
                  <c:v>73431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29212</c:v>
                </c:pt>
                <c:pt idx="1">
                  <c:v>29927</c:v>
                </c:pt>
                <c:pt idx="2">
                  <c:v>30527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35667</c:v>
                </c:pt>
                <c:pt idx="1">
                  <c:v>36148</c:v>
                </c:pt>
                <c:pt idx="2">
                  <c:v>36091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7360"/>
        <c:axId val="164385920"/>
      </c:barChart>
      <c:catAx>
        <c:axId val="164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920"/>
        <c:crosses val="autoZero"/>
        <c:auto val="1"/>
        <c:lblAlgn val="ctr"/>
        <c:lblOffset val="100"/>
        <c:noMultiLvlLbl val="0"/>
      </c:catAx>
      <c:valAx>
        <c:axId val="1643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25.1</c:v>
                </c:pt>
                <c:pt idx="1">
                  <c:v>26.2</c:v>
                </c:pt>
                <c:pt idx="2">
                  <c:v>1.1000000000000001</c:v>
                </c:pt>
                <c:pt idx="3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90.131483889611332</c:v>
                </c:pt>
                <c:pt idx="1">
                  <c:v>96.962130669995844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9.868516110388672</c:v>
                </c:pt>
                <c:pt idx="1">
                  <c:v>3.0378693300041615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75936"/>
        <c:axId val="167585280"/>
      </c:barChart>
      <c:catAx>
        <c:axId val="167575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5280"/>
        <c:crosses val="autoZero"/>
        <c:auto val="1"/>
        <c:lblAlgn val="ctr"/>
        <c:lblOffset val="100"/>
        <c:noMultiLvlLbl val="0"/>
      </c:catAx>
      <c:valAx>
        <c:axId val="1675852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9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8376</c:v>
                </c:pt>
                <c:pt idx="1">
                  <c:v>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344"/>
        <c:axId val="200714880"/>
      </c:barChart>
      <c:catAx>
        <c:axId val="20071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4880"/>
        <c:crosses val="autoZero"/>
        <c:auto val="1"/>
        <c:lblAlgn val="ctr"/>
        <c:lblOffset val="100"/>
        <c:noMultiLvlLbl val="0"/>
      </c:catAx>
      <c:valAx>
        <c:axId val="200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8.5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888"/>
        <c:axId val="168309888"/>
      </c:barChart>
      <c:catAx>
        <c:axId val="1682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9888"/>
        <c:crosses val="autoZero"/>
        <c:auto val="1"/>
        <c:lblAlgn val="ctr"/>
        <c:lblOffset val="100"/>
        <c:noMultiLvlLbl val="0"/>
      </c:catAx>
      <c:valAx>
        <c:axId val="1683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21.4</c:v>
                </c:pt>
                <c:pt idx="1">
                  <c:v>9.8000000000000007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1.23</c:v>
                </c:pt>
                <c:pt idx="1">
                  <c:v>3.55</c:v>
                </c:pt>
                <c:pt idx="2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1.17</c:v>
                </c:pt>
                <c:pt idx="1">
                  <c:v>9.23</c:v>
                </c:pt>
                <c:pt idx="2">
                  <c:v>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38709</c:v>
                </c:pt>
                <c:pt idx="1">
                  <c:v>54055</c:v>
                </c:pt>
                <c:pt idx="2">
                  <c:v>63747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5320</c:v>
                </c:pt>
                <c:pt idx="1">
                  <c:v>13546</c:v>
                </c:pt>
                <c:pt idx="2">
                  <c:v>18710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173384</c:v>
                </c:pt>
                <c:pt idx="1">
                  <c:v>208202</c:v>
                </c:pt>
                <c:pt idx="2">
                  <c:v>292659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19459</c:v>
                </c:pt>
                <c:pt idx="1">
                  <c:v>58483</c:v>
                </c:pt>
                <c:pt idx="2">
                  <c:v>50037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4.5</c:v>
                </c:pt>
                <c:pt idx="1">
                  <c:v>3.9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3.7</c:v>
                </c:pt>
                <c:pt idx="1">
                  <c:v>4.3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1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29.2</c:v>
                </c:pt>
                <c:pt idx="1">
                  <c:v>30.3</c:v>
                </c:pt>
                <c:pt idx="2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</c:v>
                </c:pt>
                <c:pt idx="1">
                  <c:v>38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48034.23</c:v>
                </c:pt>
                <c:pt idx="1">
                  <c:v>73116.06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62</c:v>
                </c:pt>
                <c:pt idx="1">
                  <c:v>58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46</c:v>
                </c:pt>
                <c:pt idx="1">
                  <c:v>44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0816"/>
        <c:axId val="190149760"/>
      </c:barChart>
      <c:catAx>
        <c:axId val="19013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49760"/>
        <c:crosses val="autoZero"/>
        <c:auto val="1"/>
        <c:lblAlgn val="ctr"/>
        <c:lblOffset val="100"/>
        <c:noMultiLvlLbl val="0"/>
      </c:catAx>
      <c:valAx>
        <c:axId val="19014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96747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93145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176943</v>
      </c>
      <c r="C4" s="35">
        <v>86771</v>
      </c>
      <c r="D4" s="63">
        <v>90172</v>
      </c>
      <c r="E4" s="211"/>
    </row>
    <row r="5" spans="1:5" ht="30" x14ac:dyDescent="0.25">
      <c r="A5" s="201" t="s">
        <v>716</v>
      </c>
      <c r="B5" s="72">
        <v>192764</v>
      </c>
      <c r="C5" s="61">
        <v>94641</v>
      </c>
      <c r="D5" s="111">
        <v>98123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30803</v>
      </c>
      <c r="C4" s="71">
        <v>43762</v>
      </c>
    </row>
    <row r="5" spans="1:6" x14ac:dyDescent="0.25">
      <c r="A5" s="286" t="s">
        <v>719</v>
      </c>
      <c r="B5" s="214">
        <v>8253</v>
      </c>
      <c r="C5" s="214">
        <v>9308</v>
      </c>
    </row>
    <row r="6" spans="1:6" x14ac:dyDescent="0.25">
      <c r="A6" s="286" t="s">
        <v>720</v>
      </c>
      <c r="B6" s="214">
        <v>13980</v>
      </c>
      <c r="C6" s="214">
        <v>14885</v>
      </c>
    </row>
    <row r="7" spans="1:6" x14ac:dyDescent="0.25">
      <c r="A7" s="286" t="s">
        <v>721</v>
      </c>
      <c r="B7" s="214">
        <v>28463</v>
      </c>
      <c r="C7" s="214">
        <v>20515</v>
      </c>
    </row>
    <row r="8" spans="1:6" x14ac:dyDescent="0.25">
      <c r="A8" s="286" t="s">
        <v>722</v>
      </c>
      <c r="B8" s="214">
        <v>218</v>
      </c>
      <c r="C8" s="214">
        <v>929</v>
      </c>
    </row>
    <row r="9" spans="1:6" x14ac:dyDescent="0.25">
      <c r="A9" s="286" t="s">
        <v>723</v>
      </c>
      <c r="B9" s="214">
        <v>9243</v>
      </c>
      <c r="C9" s="214">
        <v>8167</v>
      </c>
    </row>
    <row r="10" spans="1:6" ht="30" x14ac:dyDescent="0.25">
      <c r="A10" s="293" t="s">
        <v>724</v>
      </c>
      <c r="B10" s="214">
        <v>13699</v>
      </c>
      <c r="C10" s="214">
        <v>1651</v>
      </c>
    </row>
    <row r="11" spans="1:6" x14ac:dyDescent="0.25">
      <c r="A11" s="286" t="s">
        <v>887</v>
      </c>
      <c r="B11" s="214">
        <v>3635</v>
      </c>
      <c r="C11" s="214">
        <v>5092</v>
      </c>
    </row>
    <row r="12" spans="1:6" x14ac:dyDescent="0.25">
      <c r="A12" s="294" t="s">
        <v>16</v>
      </c>
      <c r="B12" s="1">
        <f>SUM(B4:B11)</f>
        <v>108294</v>
      </c>
      <c r="C12" s="1">
        <f>SUM(C4:C11)</f>
        <v>104309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31082</v>
      </c>
      <c r="C19" s="71">
        <v>37823</v>
      </c>
    </row>
    <row r="20" spans="1:3" x14ac:dyDescent="0.25">
      <c r="A20" s="286" t="s">
        <v>719</v>
      </c>
      <c r="B20" s="214">
        <v>4262</v>
      </c>
      <c r="C20" s="214">
        <v>4668</v>
      </c>
    </row>
    <row r="21" spans="1:3" x14ac:dyDescent="0.25">
      <c r="A21" s="286" t="s">
        <v>720</v>
      </c>
      <c r="B21" s="214">
        <v>12639</v>
      </c>
      <c r="C21" s="214">
        <v>13502</v>
      </c>
    </row>
    <row r="22" spans="1:3" x14ac:dyDescent="0.25">
      <c r="A22" s="286" t="s">
        <v>721</v>
      </c>
      <c r="B22" s="214">
        <v>28539</v>
      </c>
      <c r="C22" s="214">
        <v>21809</v>
      </c>
    </row>
    <row r="23" spans="1:3" x14ac:dyDescent="0.25">
      <c r="A23" s="286" t="s">
        <v>722</v>
      </c>
      <c r="B23" s="214">
        <v>139</v>
      </c>
      <c r="C23" s="214">
        <v>470</v>
      </c>
    </row>
    <row r="24" spans="1:3" x14ac:dyDescent="0.25">
      <c r="A24" s="286" t="s">
        <v>723</v>
      </c>
      <c r="B24" s="214">
        <v>7037</v>
      </c>
      <c r="C24" s="214">
        <v>5873</v>
      </c>
    </row>
    <row r="25" spans="1:3" ht="30" x14ac:dyDescent="0.25">
      <c r="A25" s="293" t="s">
        <v>724</v>
      </c>
      <c r="B25" s="214">
        <v>9397</v>
      </c>
      <c r="C25" s="214">
        <v>1576</v>
      </c>
    </row>
    <row r="26" spans="1:3" x14ac:dyDescent="0.25">
      <c r="A26" s="286" t="s">
        <v>887</v>
      </c>
      <c r="B26" s="214">
        <v>3369</v>
      </c>
      <c r="C26" s="214">
        <v>7096</v>
      </c>
    </row>
    <row r="27" spans="1:3" x14ac:dyDescent="0.25">
      <c r="A27" s="294" t="s">
        <v>16</v>
      </c>
      <c r="B27" s="1">
        <f>SUM(B19:B26)</f>
        <v>96464</v>
      </c>
      <c r="C27" s="1">
        <f>SUM(C19:C26)</f>
        <v>92817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75.05</v>
      </c>
      <c r="C4" s="1018">
        <v>72.31</v>
      </c>
      <c r="D4" s="1018">
        <v>77.94</v>
      </c>
      <c r="E4" s="1019">
        <v>65</v>
      </c>
      <c r="F4" s="1019">
        <v>166.7</v>
      </c>
      <c r="G4" s="1020">
        <v>44.9</v>
      </c>
      <c r="H4" s="1021">
        <v>43.5</v>
      </c>
      <c r="I4" s="1022">
        <v>46.3</v>
      </c>
      <c r="J4" s="1019">
        <v>21.4</v>
      </c>
    </row>
    <row r="5" spans="1:12" x14ac:dyDescent="0.25">
      <c r="A5" s="498">
        <v>2021</v>
      </c>
      <c r="B5" s="757">
        <v>73.44</v>
      </c>
      <c r="C5" s="758">
        <v>70.510000000000005</v>
      </c>
      <c r="D5" s="758">
        <v>76.430000000000007</v>
      </c>
      <c r="E5" s="1023">
        <v>64</v>
      </c>
      <c r="F5" s="1023">
        <v>167.1</v>
      </c>
      <c r="G5" s="1024">
        <v>45</v>
      </c>
      <c r="H5" s="1025">
        <v>43.6</v>
      </c>
      <c r="I5" s="1026">
        <v>46.3</v>
      </c>
      <c r="J5" s="1023">
        <v>9.8000000000000007</v>
      </c>
    </row>
    <row r="6" spans="1:12" x14ac:dyDescent="0.25">
      <c r="A6" s="499">
        <v>2022</v>
      </c>
      <c r="B6" s="1011">
        <v>75.86</v>
      </c>
      <c r="C6" s="1012">
        <v>73.489999999999995</v>
      </c>
      <c r="D6" s="1012">
        <v>78.56</v>
      </c>
      <c r="E6" s="1013">
        <v>63</v>
      </c>
      <c r="F6" s="1013">
        <v>167.7</v>
      </c>
      <c r="G6" s="1014">
        <v>45.1</v>
      </c>
      <c r="H6" s="1015">
        <v>43.7</v>
      </c>
      <c r="I6" s="1016">
        <v>46.4</v>
      </c>
      <c r="J6" s="1013">
        <v>12.1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21.4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9.8000000000000007</v>
      </c>
    </row>
    <row r="13" spans="1:12" x14ac:dyDescent="0.25">
      <c r="A13" s="633">
        <f t="shared" si="0"/>
        <v>2022</v>
      </c>
      <c r="B13" s="627">
        <f t="shared" si="1"/>
        <v>12.1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62981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66618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73431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7772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61454</v>
      </c>
      <c r="C5" s="70">
        <v>64879</v>
      </c>
      <c r="D5" s="55">
        <v>35667</v>
      </c>
      <c r="E5" s="110">
        <v>29212</v>
      </c>
      <c r="F5" s="55">
        <v>33</v>
      </c>
      <c r="G5" s="55">
        <v>37</v>
      </c>
      <c r="H5" s="110">
        <v>29.2</v>
      </c>
      <c r="I5" s="55"/>
      <c r="J5" s="70"/>
      <c r="K5" s="55"/>
      <c r="L5" s="55"/>
      <c r="M5" s="71">
        <v>54</v>
      </c>
      <c r="N5" s="71">
        <v>46</v>
      </c>
      <c r="O5" s="71">
        <v>62</v>
      </c>
    </row>
    <row r="6" spans="1:16" x14ac:dyDescent="0.25">
      <c r="A6" s="215">
        <v>2021</v>
      </c>
      <c r="B6" s="212">
        <v>62446</v>
      </c>
      <c r="C6" s="212">
        <v>66075</v>
      </c>
      <c r="D6" s="58">
        <v>36148</v>
      </c>
      <c r="E6" s="160">
        <v>29927</v>
      </c>
      <c r="F6" s="58">
        <v>34</v>
      </c>
      <c r="G6" s="58">
        <v>38</v>
      </c>
      <c r="H6" s="160">
        <v>30.3</v>
      </c>
      <c r="I6" s="58">
        <v>56665</v>
      </c>
      <c r="J6" s="212">
        <v>9829</v>
      </c>
      <c r="K6" s="58">
        <v>4182</v>
      </c>
      <c r="L6" s="58">
        <v>5647</v>
      </c>
      <c r="M6" s="214">
        <v>51</v>
      </c>
      <c r="N6" s="214">
        <v>44</v>
      </c>
      <c r="O6" s="214">
        <v>58</v>
      </c>
    </row>
    <row r="7" spans="1:16" x14ac:dyDescent="0.25">
      <c r="A7" s="229">
        <v>2022</v>
      </c>
      <c r="B7" s="167">
        <v>62981</v>
      </c>
      <c r="C7" s="167">
        <v>66618</v>
      </c>
      <c r="D7" s="94">
        <v>36091</v>
      </c>
      <c r="E7" s="169">
        <v>30527</v>
      </c>
      <c r="F7" s="94">
        <v>35.1</v>
      </c>
      <c r="G7" s="58">
        <v>38.700000000000003</v>
      </c>
      <c r="H7" s="160">
        <v>31.6</v>
      </c>
      <c r="I7" s="94">
        <v>63819</v>
      </c>
      <c r="J7" s="167">
        <v>8522</v>
      </c>
      <c r="K7" s="94">
        <v>3663</v>
      </c>
      <c r="L7" s="94">
        <v>4859</v>
      </c>
      <c r="M7" s="214">
        <v>45</v>
      </c>
      <c r="N7" s="214">
        <v>40</v>
      </c>
      <c r="O7" s="214">
        <v>50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73431</v>
      </c>
      <c r="J8" s="1072">
        <v>7772</v>
      </c>
      <c r="K8" s="1073">
        <v>3333</v>
      </c>
      <c r="L8" s="1073">
        <v>4439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56665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63819</v>
      </c>
      <c r="F14" s="514">
        <f>A5</f>
        <v>2020</v>
      </c>
      <c r="G14" s="310">
        <f>IF(ISBLANK(E5),"",E5)</f>
        <v>29212</v>
      </c>
      <c r="H14" s="310">
        <f>IF(ISBLANK(D5),"",D5)</f>
        <v>35667</v>
      </c>
      <c r="K14" s="514">
        <f>A6</f>
        <v>2021</v>
      </c>
      <c r="L14" s="310">
        <f>IF(ISBLANK(L6),"",L6)</f>
        <v>5647</v>
      </c>
      <c r="M14" s="310">
        <f>IF(ISBLANK(K6),"",K6)</f>
        <v>4182</v>
      </c>
    </row>
    <row r="15" spans="1:16" x14ac:dyDescent="0.25">
      <c r="A15" s="481">
        <f>A8</f>
        <v>2023</v>
      </c>
      <c r="B15" s="311">
        <f t="shared" si="0"/>
        <v>73431</v>
      </c>
      <c r="F15" s="486">
        <f t="shared" ref="F15:F16" si="1">A6</f>
        <v>2021</v>
      </c>
      <c r="G15" s="479">
        <f t="shared" ref="G15:G16" si="2">IF(ISBLANK(E6),"",E6)</f>
        <v>29927</v>
      </c>
      <c r="H15" s="479">
        <f t="shared" ref="H15:H16" si="3">IF(ISBLANK(D6),"",D6)</f>
        <v>36148</v>
      </c>
      <c r="K15" s="486">
        <f>A7</f>
        <v>2022</v>
      </c>
      <c r="L15" s="479">
        <f t="shared" ref="L15:L16" si="4">IF(ISBLANK(L7),"",L7)</f>
        <v>4859</v>
      </c>
      <c r="M15" s="479">
        <f t="shared" ref="M15:M16" si="5">IF(ISBLANK(K7),"",K7)</f>
        <v>3663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30527</v>
      </c>
      <c r="H16" s="311">
        <f t="shared" si="3"/>
        <v>36091</v>
      </c>
      <c r="K16" s="481">
        <f>A8</f>
        <v>2023</v>
      </c>
      <c r="L16" s="311">
        <f t="shared" si="4"/>
        <v>4439</v>
      </c>
      <c r="M16" s="311">
        <f t="shared" si="5"/>
        <v>3333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61454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62446</v>
      </c>
      <c r="C21" s="373"/>
      <c r="D21" s="197"/>
      <c r="F21" s="514">
        <f>A5</f>
        <v>2020</v>
      </c>
      <c r="G21" s="310">
        <f>IF(ISBLANK(E5),"",E5)</f>
        <v>29212</v>
      </c>
      <c r="H21" s="310">
        <f>IF(ISBLANK(D5),"",D5)</f>
        <v>35667</v>
      </c>
      <c r="K21" s="514">
        <f>A6</f>
        <v>2021</v>
      </c>
      <c r="L21" s="310">
        <f>IF(ISBLANK(L6),"",L6)</f>
        <v>5647</v>
      </c>
      <c r="M21" s="310">
        <f>IF(ISBLANK(K6),"",K6)</f>
        <v>4182</v>
      </c>
    </row>
    <row r="22" spans="1:15" x14ac:dyDescent="0.25">
      <c r="A22" s="481">
        <f t="shared" si="6"/>
        <v>2022</v>
      </c>
      <c r="B22" s="311">
        <f t="shared" si="7"/>
        <v>62981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29927</v>
      </c>
      <c r="H22" s="479">
        <f t="shared" ref="H22:H23" si="10">IF(ISBLANK(D6),"",D6)</f>
        <v>36148</v>
      </c>
      <c r="K22" s="486">
        <f>A7</f>
        <v>2022</v>
      </c>
      <c r="L22" s="479">
        <f>IF(ISBLANK(L7),"",L7)</f>
        <v>4859</v>
      </c>
      <c r="M22" s="479">
        <f>IF(ISBLANK(K7),"",K7)</f>
        <v>3663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30527</v>
      </c>
      <c r="H23" s="311">
        <f t="shared" si="10"/>
        <v>36091</v>
      </c>
      <c r="K23" s="481">
        <f>A8</f>
        <v>2023</v>
      </c>
      <c r="L23" s="311">
        <f>IF(ISBLANK(L8),"",L8)</f>
        <v>4439</v>
      </c>
      <c r="M23" s="311">
        <f>IF(ISBLANK(K8),"",K8)</f>
        <v>3333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61454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62446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62981</v>
      </c>
      <c r="C28" s="373"/>
      <c r="D28" s="197"/>
      <c r="F28" s="514">
        <f>A5</f>
        <v>2020</v>
      </c>
      <c r="G28" s="310">
        <f>IF(ISBLANK(H5),"",H5)</f>
        <v>29.2</v>
      </c>
      <c r="H28" s="310">
        <f>IF(ISBLANK(G5),"",G5)</f>
        <v>37</v>
      </c>
      <c r="K28" s="514">
        <f>A5</f>
        <v>2020</v>
      </c>
      <c r="L28" s="310">
        <f>IF(ISBLANK(O5),"",O5)</f>
        <v>62</v>
      </c>
      <c r="M28" s="310">
        <f>IF(ISBLANK(N5),"",N5)</f>
        <v>46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30.3</v>
      </c>
      <c r="H29" s="479">
        <f t="shared" ref="H29:H30" si="15">IF(ISBLANK(G6),"",G6)</f>
        <v>38</v>
      </c>
      <c r="K29" s="486">
        <f t="shared" ref="K29:K30" si="16">A6</f>
        <v>2021</v>
      </c>
      <c r="L29" s="479">
        <f t="shared" ref="L29:L30" si="17">IF(ISBLANK(O6),"",O6)</f>
        <v>58</v>
      </c>
      <c r="M29" s="479">
        <f t="shared" ref="M29:M30" si="18">IF(ISBLANK(N6),"",N6)</f>
        <v>44</v>
      </c>
    </row>
    <row r="30" spans="1:15" x14ac:dyDescent="0.25">
      <c r="F30" s="481">
        <f t="shared" si="13"/>
        <v>2022</v>
      </c>
      <c r="G30" s="311">
        <f t="shared" si="14"/>
        <v>31.6</v>
      </c>
      <c r="H30" s="311">
        <f t="shared" si="15"/>
        <v>38.700000000000003</v>
      </c>
      <c r="K30" s="481">
        <f t="shared" si="16"/>
        <v>2022</v>
      </c>
      <c r="L30" s="311">
        <f t="shared" si="17"/>
        <v>50</v>
      </c>
      <c r="M30" s="311">
        <f t="shared" si="18"/>
        <v>40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29.2</v>
      </c>
      <c r="H35" s="310">
        <f>IF(ISBLANK(G5),"",G5)</f>
        <v>37</v>
      </c>
      <c r="K35" s="514">
        <f>A5</f>
        <v>2020</v>
      </c>
      <c r="L35" s="310">
        <f>IF(ISBLANK(O5),"",O5)</f>
        <v>62</v>
      </c>
      <c r="M35" s="310">
        <f>IF(ISBLANK(N5),"",N5)</f>
        <v>46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30.3</v>
      </c>
      <c r="H36" s="479">
        <f t="shared" ref="H36:H37" si="21">IF(ISBLANK(G6),"",G6)</f>
        <v>38</v>
      </c>
      <c r="K36" s="486">
        <f t="shared" ref="K36:K37" si="22">A6</f>
        <v>2021</v>
      </c>
      <c r="L36" s="479">
        <f t="shared" ref="L36:L37" si="23">IF(ISBLANK(O6),"",O6)</f>
        <v>58</v>
      </c>
      <c r="M36" s="479">
        <f t="shared" ref="M36:M37" si="24">IF(ISBLANK(N6),"",N6)</f>
        <v>44</v>
      </c>
    </row>
    <row r="37" spans="6:15" x14ac:dyDescent="0.25">
      <c r="F37" s="481">
        <f t="shared" si="19"/>
        <v>2022</v>
      </c>
      <c r="G37" s="311">
        <f t="shared" si="20"/>
        <v>31.6</v>
      </c>
      <c r="H37" s="311">
        <f t="shared" si="21"/>
        <v>38.700000000000003</v>
      </c>
      <c r="K37" s="481">
        <f t="shared" si="22"/>
        <v>2022</v>
      </c>
      <c r="L37" s="311">
        <f t="shared" si="23"/>
        <v>50</v>
      </c>
      <c r="M37" s="311">
        <f t="shared" si="24"/>
        <v>40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16.3</v>
      </c>
      <c r="C6" s="35">
        <v>15.9</v>
      </c>
      <c r="D6" s="63">
        <v>16.600000000000001</v>
      </c>
      <c r="E6" s="35">
        <v>53.4</v>
      </c>
      <c r="F6" s="35">
        <v>47.6</v>
      </c>
      <c r="G6" s="35">
        <v>57.6</v>
      </c>
      <c r="H6" s="292">
        <v>30.3</v>
      </c>
      <c r="I6" s="35">
        <v>36.5</v>
      </c>
      <c r="J6" s="63">
        <v>25.7</v>
      </c>
      <c r="M6" s="127" t="s">
        <v>16</v>
      </c>
      <c r="N6" s="935">
        <f>IF(ISBLANK(B8),"",B8)</f>
        <v>16</v>
      </c>
      <c r="O6" s="935">
        <f>IF(ISBLANK(E8),"",E8)</f>
        <v>52.7</v>
      </c>
      <c r="P6" s="128">
        <f>IF(ISBLANK(H8),"",H8)</f>
        <v>31.2</v>
      </c>
    </row>
    <row r="7" spans="1:19" x14ac:dyDescent="0.25">
      <c r="A7" s="286">
        <v>2022</v>
      </c>
      <c r="B7" s="167">
        <v>16.3</v>
      </c>
      <c r="C7" s="94">
        <v>15.6</v>
      </c>
      <c r="D7" s="169">
        <v>16.8</v>
      </c>
      <c r="E7" s="94">
        <v>53.7</v>
      </c>
      <c r="F7" s="94">
        <v>48.8</v>
      </c>
      <c r="G7" s="94">
        <v>57.4</v>
      </c>
      <c r="H7" s="167">
        <v>30</v>
      </c>
      <c r="I7" s="94">
        <v>35.6</v>
      </c>
      <c r="J7" s="169">
        <v>25.8</v>
      </c>
    </row>
    <row r="8" spans="1:19" x14ac:dyDescent="0.25">
      <c r="A8" s="218">
        <v>2023</v>
      </c>
      <c r="B8" s="167">
        <v>16</v>
      </c>
      <c r="C8" s="94">
        <v>16</v>
      </c>
      <c r="D8" s="169">
        <v>16.100000000000001</v>
      </c>
      <c r="E8" s="94">
        <v>52.7</v>
      </c>
      <c r="F8" s="94">
        <v>47.7</v>
      </c>
      <c r="G8" s="94">
        <v>56.5</v>
      </c>
      <c r="H8" s="167">
        <v>31.2</v>
      </c>
      <c r="I8" s="94">
        <v>36.299999999999997</v>
      </c>
      <c r="J8" s="169">
        <v>27.4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16.100000000000001</v>
      </c>
      <c r="O12" s="936">
        <f>IF(ISBLANK(G8),"",G8)</f>
        <v>56.5</v>
      </c>
      <c r="P12" s="938">
        <f>IF(ISBLANK(J8),"",J8)</f>
        <v>27.4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</v>
      </c>
      <c r="O13" s="937">
        <f>IF(ISBLANK(F8),"",F8)</f>
        <v>47.7</v>
      </c>
      <c r="P13" s="939">
        <f>IF(ISBLANK(I8),"",I8)</f>
        <v>36.299999999999997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</v>
      </c>
      <c r="O20" s="935">
        <f>IF(ISBLANK(E8),"",E8)</f>
        <v>52.7</v>
      </c>
      <c r="P20" s="940">
        <f>IF(ISBLANK(H8),"",H8)</f>
        <v>31.2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16.100000000000001</v>
      </c>
      <c r="O24" s="936">
        <f>IF(ISBLANK(G8),"",G8)</f>
        <v>56.5</v>
      </c>
      <c r="P24" s="938">
        <f>IF(ISBLANK(J8),"",J8)</f>
        <v>27.4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</v>
      </c>
      <c r="O25" s="937">
        <f>IF(ISBLANK(F8),"",F8)</f>
        <v>47.7</v>
      </c>
      <c r="P25" s="939">
        <f>IF(ISBLANK(I8),"",I8)</f>
        <v>36.299999999999997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10309514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54291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9946977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52382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24154247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127200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3045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137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140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10911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641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1152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3557612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26</v>
      </c>
      <c r="E20" s="600">
        <v>26.8</v>
      </c>
      <c r="F20" s="600">
        <v>25.1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26.2</v>
      </c>
      <c r="E21" s="751">
        <v>27.4</v>
      </c>
      <c r="F21" s="751">
        <v>26.2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3.5</v>
      </c>
      <c r="E22" s="752">
        <v>1.1000000000000001</v>
      </c>
      <c r="F22" s="752">
        <v>1.1000000000000001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25.1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1.1000000000000001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47.6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25.1</v>
      </c>
      <c r="C30" s="204" t="s">
        <v>493</v>
      </c>
    </row>
    <row r="31" spans="1:11" x14ac:dyDescent="0.25">
      <c r="A31" s="698" t="s">
        <v>1430</v>
      </c>
      <c r="B31" s="734">
        <f>F21</f>
        <v>26.2</v>
      </c>
    </row>
    <row r="32" spans="1:11" x14ac:dyDescent="0.25">
      <c r="A32" s="698" t="s">
        <v>1431</v>
      </c>
      <c r="B32" s="734">
        <f>F22</f>
        <v>1.1000000000000001</v>
      </c>
    </row>
    <row r="33" spans="1:2" x14ac:dyDescent="0.25">
      <c r="A33" s="699" t="s">
        <v>1432</v>
      </c>
      <c r="B33" s="732">
        <f>100-(B30+B31+B32)</f>
        <v>47.6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3041</v>
      </c>
      <c r="C4" s="71">
        <v>99</v>
      </c>
      <c r="D4" s="71">
        <v>175</v>
      </c>
      <c r="G4" s="217">
        <f>A4</f>
        <v>2021</v>
      </c>
      <c r="H4" s="289">
        <f>IF(ISBLANK(C4),"",C4)</f>
        <v>99</v>
      </c>
      <c r="I4" s="289">
        <f>IF(ISBLANK(D4),"",D4)</f>
        <v>175</v>
      </c>
    </row>
    <row r="5" spans="1:9" x14ac:dyDescent="0.25">
      <c r="A5" s="286">
        <v>2022</v>
      </c>
      <c r="B5" s="214">
        <v>3060</v>
      </c>
      <c r="C5" s="214">
        <v>136</v>
      </c>
      <c r="D5" s="214">
        <v>173</v>
      </c>
      <c r="G5" s="286">
        <f t="shared" ref="G5:G6" si="0">A5</f>
        <v>2022</v>
      </c>
      <c r="H5" s="290">
        <f t="shared" ref="H5:H6" si="1">IF(ISBLANK(C5),"",C5)</f>
        <v>136</v>
      </c>
      <c r="I5" s="290">
        <f t="shared" ref="I5:I6" si="2">IF(ISBLANK(D5),"",D5)</f>
        <v>173</v>
      </c>
    </row>
    <row r="6" spans="1:9" x14ac:dyDescent="0.25">
      <c r="A6" s="218">
        <v>2023</v>
      </c>
      <c r="B6" s="168">
        <v>3045</v>
      </c>
      <c r="C6" s="168">
        <v>137</v>
      </c>
      <c r="D6" s="168">
        <v>140</v>
      </c>
      <c r="G6" s="219">
        <f t="shared" si="0"/>
        <v>2023</v>
      </c>
      <c r="H6" s="291">
        <f t="shared" si="1"/>
        <v>137</v>
      </c>
      <c r="I6" s="291">
        <f t="shared" si="2"/>
        <v>140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99</v>
      </c>
      <c r="I12" s="289">
        <f>IF(ISBLANK(D4),"",D4)</f>
        <v>175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136</v>
      </c>
      <c r="I13" s="290">
        <f t="shared" si="4"/>
        <v>173</v>
      </c>
    </row>
    <row r="14" spans="1:9" x14ac:dyDescent="0.25">
      <c r="G14" s="219">
        <f t="shared" si="3"/>
        <v>2023</v>
      </c>
      <c r="H14" s="291">
        <f t="shared" ref="H14:I14" si="5">IF(ISBLANK(C6),"",C6)</f>
        <v>137</v>
      </c>
      <c r="I14" s="291">
        <f t="shared" si="5"/>
        <v>140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10057</v>
      </c>
      <c r="C23" s="71">
        <v>729</v>
      </c>
      <c r="D23" s="71">
        <v>1086</v>
      </c>
      <c r="G23" s="217">
        <f>A23</f>
        <v>2021</v>
      </c>
      <c r="H23" s="289">
        <f>IF(ISBLANK(C23),"",C23)</f>
        <v>729</v>
      </c>
      <c r="I23" s="289">
        <f>IF(ISBLANK(D23),"",D23)</f>
        <v>1086</v>
      </c>
    </row>
    <row r="24" spans="1:13" x14ac:dyDescent="0.25">
      <c r="A24" s="286">
        <v>2022</v>
      </c>
      <c r="B24" s="214">
        <v>10391</v>
      </c>
      <c r="C24" s="214">
        <v>711</v>
      </c>
      <c r="D24" s="214">
        <v>1041</v>
      </c>
      <c r="G24" s="286">
        <f t="shared" ref="G24:G25" si="6">A24</f>
        <v>2022</v>
      </c>
      <c r="H24" s="290">
        <f t="shared" ref="H24:H25" si="7">IF(ISBLANK(C24),"",C24)</f>
        <v>711</v>
      </c>
      <c r="I24" s="290">
        <f t="shared" ref="I24:I25" si="8">IF(ISBLANK(D24),"",D24)</f>
        <v>1041</v>
      </c>
    </row>
    <row r="25" spans="1:13" x14ac:dyDescent="0.25">
      <c r="A25" s="218">
        <v>2023</v>
      </c>
      <c r="B25" s="168">
        <v>10911</v>
      </c>
      <c r="C25" s="168">
        <v>641</v>
      </c>
      <c r="D25" s="168">
        <v>1152</v>
      </c>
      <c r="G25" s="219">
        <f t="shared" si="6"/>
        <v>2023</v>
      </c>
      <c r="H25" s="291">
        <f t="shared" si="7"/>
        <v>641</v>
      </c>
      <c r="I25" s="291">
        <f t="shared" si="8"/>
        <v>1152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729</v>
      </c>
      <c r="I31" s="289">
        <f>IF(ISBLANK(D23),"",D23)</f>
        <v>1086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711</v>
      </c>
      <c r="I32" s="290">
        <f t="shared" si="10"/>
        <v>1041</v>
      </c>
    </row>
    <row r="33" spans="7:9" x14ac:dyDescent="0.25">
      <c r="G33" s="219">
        <f t="shared" si="9"/>
        <v>2023</v>
      </c>
      <c r="H33" s="291">
        <f t="shared" ref="H33:I33" si="11">IF(ISBLANK(C25),"",C25)</f>
        <v>641</v>
      </c>
      <c r="I33" s="291">
        <f t="shared" si="11"/>
        <v>1152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4735484</v>
      </c>
      <c r="C4" s="1077">
        <v>24097</v>
      </c>
      <c r="D4" s="110">
        <v>4772716</v>
      </c>
      <c r="E4" s="70">
        <v>24287</v>
      </c>
      <c r="F4" s="1076">
        <v>636408</v>
      </c>
      <c r="G4" s="70">
        <v>3238</v>
      </c>
      <c r="H4" s="1078">
        <v>18205671</v>
      </c>
      <c r="I4" s="1077">
        <v>92642</v>
      </c>
    </row>
    <row r="5" spans="1:9" x14ac:dyDescent="0.25">
      <c r="A5" s="587">
        <v>2021</v>
      </c>
      <c r="B5" s="1079">
        <v>5529195</v>
      </c>
      <c r="C5" s="1080">
        <v>28490</v>
      </c>
      <c r="D5" s="160">
        <v>5656433</v>
      </c>
      <c r="E5" s="212">
        <v>29146</v>
      </c>
      <c r="F5" s="1079">
        <v>226139</v>
      </c>
      <c r="G5" s="212">
        <v>1165</v>
      </c>
      <c r="H5" s="1081">
        <v>20648495</v>
      </c>
      <c r="I5" s="1080">
        <v>106396</v>
      </c>
    </row>
    <row r="6" spans="1:9" x14ac:dyDescent="0.25">
      <c r="A6" s="588">
        <v>2022</v>
      </c>
      <c r="B6" s="1082">
        <v>6055437</v>
      </c>
      <c r="C6" s="1083">
        <v>31889</v>
      </c>
      <c r="D6" s="169">
        <v>6322741</v>
      </c>
      <c r="E6" s="167">
        <v>33297</v>
      </c>
      <c r="F6" s="1082">
        <v>272644</v>
      </c>
      <c r="G6" s="167">
        <v>1436</v>
      </c>
      <c r="H6" s="1084">
        <v>24154247</v>
      </c>
      <c r="I6" s="1083">
        <v>127200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2721942</v>
      </c>
      <c r="C4" s="1076">
        <v>6827598</v>
      </c>
      <c r="D4" s="1077">
        <v>34743</v>
      </c>
      <c r="E4" s="1076">
        <v>6648803</v>
      </c>
      <c r="F4" s="1077">
        <v>33833</v>
      </c>
    </row>
    <row r="5" spans="1:6" x14ac:dyDescent="0.25">
      <c r="A5" s="480">
        <v>2021</v>
      </c>
      <c r="B5" s="1081">
        <v>2158461</v>
      </c>
      <c r="C5" s="1079">
        <v>8389430</v>
      </c>
      <c r="D5" s="1080">
        <v>43228</v>
      </c>
      <c r="E5" s="1079">
        <v>7918192</v>
      </c>
      <c r="F5" s="1080">
        <v>40800</v>
      </c>
    </row>
    <row r="6" spans="1:6" ht="15.75" thickBot="1" x14ac:dyDescent="0.3">
      <c r="A6" s="960">
        <v>2022</v>
      </c>
      <c r="B6" s="1085">
        <v>3557612</v>
      </c>
      <c r="C6" s="1086">
        <v>10309514</v>
      </c>
      <c r="D6" s="1087">
        <v>54291</v>
      </c>
      <c r="E6" s="1086">
        <v>9946977</v>
      </c>
      <c r="F6" s="1087">
        <v>52382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Moravica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3016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206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189892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75.86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167.7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176943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192764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5829</v>
      </c>
      <c r="C63" s="548">
        <f>IF(ISBLANK('DEM2'!C7),"-",'DEM2'!C7)</f>
        <v>6205</v>
      </c>
      <c r="D63" s="548"/>
      <c r="E63" s="548">
        <f>IF(ISBLANK('DEM2'!D8),"-",'DEM2'!D8)</f>
        <v>5853</v>
      </c>
      <c r="F63" s="548">
        <f>IF(ISBLANK('DEM2'!C8),"-",'DEM2'!C8)</f>
        <v>6115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6844</v>
      </c>
      <c r="C64" s="317">
        <f>IF(ISBLANK('DEM2'!F7),"-",'DEM2'!F7)</f>
        <v>7445</v>
      </c>
      <c r="D64" s="789"/>
      <c r="E64" s="317">
        <f>IF(ISBLANK('DEM2'!G8),"-",'DEM2'!G8)</f>
        <v>6812</v>
      </c>
      <c r="F64" s="317">
        <f>IF(ISBLANK('DEM2'!F8),"-",'DEM2'!F8)</f>
        <v>7442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3893</v>
      </c>
      <c r="C65" s="345">
        <f>IF(ISBLANK('DEM2'!I7),"-",'DEM2'!I7)</f>
        <v>4152</v>
      </c>
      <c r="D65" s="393"/>
      <c r="E65" s="345">
        <f>IF(ISBLANK('DEM2'!J8),"-",'DEM2'!J8)</f>
        <v>3788</v>
      </c>
      <c r="F65" s="345">
        <f>IF(ISBLANK('DEM2'!I8),"-",'DEM2'!I8)</f>
        <v>3958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15577</v>
      </c>
      <c r="C66" s="348">
        <f>IF(ISBLANK('DEM2'!L7),"-",'DEM2'!L7)</f>
        <v>16700</v>
      </c>
      <c r="D66" s="394"/>
      <c r="E66" s="348">
        <f>IF(ISBLANK('DEM2'!M8),"-",'DEM2'!M8)</f>
        <v>15508</v>
      </c>
      <c r="F66" s="348">
        <f>IF(ISBLANK('DEM2'!L8),"-",'DEM2'!L8)</f>
        <v>16496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14487</v>
      </c>
      <c r="C67" s="345">
        <f>IF(ISBLANK('DEM2'!O7),"-",'DEM2'!O7)</f>
        <v>15565</v>
      </c>
      <c r="D67" s="393"/>
      <c r="E67" s="345">
        <f>IF(ISBLANK('DEM2'!P8),"-",'DEM2'!P8)</f>
        <v>13471</v>
      </c>
      <c r="F67" s="345">
        <f>IF(ISBLANK('DEM2'!O8),"-",'DEM2'!O8)</f>
        <v>14575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60458</v>
      </c>
      <c r="C68" s="317">
        <f>IF(ISBLANK('DEM2'!R7),"-",'DEM2'!R7)</f>
        <v>61282</v>
      </c>
      <c r="D68" s="395"/>
      <c r="E68" s="317">
        <f>IF(ISBLANK('DEM2'!S8),"-",'DEM2'!S8)</f>
        <v>58737</v>
      </c>
      <c r="F68" s="317">
        <f>IF(ISBLANK('DEM2'!R8),"-",'DEM2'!R8)</f>
        <v>59473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98822</v>
      </c>
      <c r="C69" s="463">
        <f>IF(ISBLANK('DEM2'!U7),"-",'DEM2'!U7)</f>
        <v>95250</v>
      </c>
      <c r="D69" s="799"/>
      <c r="E69" s="463">
        <f>IF(ISBLANK('DEM2'!V8),"-",'DEM2'!V8)</f>
        <v>96747</v>
      </c>
      <c r="F69" s="463">
        <f>IF(ISBLANK('DEM2'!U8),"-",'DEM2'!U8)</f>
        <v>93145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1.2</v>
      </c>
      <c r="G115" s="800">
        <f>IF(ISBLANK('DEM2'!E23),"-",'DEM2'!E23)</f>
        <v>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7.5</v>
      </c>
      <c r="G116" s="407">
        <f>IF(ISBLANK('DEM2'!E24),"-",'DEM2'!E24)</f>
        <v>9.3000000000000007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6.6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62981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66618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73431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7772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24154247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127200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6322741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3104324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33297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6055437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31889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272644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1436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10309514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54291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9946977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52382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3045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10911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3557612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29380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34017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13893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69091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28953</v>
      </c>
      <c r="C300" s="808">
        <f>IF(ISBLANK(POLJ3!C4),"-",POLJ3!C4)</f>
        <v>4981</v>
      </c>
      <c r="D300" s="1160">
        <f>IF(ISBLANK(POLJ3!D4),"-",POLJ3!D4)</f>
        <v>23972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41096</v>
      </c>
      <c r="C301" s="789">
        <f>IF(ISBLANK(POLJ3!C5),"-",POLJ3!C5)</f>
        <v>26328</v>
      </c>
      <c r="D301" s="1161">
        <f>IF(ISBLANK(POLJ3!D5),"-",POLJ3!D5)</f>
        <v>14768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14</v>
      </c>
      <c r="C302" s="790">
        <f>IF(ISBLANK(POLJ3!C6),"-",POLJ3!C6)</f>
        <v>5</v>
      </c>
      <c r="D302" s="1162">
        <f>IF(ISBLANK(POLJ3!D6),"-",POLJ3!D6)</f>
        <v>9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286</v>
      </c>
      <c r="C303" s="791">
        <f>IF(ISBLANK(POLJ3!C7),"-",POLJ3!C7)</f>
        <v>105</v>
      </c>
      <c r="D303" s="1163">
        <f>IF(ISBLANK(POLJ3!D7),"-",POLJ3!D7)</f>
        <v>181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29380</v>
      </c>
      <c r="C304" s="807">
        <f>IF(ISBLANK(POLJ3!C8),"-",POLJ3!C8)</f>
        <v>4719</v>
      </c>
      <c r="D304" s="1164">
        <f>IF(ISBLANK(POLJ3!D8),"-",POLJ3!D8)</f>
        <v>24661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1119.43</v>
      </c>
      <c r="C310" s="1165"/>
      <c r="D310" s="3"/>
      <c r="E310" s="5"/>
      <c r="F310" s="5"/>
      <c r="G310" s="815" t="s">
        <v>854</v>
      </c>
      <c r="H310" s="816">
        <f>IF(ISBLANK(POLJ2!H3),"-",POLJ2!H3)</f>
        <v>37854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39625</v>
      </c>
      <c r="C311" s="1154"/>
      <c r="D311" s="3"/>
      <c r="E311" s="5"/>
      <c r="F311" s="5"/>
      <c r="G311" s="810" t="s">
        <v>855</v>
      </c>
      <c r="H311" s="248">
        <f>IF(ISBLANK(POLJ2!H4),"-",POLJ2!H4)</f>
        <v>81593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12807.14</v>
      </c>
      <c r="C312" s="1154"/>
      <c r="D312" s="3"/>
      <c r="E312" s="5"/>
      <c r="F312" s="5"/>
      <c r="G312" s="810" t="s">
        <v>856</v>
      </c>
      <c r="H312" s="248">
        <f>IF(ISBLANK(POLJ2!H5),"-",POLJ2!H5)</f>
        <v>121889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36.700000000000003</v>
      </c>
      <c r="C313" s="1154"/>
      <c r="D313" s="3"/>
      <c r="E313" s="5"/>
      <c r="F313" s="5"/>
      <c r="G313" s="812" t="s">
        <v>857</v>
      </c>
      <c r="H313" s="249">
        <f>IF(ISBLANK(POLJ2!H6),"-",POLJ2!H6)</f>
        <v>420449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77.959999999999994</v>
      </c>
      <c r="C314" s="1154"/>
      <c r="D314" s="3"/>
      <c r="E314" s="5"/>
      <c r="F314" s="5"/>
      <c r="G314" s="814" t="s">
        <v>847</v>
      </c>
      <c r="H314" s="817">
        <f>IF(ISBLANK(POLJ2!H7),"-",POLJ2!H7)</f>
        <v>661785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50365.87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104032.1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8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67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1882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45.3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6921</v>
      </c>
      <c r="I364" s="808">
        <f>IF(ISBLANK(OBRAZ2!I6),"-",OBRAZ2!I6)</f>
        <v>5367</v>
      </c>
      <c r="J364" s="808">
        <f>IF(ISBLANK(OBRAZ2!J6),"-",OBRAZ2!J6)</f>
        <v>1554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3237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254</v>
      </c>
      <c r="I365" s="416">
        <f>IF(ISBLANK(OBRAZ2!I7),"-",OBRAZ2!I7)</f>
        <v>250</v>
      </c>
      <c r="J365" s="416">
        <f>IF(ISBLANK(OBRAZ2!J7),"-",OBRAZ2!J7)</f>
        <v>4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74.400000000000006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106</v>
      </c>
      <c r="I366" s="807">
        <f>IF(ISBLANK(OBRAZ2!I8),"-",OBRAZ2!I8)</f>
        <v>97</v>
      </c>
      <c r="J366" s="807">
        <f>IF(ISBLANK(OBRAZ2!J8),"-",OBRAZ2!J8)</f>
        <v>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1790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0.61441630451071483</v>
      </c>
      <c r="I375" s="850">
        <f>IF(ISBLANK(OBRAZ2!C12),"-",OBRAZ2!C21)</f>
        <v>0.24562924432885422</v>
      </c>
      <c r="J375" s="850">
        <f>IF(ISBLANK(OBRAZ2!D12),"-",OBRAZ2!D21)</f>
        <v>0.39079461571862784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72.830810729806686</v>
      </c>
      <c r="I377" s="851">
        <f>IF(ISBLANK(OBRAZ2!C14),"-",OBRAZ2!C23)</f>
        <v>74.136685450079469</v>
      </c>
      <c r="J377" s="851">
        <f>IF(ISBLANK(OBRAZ2!D14),"-",OBRAZ2!D23)</f>
        <v>73.700969749601967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9.2462160947100269</v>
      </c>
      <c r="I379" s="851">
        <f>IF(ISBLANK(OBRAZ2!C16),"-",OBRAZ2!C25)</f>
        <v>8.6837162259789054</v>
      </c>
      <c r="J379" s="851">
        <f>IF(ISBLANK(OBRAZ2!D16),"-",OBRAZ2!D25)</f>
        <v>9.1474887827471409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17.308556870972577</v>
      </c>
      <c r="I380" s="852">
        <f>IF(ISBLANK(OBRAZ2!C17),"-",OBRAZ2!C26)</f>
        <v>16.933969079612773</v>
      </c>
      <c r="J380" s="852">
        <f>IF(ISBLANK(OBRAZ2!D17),"-",OBRAZ2!D26)</f>
        <v>16.760746851932261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72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6238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6990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683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219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1775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96.7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48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134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6932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91.3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2014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102.6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25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4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25057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3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32559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59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3868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457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70.900000000000006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0.56999999999999995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0.5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98.3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86.4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14383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389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5106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48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55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7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57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1106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3844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12.5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1152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476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1016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57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556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170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7.8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50.6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36.200000000000003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612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1673.7570000000001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2407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61456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824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48549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121150.29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63747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18710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292659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50037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29380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13893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34017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1119.43</v>
      </c>
      <c r="G3" s="217" t="s">
        <v>765</v>
      </c>
      <c r="H3" s="71">
        <v>37854</v>
      </c>
    </row>
    <row r="4" spans="1:9" x14ac:dyDescent="0.25">
      <c r="A4" s="286" t="s">
        <v>760</v>
      </c>
      <c r="B4" s="214">
        <v>39625</v>
      </c>
      <c r="G4" s="286" t="s">
        <v>766</v>
      </c>
      <c r="H4" s="214">
        <v>81593</v>
      </c>
    </row>
    <row r="5" spans="1:9" x14ac:dyDescent="0.25">
      <c r="A5" s="286" t="s">
        <v>761</v>
      </c>
      <c r="B5" s="214">
        <v>12807.14</v>
      </c>
      <c r="G5" s="286" t="s">
        <v>767</v>
      </c>
      <c r="H5" s="214">
        <v>121889</v>
      </c>
    </row>
    <row r="6" spans="1:9" x14ac:dyDescent="0.25">
      <c r="A6" s="286" t="s">
        <v>762</v>
      </c>
      <c r="B6" s="214">
        <v>36.700000000000003</v>
      </c>
      <c r="G6" s="286" t="s">
        <v>768</v>
      </c>
      <c r="H6" s="214">
        <v>420449</v>
      </c>
    </row>
    <row r="7" spans="1:9" x14ac:dyDescent="0.25">
      <c r="A7" s="286" t="s">
        <v>763</v>
      </c>
      <c r="B7" s="214">
        <v>77.959999999999994</v>
      </c>
      <c r="G7" s="1" t="s">
        <v>24</v>
      </c>
      <c r="H7" s="288">
        <v>661785</v>
      </c>
    </row>
    <row r="8" spans="1:9" x14ac:dyDescent="0.25">
      <c r="A8" s="287" t="s">
        <v>764</v>
      </c>
      <c r="B8" s="73">
        <v>50365.87</v>
      </c>
    </row>
    <row r="9" spans="1:9" x14ac:dyDescent="0.25">
      <c r="A9" s="1" t="s">
        <v>24</v>
      </c>
      <c r="B9" s="288">
        <v>104032.1</v>
      </c>
      <c r="I9" s="41" t="s">
        <v>876</v>
      </c>
    </row>
    <row r="10" spans="1:9" x14ac:dyDescent="0.25">
      <c r="G10" s="29" t="s">
        <v>775</v>
      </c>
      <c r="H10" s="58">
        <v>69091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28953</v>
      </c>
      <c r="C4" s="55">
        <v>4981</v>
      </c>
      <c r="D4" s="110">
        <v>23972</v>
      </c>
    </row>
    <row r="5" spans="1:4" ht="30" customHeight="1" x14ac:dyDescent="0.25">
      <c r="A5" s="274" t="s">
        <v>884</v>
      </c>
      <c r="B5" s="212">
        <v>41096</v>
      </c>
      <c r="C5" s="58">
        <v>26328</v>
      </c>
      <c r="D5" s="160">
        <v>14768</v>
      </c>
    </row>
    <row r="6" spans="1:4" x14ac:dyDescent="0.25">
      <c r="A6" s="274" t="s">
        <v>772</v>
      </c>
      <c r="B6" s="212">
        <v>14</v>
      </c>
      <c r="C6" s="58">
        <v>5</v>
      </c>
      <c r="D6" s="160">
        <v>9</v>
      </c>
    </row>
    <row r="7" spans="1:4" ht="30" x14ac:dyDescent="0.25">
      <c r="A7" s="274" t="s">
        <v>773</v>
      </c>
      <c r="B7" s="212">
        <v>286</v>
      </c>
      <c r="C7" s="58">
        <v>105</v>
      </c>
      <c r="D7" s="160">
        <v>181</v>
      </c>
    </row>
    <row r="8" spans="1:4" x14ac:dyDescent="0.25">
      <c r="A8" s="201" t="s">
        <v>774</v>
      </c>
      <c r="B8" s="72">
        <v>29380</v>
      </c>
      <c r="C8" s="61">
        <v>4719</v>
      </c>
      <c r="D8" s="111">
        <v>24661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35.714285714285715</v>
      </c>
      <c r="C14" s="276">
        <f>D6/B6*100</f>
        <v>64.285714285714292</v>
      </c>
    </row>
    <row r="15" spans="1:4" ht="60" x14ac:dyDescent="0.25">
      <c r="A15" s="277" t="s">
        <v>885</v>
      </c>
      <c r="B15" s="282">
        <f>C5/B5*100</f>
        <v>64.0646291609889</v>
      </c>
      <c r="C15" s="278">
        <f>D5/B5*100</f>
        <v>35.935370839011092</v>
      </c>
    </row>
    <row r="16" spans="1:4" ht="30" x14ac:dyDescent="0.25">
      <c r="A16" s="279" t="s">
        <v>821</v>
      </c>
      <c r="B16" s="283">
        <f>C4/B4*100</f>
        <v>17.203743998894762</v>
      </c>
      <c r="C16" s="280">
        <f>D4/B4*100</f>
        <v>82.796256001105235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35.714285714285715</v>
      </c>
      <c r="C21" s="276">
        <f>C14</f>
        <v>64.285714285714292</v>
      </c>
    </row>
    <row r="22" spans="1:3" ht="60" x14ac:dyDescent="0.25">
      <c r="A22" s="277" t="s">
        <v>823</v>
      </c>
      <c r="B22" s="282">
        <f t="shared" ref="B22:C23" si="0">B15</f>
        <v>64.0646291609889</v>
      </c>
      <c r="C22" s="278">
        <f t="shared" si="0"/>
        <v>35.935370839011092</v>
      </c>
    </row>
    <row r="23" spans="1:3" ht="30" x14ac:dyDescent="0.25">
      <c r="A23" s="279" t="s">
        <v>858</v>
      </c>
      <c r="B23" s="285">
        <f t="shared" si="0"/>
        <v>17.203743998894762</v>
      </c>
      <c r="C23" s="284">
        <f t="shared" si="0"/>
        <v>82.796256001105235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8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67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1882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45.3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3237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74.400000000000006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1790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6419</v>
      </c>
      <c r="C6" s="973">
        <v>5143</v>
      </c>
      <c r="D6" s="945">
        <v>1276</v>
      </c>
      <c r="E6" s="973">
        <v>6673</v>
      </c>
      <c r="F6" s="973">
        <v>5174</v>
      </c>
      <c r="G6" s="945">
        <v>1499</v>
      </c>
      <c r="H6" s="599">
        <v>6921</v>
      </c>
      <c r="I6" s="616">
        <v>5367</v>
      </c>
      <c r="J6" s="945">
        <v>1554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356</v>
      </c>
      <c r="C7" s="975">
        <v>327</v>
      </c>
      <c r="D7" s="976">
        <v>29</v>
      </c>
      <c r="E7" s="975">
        <v>273</v>
      </c>
      <c r="F7" s="975">
        <v>273</v>
      </c>
      <c r="G7" s="976">
        <v>0</v>
      </c>
      <c r="H7" s="753">
        <v>254</v>
      </c>
      <c r="I7" s="690">
        <v>250</v>
      </c>
      <c r="J7" s="976">
        <v>4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134</v>
      </c>
      <c r="C8" s="978">
        <v>134</v>
      </c>
      <c r="D8" s="979">
        <v>0</v>
      </c>
      <c r="E8" s="978">
        <v>120</v>
      </c>
      <c r="F8" s="978">
        <v>120</v>
      </c>
      <c r="G8" s="979">
        <v>0</v>
      </c>
      <c r="H8" s="754">
        <v>106</v>
      </c>
      <c r="I8" s="691">
        <v>97</v>
      </c>
      <c r="J8" s="979">
        <v>9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41</v>
      </c>
      <c r="C12" s="600">
        <v>17</v>
      </c>
      <c r="D12" s="600">
        <v>27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4860</v>
      </c>
      <c r="C14" s="751">
        <v>5131</v>
      </c>
      <c r="D14" s="751">
        <v>5092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617</v>
      </c>
      <c r="C16" s="1029">
        <v>601</v>
      </c>
      <c r="D16" s="751">
        <v>632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1155</v>
      </c>
      <c r="C17" s="752">
        <v>1172</v>
      </c>
      <c r="D17" s="752">
        <v>1158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0.61441630451071483</v>
      </c>
      <c r="C21" s="289">
        <f>C12/SUM(C12:C17)*100</f>
        <v>0.24562924432885422</v>
      </c>
      <c r="D21" s="289">
        <f>D12/SUM(D12:D17)*100</f>
        <v>0.39079461571862784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72.830810729806686</v>
      </c>
      <c r="C23" s="290">
        <f>C14/SUM(C12:C17)*100</f>
        <v>74.136685450079469</v>
      </c>
      <c r="D23" s="290">
        <f>D14/SUM(D12:D17)*100</f>
        <v>73.700969749601967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9.2462160947100269</v>
      </c>
      <c r="C25" s="290">
        <f>C16/SUM(C12:C17)*100</f>
        <v>8.6837162259789054</v>
      </c>
      <c r="D25" s="290">
        <f>D16/SUM(D12:D17)*100</f>
        <v>9.1474887827471409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17.308556870972577</v>
      </c>
      <c r="C26" s="291">
        <f>C17/SUM(C12:C17)*100</f>
        <v>16.933969079612773</v>
      </c>
      <c r="D26" s="291">
        <f>D17/SUM(D12:D17)*100</f>
        <v>16.760746851932261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23</v>
      </c>
      <c r="C7" s="600">
        <v>22.7</v>
      </c>
      <c r="D7" s="600">
        <v>22.9</v>
      </c>
    </row>
    <row r="8" spans="1:6" x14ac:dyDescent="0.25">
      <c r="A8" s="695" t="s">
        <v>944</v>
      </c>
      <c r="B8" s="751">
        <v>15.8</v>
      </c>
      <c r="C8" s="751">
        <v>14.1</v>
      </c>
      <c r="D8" s="751">
        <v>18.8</v>
      </c>
    </row>
    <row r="9" spans="1:6" x14ac:dyDescent="0.25">
      <c r="A9" s="696" t="s">
        <v>224</v>
      </c>
      <c r="B9" s="752">
        <v>61.2</v>
      </c>
      <c r="C9" s="752">
        <v>63.2</v>
      </c>
      <c r="D9" s="752">
        <v>58.2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23</v>
      </c>
      <c r="C13" s="697">
        <f t="shared" ref="C13:D13" si="1">IF(ISBLANK(C7),"",C7)</f>
        <v>22.7</v>
      </c>
      <c r="D13" s="697">
        <f t="shared" si="1"/>
        <v>22.9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15.8</v>
      </c>
      <c r="C14" s="698">
        <f t="shared" si="2"/>
        <v>14.1</v>
      </c>
      <c r="D14" s="698">
        <f t="shared" si="2"/>
        <v>18.8</v>
      </c>
    </row>
    <row r="15" spans="1:6" x14ac:dyDescent="0.25">
      <c r="A15" s="702" t="s">
        <v>1630</v>
      </c>
      <c r="B15" s="699">
        <f t="shared" si="2"/>
        <v>61.2</v>
      </c>
      <c r="C15" s="699">
        <f t="shared" si="2"/>
        <v>63.2</v>
      </c>
      <c r="D15" s="699">
        <f t="shared" si="2"/>
        <v>58.2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23</v>
      </c>
      <c r="C18" s="697">
        <f t="shared" ref="C18:D18" si="4">IF(ISBLANK(C7),"",C7)</f>
        <v>22.7</v>
      </c>
      <c r="D18" s="697">
        <f t="shared" si="4"/>
        <v>22.9</v>
      </c>
    </row>
    <row r="19" spans="1:5" x14ac:dyDescent="0.25">
      <c r="A19" s="701" t="s">
        <v>1632</v>
      </c>
      <c r="B19" s="698">
        <f t="shared" ref="B19:D20" si="5">IF(ISBLANK(B8),"",B8)</f>
        <v>15.8</v>
      </c>
      <c r="C19" s="698">
        <f t="shared" si="5"/>
        <v>14.1</v>
      </c>
      <c r="D19" s="698">
        <f t="shared" si="5"/>
        <v>18.8</v>
      </c>
    </row>
    <row r="20" spans="1:5" x14ac:dyDescent="0.25">
      <c r="A20" s="702" t="s">
        <v>1633</v>
      </c>
      <c r="B20" s="699">
        <f t="shared" si="5"/>
        <v>61.2</v>
      </c>
      <c r="C20" s="699">
        <f t="shared" si="5"/>
        <v>63.2</v>
      </c>
      <c r="D20" s="699">
        <f t="shared" si="5"/>
        <v>58.2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104.5</v>
      </c>
      <c r="C5" s="611">
        <v>97.7</v>
      </c>
      <c r="D5" s="1030">
        <v>100.9</v>
      </c>
      <c r="F5" s="28"/>
      <c r="G5" s="693">
        <f>A5</f>
        <v>2020</v>
      </c>
      <c r="H5" s="669">
        <f>IF(ISBLANK(B5),"",B5)</f>
        <v>104.5</v>
      </c>
      <c r="I5" s="618">
        <f t="shared" ref="H5:I7" si="0">IF(ISBLANK(C5),"",C5)</f>
        <v>97.7</v>
      </c>
    </row>
    <row r="6" spans="1:10" x14ac:dyDescent="0.25">
      <c r="A6" s="749">
        <v>2021</v>
      </c>
      <c r="B6" s="601">
        <v>107.1</v>
      </c>
      <c r="C6" s="612">
        <v>101.8</v>
      </c>
      <c r="D6" s="946">
        <v>104.2</v>
      </c>
      <c r="F6" s="44"/>
      <c r="G6" s="693">
        <f t="shared" ref="G6:G7" si="1">A6</f>
        <v>2021</v>
      </c>
      <c r="H6" s="670">
        <f t="shared" si="0"/>
        <v>107.1</v>
      </c>
      <c r="I6" s="619">
        <f t="shared" si="0"/>
        <v>101.8</v>
      </c>
    </row>
    <row r="7" spans="1:10" x14ac:dyDescent="0.25">
      <c r="A7" s="750">
        <v>2022</v>
      </c>
      <c r="B7" s="601">
        <v>104</v>
      </c>
      <c r="C7" s="612">
        <v>99.8</v>
      </c>
      <c r="D7" s="946">
        <v>101.8</v>
      </c>
      <c r="F7" s="44"/>
      <c r="G7" s="693">
        <f t="shared" si="1"/>
        <v>2022</v>
      </c>
      <c r="H7" s="671">
        <f t="shared" si="0"/>
        <v>104</v>
      </c>
      <c r="I7" s="620">
        <f t="shared" si="0"/>
        <v>99.8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104.5</v>
      </c>
      <c r="I13" s="618">
        <f>IF(ISBLANK(C5),"",C5)</f>
        <v>97.7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107.1</v>
      </c>
      <c r="I14" s="619">
        <f t="shared" si="3"/>
        <v>101.8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104</v>
      </c>
      <c r="I15" s="620">
        <f t="shared" si="4"/>
        <v>99.8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Moravica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3016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206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189892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75.86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167.7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176943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192764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5829</v>
      </c>
      <c r="C63" s="548">
        <f>IF(ISBLANK('DEM2'!C7),"-",'DEM2'!C7)</f>
        <v>6205</v>
      </c>
      <c r="D63" s="548"/>
      <c r="E63" s="548">
        <f>IF(ISBLANK('DEM2'!D8),"-",'DEM2'!D8)</f>
        <v>5853</v>
      </c>
      <c r="F63" s="548">
        <f>IF(ISBLANK('DEM2'!C8),"-",'DEM2'!C8)</f>
        <v>6115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6844</v>
      </c>
      <c r="C64" s="317">
        <f>IF(ISBLANK('DEM2'!F7),"-",'DEM2'!F7)</f>
        <v>7445</v>
      </c>
      <c r="D64" s="789"/>
      <c r="E64" s="317">
        <f>IF(ISBLANK('DEM2'!G8),"-",'DEM2'!G8)</f>
        <v>6812</v>
      </c>
      <c r="F64" s="317">
        <f>IF(ISBLANK('DEM2'!F8),"-",'DEM2'!F8)</f>
        <v>7442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3893</v>
      </c>
      <c r="C65" s="345">
        <f>IF(ISBLANK('DEM2'!I7),"-",'DEM2'!I7)</f>
        <v>4152</v>
      </c>
      <c r="D65" s="393"/>
      <c r="E65" s="345">
        <f>IF(ISBLANK('DEM2'!J8),"-",'DEM2'!J8)</f>
        <v>3788</v>
      </c>
      <c r="F65" s="345">
        <f>IF(ISBLANK('DEM2'!I8),"-",'DEM2'!I8)</f>
        <v>3958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15577</v>
      </c>
      <c r="C66" s="317">
        <f>IF(ISBLANK('DEM2'!L7),"-",'DEM2'!L7)</f>
        <v>16700</v>
      </c>
      <c r="D66" s="395"/>
      <c r="E66" s="317">
        <f>IF(ISBLANK('DEM2'!M8),"-",'DEM2'!M8)</f>
        <v>15508</v>
      </c>
      <c r="F66" s="317">
        <f>IF(ISBLANK('DEM2'!L8),"-",'DEM2'!L8)</f>
        <v>16496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14487</v>
      </c>
      <c r="C67" s="317">
        <f>IF(ISBLANK('DEM2'!O7),"-",'DEM2'!O7)</f>
        <v>15565</v>
      </c>
      <c r="D67" s="395"/>
      <c r="E67" s="317">
        <f>IF(ISBLANK('DEM2'!P8),"-",'DEM2'!P8)</f>
        <v>13471</v>
      </c>
      <c r="F67" s="317">
        <f>IF(ISBLANK('DEM2'!O8),"-",'DEM2'!O8)</f>
        <v>14575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60458</v>
      </c>
      <c r="C68" s="414">
        <f>IF(ISBLANK('DEM2'!R7),"-",'DEM2'!R7)</f>
        <v>61282</v>
      </c>
      <c r="D68" s="420"/>
      <c r="E68" s="414">
        <f>IF(ISBLANK('DEM2'!S8),"-",'DEM2'!S8)</f>
        <v>58737</v>
      </c>
      <c r="F68" s="414">
        <f>IF(ISBLANK('DEM2'!R8),"-",'DEM2'!R8)</f>
        <v>59473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98822</v>
      </c>
      <c r="C69" s="463">
        <f>IF(ISBLANK('DEM2'!U7),"-",'DEM2'!U7)</f>
        <v>95250</v>
      </c>
      <c r="D69" s="799"/>
      <c r="E69" s="463">
        <f>IF(ISBLANK('DEM2'!V8),"-",'DEM2'!V8)</f>
        <v>96747</v>
      </c>
      <c r="F69" s="463">
        <f>IF(ISBLANK('DEM2'!U8),"-",'DEM2'!U8)</f>
        <v>93145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1.2</v>
      </c>
      <c r="G115" s="800">
        <f>IF(ISBLANK('DEM2'!E23),"-",'DEM2'!E23)</f>
        <v>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7.5</v>
      </c>
      <c r="G116" s="407">
        <f>IF(ISBLANK('DEM2'!E24),"-",'DEM2'!E24)</f>
        <v>9.3000000000000007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6.6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62981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66618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73431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7772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24154247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127200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6322741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3104324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33297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6055437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31889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272644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1436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10309514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54291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9946977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52382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3045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10911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3557612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29380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34017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13893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69091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28953</v>
      </c>
      <c r="C300" s="808">
        <f>IF(ISBLANK(POLJ3!C4),"-",POLJ3!C4)</f>
        <v>4981</v>
      </c>
      <c r="D300" s="1160">
        <f>IF(ISBLANK(POLJ3!D4),"-",POLJ3!D4)</f>
        <v>23972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41096</v>
      </c>
      <c r="C301" s="789">
        <f>IF(ISBLANK(POLJ3!C5),"-",POLJ3!C5)</f>
        <v>26328</v>
      </c>
      <c r="D301" s="1161">
        <f>IF(ISBLANK(POLJ3!D5),"-",POLJ3!D5)</f>
        <v>14768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14</v>
      </c>
      <c r="C302" s="790">
        <f>IF(ISBLANK(POLJ3!C6),"-",POLJ3!C6)</f>
        <v>5</v>
      </c>
      <c r="D302" s="1162">
        <f>IF(ISBLANK(POLJ3!D6),"-",POLJ3!D6)</f>
        <v>9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286</v>
      </c>
      <c r="C303" s="791">
        <f>IF(ISBLANK(POLJ3!C7),"-",POLJ3!C7)</f>
        <v>105</v>
      </c>
      <c r="D303" s="1163">
        <f>IF(ISBLANK(POLJ3!D7),"-",POLJ3!D7)</f>
        <v>181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29380</v>
      </c>
      <c r="C304" s="807">
        <f>IF(ISBLANK(POLJ3!C8),"-",POLJ3!C8)</f>
        <v>4719</v>
      </c>
      <c r="D304" s="1164">
        <f>IF(ISBLANK(POLJ3!D8),"-",POLJ3!D8)</f>
        <v>24661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1119.43</v>
      </c>
      <c r="C310" s="1165"/>
      <c r="D310" s="3"/>
      <c r="E310" s="5"/>
      <c r="F310" s="5"/>
      <c r="G310" s="815" t="s">
        <v>765</v>
      </c>
      <c r="H310" s="816">
        <f>IF(ISBLANK(POLJ2!H3),"-",POLJ2!H3)</f>
        <v>37854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39625</v>
      </c>
      <c r="C311" s="1154"/>
      <c r="D311" s="3"/>
      <c r="E311" s="5"/>
      <c r="F311" s="5"/>
      <c r="G311" s="810" t="s">
        <v>766</v>
      </c>
      <c r="H311" s="248">
        <f>IF(ISBLANK(POLJ2!H4),"-",POLJ2!H4)</f>
        <v>81593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12807.14</v>
      </c>
      <c r="C312" s="1154"/>
      <c r="D312" s="3"/>
      <c r="E312" s="5"/>
      <c r="F312" s="5"/>
      <c r="G312" s="810" t="s">
        <v>767</v>
      </c>
      <c r="H312" s="248">
        <f>IF(ISBLANK(POLJ2!H5),"-",POLJ2!H5)</f>
        <v>121889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36.700000000000003</v>
      </c>
      <c r="C313" s="1154"/>
      <c r="D313" s="3"/>
      <c r="E313" s="5"/>
      <c r="F313" s="5"/>
      <c r="G313" s="812" t="s">
        <v>768</v>
      </c>
      <c r="H313" s="249">
        <f>IF(ISBLANK(POLJ2!H6),"-",POLJ2!H6)</f>
        <v>420449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77.959999999999994</v>
      </c>
      <c r="C314" s="1154"/>
      <c r="D314" s="3"/>
      <c r="E314" s="5"/>
      <c r="F314" s="5"/>
      <c r="G314" s="814" t="s">
        <v>16</v>
      </c>
      <c r="H314" s="817">
        <f>IF(ISBLANK(POLJ2!H7),"-",POLJ2!H7)</f>
        <v>661785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50365.87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104032.1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8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67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1882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45.3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6921</v>
      </c>
      <c r="I364" s="808">
        <f>IF(ISBLANK(OBRAZ2!I6),"-",OBRAZ2!I6)</f>
        <v>5367</v>
      </c>
      <c r="J364" s="808">
        <f>IF(ISBLANK(OBRAZ2!J6),"-",OBRAZ2!J6)</f>
        <v>1554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3237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254</v>
      </c>
      <c r="I365" s="789">
        <f>IF(ISBLANK(OBRAZ2!I7),"-",OBRAZ2!I7)</f>
        <v>250</v>
      </c>
      <c r="J365" s="789">
        <f>IF(ISBLANK(OBRAZ2!J7),"-",OBRAZ2!J7)</f>
        <v>4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74.400000000000006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106</v>
      </c>
      <c r="I366" s="807">
        <f>IF(ISBLANK(OBRAZ2!I8),"-",OBRAZ2!I8)</f>
        <v>97</v>
      </c>
      <c r="J366" s="807">
        <f>IF(ISBLANK(OBRAZ2!J8),"-",OBRAZ2!J8)</f>
        <v>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1790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0.61441630451071483</v>
      </c>
      <c r="I375" s="850">
        <f>IF(ISBLANK(OBRAZ2!C12),"-",OBRAZ2!C21)</f>
        <v>0.24562924432885422</v>
      </c>
      <c r="J375" s="850">
        <f>IF(ISBLANK(OBRAZ2!D12),"-",OBRAZ2!D21)</f>
        <v>0.39079461571862784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72.830810729806686</v>
      </c>
      <c r="I377" s="851">
        <f>IF(ISBLANK(OBRAZ2!C14),"-",OBRAZ2!C23)</f>
        <v>74.136685450079469</v>
      </c>
      <c r="J377" s="851">
        <f>IF(ISBLANK(OBRAZ2!D14),"-",OBRAZ2!D23)</f>
        <v>73.700969749601967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9.2462160947100269</v>
      </c>
      <c r="I379" s="851">
        <f>IF(ISBLANK(OBRAZ2!C16),"-",OBRAZ2!C25)</f>
        <v>8.6837162259789054</v>
      </c>
      <c r="J379" s="851">
        <f>IF(ISBLANK(OBRAZ2!D16),"-",OBRAZ2!D25)</f>
        <v>9.1474887827471409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17.308556870972577</v>
      </c>
      <c r="I380" s="852">
        <f>IF(ISBLANK(OBRAZ2!C17),"-",OBRAZ2!C26)</f>
        <v>16.933969079612773</v>
      </c>
      <c r="J380" s="852">
        <f>IF(ISBLANK(OBRAZ2!D17),"-",OBRAZ2!D26)</f>
        <v>16.760746851932261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72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6238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6990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683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219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1775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96.7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48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134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6932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91.3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2014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102.6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25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4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25057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3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32559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59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3868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457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70.900000000000006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0.56999999999999995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0.5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98.3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86.4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14383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7.6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389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5106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48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55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7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57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1106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3844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12.5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1152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476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1016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57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556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170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7.8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50.6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36.200000000000003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612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1673.7570000000001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2407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61456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824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48549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121150.29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63747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18710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292659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50037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8</v>
      </c>
      <c r="C6" s="601">
        <v>63</v>
      </c>
      <c r="D6" s="612">
        <v>29</v>
      </c>
      <c r="E6" s="612">
        <v>34</v>
      </c>
      <c r="F6" s="1033">
        <v>1901</v>
      </c>
      <c r="G6" s="612">
        <v>933</v>
      </c>
      <c r="H6" s="980">
        <v>968</v>
      </c>
      <c r="I6" s="1034">
        <v>44.3</v>
      </c>
      <c r="J6" s="612">
        <v>42.4</v>
      </c>
      <c r="K6" s="1035">
        <v>46.3</v>
      </c>
      <c r="L6" s="1033">
        <v>3000</v>
      </c>
      <c r="M6" s="612">
        <v>1504</v>
      </c>
      <c r="N6" s="1028">
        <v>1496</v>
      </c>
      <c r="O6" s="1034">
        <v>68.400000000000006</v>
      </c>
      <c r="P6" s="612">
        <v>65.5</v>
      </c>
      <c r="Q6" s="1028">
        <v>71.5</v>
      </c>
      <c r="R6" s="1033">
        <v>1772</v>
      </c>
      <c r="S6" s="612">
        <v>919</v>
      </c>
      <c r="T6" s="1035">
        <v>853</v>
      </c>
    </row>
    <row r="7" spans="1:20" x14ac:dyDescent="0.25">
      <c r="A7" s="286">
        <v>2021</v>
      </c>
      <c r="B7" s="602">
        <v>8</v>
      </c>
      <c r="C7" s="601">
        <v>69</v>
      </c>
      <c r="D7" s="612">
        <v>30</v>
      </c>
      <c r="E7" s="612">
        <v>39</v>
      </c>
      <c r="F7" s="1033">
        <v>1993</v>
      </c>
      <c r="G7" s="612">
        <v>1007</v>
      </c>
      <c r="H7" s="980">
        <v>986</v>
      </c>
      <c r="I7" s="1034">
        <v>47.1</v>
      </c>
      <c r="J7" s="612">
        <v>46.7</v>
      </c>
      <c r="K7" s="1035">
        <v>47.5</v>
      </c>
      <c r="L7" s="1033">
        <v>3155</v>
      </c>
      <c r="M7" s="612">
        <v>1603</v>
      </c>
      <c r="N7" s="1028">
        <v>1552</v>
      </c>
      <c r="O7" s="1034">
        <v>72</v>
      </c>
      <c r="P7" s="612">
        <v>70.7</v>
      </c>
      <c r="Q7" s="1028">
        <v>73.5</v>
      </c>
      <c r="R7" s="1033">
        <v>1773</v>
      </c>
      <c r="S7" s="612">
        <v>924</v>
      </c>
      <c r="T7" s="1035">
        <v>849</v>
      </c>
    </row>
    <row r="8" spans="1:20" x14ac:dyDescent="0.25">
      <c r="A8" s="219">
        <v>2022</v>
      </c>
      <c r="B8" s="617">
        <v>8</v>
      </c>
      <c r="C8" s="947">
        <v>67</v>
      </c>
      <c r="D8" s="981">
        <v>31</v>
      </c>
      <c r="E8" s="981">
        <v>36</v>
      </c>
      <c r="F8" s="1036">
        <v>1882</v>
      </c>
      <c r="G8" s="981">
        <v>926</v>
      </c>
      <c r="H8" s="979">
        <v>956</v>
      </c>
      <c r="I8" s="754">
        <v>45.3</v>
      </c>
      <c r="J8" s="981">
        <v>44.5</v>
      </c>
      <c r="K8" s="1037">
        <v>46.1</v>
      </c>
      <c r="L8" s="1036">
        <v>3237</v>
      </c>
      <c r="M8" s="981">
        <v>1629</v>
      </c>
      <c r="N8" s="691">
        <v>1608</v>
      </c>
      <c r="O8" s="754">
        <v>74.400000000000006</v>
      </c>
      <c r="P8" s="981">
        <v>72.3</v>
      </c>
      <c r="Q8" s="691">
        <v>76.599999999999994</v>
      </c>
      <c r="R8" s="1036">
        <v>1790</v>
      </c>
      <c r="S8" s="981">
        <v>902</v>
      </c>
      <c r="T8" s="1037">
        <v>888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72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6238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6990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683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219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1775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48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134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90.131483889611332</v>
      </c>
      <c r="C21" s="739">
        <f>B10/(B7+B10)*100</f>
        <v>9.868516110388672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96.962130669995844</v>
      </c>
      <c r="C22" s="739">
        <f>B11/(B8+B11)*100</f>
        <v>3.0378693300041615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90.131483889611332</v>
      </c>
      <c r="C26" s="739">
        <f>C21</f>
        <v>9.868516110388672</v>
      </c>
    </row>
    <row r="27" spans="1:10" ht="24.75" x14ac:dyDescent="0.25">
      <c r="A27" s="742" t="s">
        <v>1407</v>
      </c>
      <c r="B27" s="739">
        <f>B22</f>
        <v>96.962130669995844</v>
      </c>
      <c r="C27" s="739">
        <f>C22</f>
        <v>3.0378693300041615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</v>
      </c>
      <c r="C5" s="1095">
        <v>24</v>
      </c>
      <c r="D5" s="914" t="s">
        <v>5</v>
      </c>
      <c r="E5" s="211"/>
      <c r="F5" s="125">
        <v>2021</v>
      </c>
      <c r="G5" s="70">
        <v>38</v>
      </c>
      <c r="H5" s="55">
        <v>14</v>
      </c>
      <c r="I5" s="110">
        <v>24</v>
      </c>
      <c r="J5" s="70">
        <v>72</v>
      </c>
      <c r="K5" s="55">
        <v>0</v>
      </c>
      <c r="L5" s="110">
        <v>72</v>
      </c>
      <c r="M5" s="70">
        <v>6135</v>
      </c>
      <c r="N5" s="55">
        <v>7022</v>
      </c>
      <c r="O5" s="70">
        <v>738</v>
      </c>
      <c r="P5" s="110">
        <v>219</v>
      </c>
    </row>
    <row r="6" spans="1:16" x14ac:dyDescent="0.25">
      <c r="A6" s="923" t="s">
        <v>259</v>
      </c>
      <c r="B6" s="1096">
        <v>0</v>
      </c>
      <c r="C6" s="1097">
        <v>72</v>
      </c>
      <c r="D6" s="915" t="s">
        <v>5</v>
      </c>
      <c r="E6" s="254"/>
      <c r="F6" s="125">
        <v>2022</v>
      </c>
      <c r="G6" s="212">
        <v>38</v>
      </c>
      <c r="H6" s="58">
        <v>14</v>
      </c>
      <c r="I6" s="160">
        <v>24</v>
      </c>
      <c r="J6" s="212">
        <v>72</v>
      </c>
      <c r="K6" s="58">
        <v>0</v>
      </c>
      <c r="L6" s="160">
        <v>72</v>
      </c>
      <c r="M6" s="212">
        <v>6238</v>
      </c>
      <c r="N6" s="58">
        <v>6990</v>
      </c>
      <c r="O6" s="212">
        <v>683</v>
      </c>
      <c r="P6" s="160">
        <v>219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42</v>
      </c>
      <c r="H7" s="94">
        <v>19</v>
      </c>
      <c r="I7" s="169">
        <v>23</v>
      </c>
      <c r="J7" s="167"/>
      <c r="K7" s="94"/>
      <c r="L7" s="169"/>
      <c r="M7" s="167">
        <v>6945</v>
      </c>
      <c r="N7" s="94">
        <v>7120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</v>
      </c>
      <c r="C11" s="918">
        <f>IF(ISBLANK(C5),"",C5)</f>
        <v>24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72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96.4</v>
      </c>
      <c r="C5" s="611">
        <v>95.9</v>
      </c>
      <c r="D5" s="945">
        <v>96.9</v>
      </c>
      <c r="E5" s="610"/>
      <c r="F5" s="611"/>
      <c r="G5" s="945"/>
      <c r="H5" s="610"/>
      <c r="I5" s="611"/>
      <c r="J5" s="945"/>
      <c r="K5" s="610">
        <v>1907</v>
      </c>
      <c r="L5" s="611">
        <v>961</v>
      </c>
      <c r="M5" s="945">
        <v>946</v>
      </c>
      <c r="N5" s="610">
        <v>98.7</v>
      </c>
      <c r="O5" s="611">
        <v>97.1</v>
      </c>
      <c r="P5" s="945">
        <v>100.3</v>
      </c>
      <c r="Q5" s="610">
        <v>0.1</v>
      </c>
      <c r="R5" s="611">
        <v>0.2</v>
      </c>
      <c r="S5" s="945">
        <v>0.1</v>
      </c>
    </row>
    <row r="6" spans="1:19" x14ac:dyDescent="0.25">
      <c r="A6" s="286">
        <v>2021</v>
      </c>
      <c r="B6" s="457">
        <v>96.8</v>
      </c>
      <c r="C6" s="458">
        <v>96.2</v>
      </c>
      <c r="D6" s="976">
        <v>97.5</v>
      </c>
      <c r="E6" s="457">
        <v>69</v>
      </c>
      <c r="F6" s="458">
        <v>39</v>
      </c>
      <c r="G6" s="976">
        <v>30</v>
      </c>
      <c r="H6" s="457">
        <v>13</v>
      </c>
      <c r="I6" s="458">
        <v>11</v>
      </c>
      <c r="J6" s="976">
        <v>2</v>
      </c>
      <c r="K6" s="457">
        <v>1908</v>
      </c>
      <c r="L6" s="458">
        <v>980</v>
      </c>
      <c r="M6" s="976">
        <v>928</v>
      </c>
      <c r="N6" s="457">
        <v>103.1</v>
      </c>
      <c r="O6" s="458">
        <v>102</v>
      </c>
      <c r="P6" s="976">
        <v>104.4</v>
      </c>
      <c r="Q6" s="457">
        <v>0.1</v>
      </c>
      <c r="R6" s="458">
        <v>0.1</v>
      </c>
      <c r="S6" s="976">
        <v>0.1</v>
      </c>
    </row>
    <row r="7" spans="1:19" x14ac:dyDescent="0.25">
      <c r="A7" s="286">
        <v>2022</v>
      </c>
      <c r="B7" s="601">
        <v>96.7</v>
      </c>
      <c r="C7" s="612">
        <v>96.8</v>
      </c>
      <c r="D7" s="980">
        <v>96.6</v>
      </c>
      <c r="E7" s="601">
        <v>74</v>
      </c>
      <c r="F7" s="612">
        <v>42</v>
      </c>
      <c r="G7" s="980">
        <v>32</v>
      </c>
      <c r="H7" s="601">
        <v>14</v>
      </c>
      <c r="I7" s="612">
        <v>8</v>
      </c>
      <c r="J7" s="980">
        <v>6</v>
      </c>
      <c r="K7" s="601">
        <v>1775</v>
      </c>
      <c r="L7" s="612">
        <v>912</v>
      </c>
      <c r="M7" s="980">
        <v>863</v>
      </c>
      <c r="N7" s="601">
        <v>96.7</v>
      </c>
      <c r="O7" s="612">
        <v>98.1</v>
      </c>
      <c r="P7" s="980">
        <v>95.4</v>
      </c>
      <c r="Q7" s="601">
        <v>-0.1</v>
      </c>
      <c r="R7" s="612">
        <v>0</v>
      </c>
      <c r="S7" s="980">
        <v>-0.1</v>
      </c>
    </row>
    <row r="8" spans="1:19" x14ac:dyDescent="0.25">
      <c r="A8" s="219">
        <v>2023</v>
      </c>
      <c r="B8" s="947"/>
      <c r="C8" s="981"/>
      <c r="D8" s="979"/>
      <c r="E8" s="947">
        <v>48</v>
      </c>
      <c r="F8" s="981">
        <v>29</v>
      </c>
      <c r="G8" s="979">
        <v>19</v>
      </c>
      <c r="H8" s="947">
        <v>134</v>
      </c>
      <c r="I8" s="981">
        <v>60</v>
      </c>
      <c r="J8" s="979">
        <v>74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91.3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102.6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25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6322741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33297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895</v>
      </c>
      <c r="C5" s="616">
        <v>691</v>
      </c>
      <c r="D5" s="616">
        <v>204</v>
      </c>
      <c r="E5" s="599">
        <v>4505</v>
      </c>
      <c r="F5" s="616">
        <v>2216</v>
      </c>
      <c r="G5" s="945">
        <v>2289</v>
      </c>
      <c r="H5" s="616">
        <v>2071</v>
      </c>
      <c r="I5" s="616">
        <v>757</v>
      </c>
      <c r="J5" s="616">
        <v>1314</v>
      </c>
      <c r="K5" s="217">
        <f>SUM(B5,E5,H5)</f>
        <v>7471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822</v>
      </c>
      <c r="C6" s="612">
        <v>653</v>
      </c>
      <c r="D6" s="946">
        <v>169</v>
      </c>
      <c r="E6" s="601">
        <v>4288</v>
      </c>
      <c r="F6" s="612">
        <v>2052</v>
      </c>
      <c r="G6" s="946">
        <v>2236</v>
      </c>
      <c r="H6" s="601">
        <v>1961</v>
      </c>
      <c r="I6" s="612">
        <v>720</v>
      </c>
      <c r="J6" s="612">
        <v>1241</v>
      </c>
      <c r="K6" s="218">
        <f>SUM(B6,E6,H6)</f>
        <v>7071</v>
      </c>
      <c r="M6" s="105" t="s">
        <v>284</v>
      </c>
      <c r="N6" s="171">
        <f>IF(ISBLANK(J7),"",J7)</f>
        <v>1147</v>
      </c>
      <c r="O6" s="80">
        <f>IF(ISBLANK(I7),"",I7)</f>
        <v>720</v>
      </c>
      <c r="P6" s="211"/>
    </row>
    <row r="7" spans="1:17" ht="24.75" x14ac:dyDescent="0.25">
      <c r="A7" s="218">
        <v>2023</v>
      </c>
      <c r="B7" s="601">
        <v>758</v>
      </c>
      <c r="C7" s="612">
        <v>603</v>
      </c>
      <c r="D7" s="946">
        <v>155</v>
      </c>
      <c r="E7" s="601">
        <v>4307</v>
      </c>
      <c r="F7" s="612">
        <v>2076</v>
      </c>
      <c r="G7" s="946">
        <v>2231</v>
      </c>
      <c r="H7" s="601">
        <v>1867</v>
      </c>
      <c r="I7" s="612">
        <v>720</v>
      </c>
      <c r="J7" s="612">
        <v>1147</v>
      </c>
      <c r="K7" s="218">
        <f>SUM(B7,E7,H7)</f>
        <v>6932</v>
      </c>
      <c r="M7" s="106" t="s">
        <v>285</v>
      </c>
      <c r="N7" s="220">
        <f>IF(ISBLANK(G7),"",G7)</f>
        <v>2231</v>
      </c>
      <c r="O7" s="107">
        <f>IF(ISBLANK(F7),"",F7)</f>
        <v>2076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155</v>
      </c>
      <c r="O8" s="83">
        <f>IF(ISBLANK(C7),"",C7)</f>
        <v>603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1147</v>
      </c>
      <c r="O13" s="80">
        <f>IF(ISBLANK(I7),"",I7)</f>
        <v>720</v>
      </c>
      <c r="P13" s="211"/>
    </row>
    <row r="14" spans="1:17" ht="27.75" customHeight="1" x14ac:dyDescent="0.25">
      <c r="M14" s="106" t="s">
        <v>515</v>
      </c>
      <c r="N14" s="220">
        <f>IF(ISBLANK(G7),"",G7)</f>
        <v>2231</v>
      </c>
      <c r="O14" s="107">
        <f>IF(ISBLANK(F7),"",F7)</f>
        <v>2076</v>
      </c>
      <c r="P14" s="211"/>
    </row>
    <row r="15" spans="1:17" ht="26.25" customHeight="1" x14ac:dyDescent="0.25">
      <c r="M15" s="108" t="s">
        <v>516</v>
      </c>
      <c r="N15" s="170">
        <f>IF(ISBLANK(D7),"",D7)</f>
        <v>155</v>
      </c>
      <c r="O15" s="83">
        <f>IF(ISBLANK(C7),"",C7)</f>
        <v>603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297</v>
      </c>
      <c r="C21" s="616">
        <v>226</v>
      </c>
      <c r="D21" s="616">
        <v>71</v>
      </c>
      <c r="E21" s="599">
        <v>1089</v>
      </c>
      <c r="F21" s="616">
        <v>509</v>
      </c>
      <c r="G21" s="945">
        <v>580</v>
      </c>
      <c r="H21" s="616">
        <v>533</v>
      </c>
      <c r="I21" s="616">
        <v>212</v>
      </c>
      <c r="J21" s="616">
        <v>321</v>
      </c>
      <c r="K21" s="217">
        <f>SUM(B21,E21,H21)</f>
        <v>1919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330</v>
      </c>
      <c r="C22" s="1028">
        <v>254</v>
      </c>
      <c r="D22" s="980">
        <v>76</v>
      </c>
      <c r="E22" s="1034">
        <v>1086</v>
      </c>
      <c r="F22" s="1028">
        <v>515</v>
      </c>
      <c r="G22" s="980">
        <v>571</v>
      </c>
      <c r="H22" s="1034">
        <v>526</v>
      </c>
      <c r="I22" s="1028">
        <v>215</v>
      </c>
      <c r="J22" s="1028">
        <v>311</v>
      </c>
      <c r="K22" s="218">
        <f>SUM(B22,E22,H22)</f>
        <v>1942</v>
      </c>
      <c r="M22" s="105" t="s">
        <v>284</v>
      </c>
      <c r="N22" s="171">
        <f>IF(ISBLANK(J23),"",J23)</f>
        <v>346</v>
      </c>
      <c r="O22" s="80">
        <f>IF(ISBLANK(I23),"",I23)</f>
        <v>214</v>
      </c>
      <c r="P22" s="211"/>
    </row>
    <row r="23" spans="1:17" ht="24.75" x14ac:dyDescent="0.25">
      <c r="A23" s="218">
        <v>2022</v>
      </c>
      <c r="B23" s="1034">
        <v>325</v>
      </c>
      <c r="C23" s="1028">
        <v>237</v>
      </c>
      <c r="D23" s="980">
        <v>88</v>
      </c>
      <c r="E23" s="1034">
        <v>1129</v>
      </c>
      <c r="F23" s="1028">
        <v>566</v>
      </c>
      <c r="G23" s="980">
        <v>563</v>
      </c>
      <c r="H23" s="1034">
        <v>560</v>
      </c>
      <c r="I23" s="1028">
        <v>214</v>
      </c>
      <c r="J23" s="1028">
        <v>346</v>
      </c>
      <c r="K23" s="218">
        <f>SUM(B23,E23,H23)</f>
        <v>2014</v>
      </c>
      <c r="M23" s="106" t="s">
        <v>285</v>
      </c>
      <c r="N23" s="220">
        <f>IF(ISBLANK(G23),"",G23)</f>
        <v>563</v>
      </c>
      <c r="O23" s="107">
        <f>IF(ISBLANK(F23),"",F23)</f>
        <v>566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88</v>
      </c>
      <c r="O24" s="109">
        <f>IF(ISBLANK(C23),"",C23)</f>
        <v>237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346</v>
      </c>
      <c r="O29" s="80">
        <f>IF(ISBLANK(I23),"",I23)</f>
        <v>214</v>
      </c>
      <c r="P29" s="211"/>
    </row>
    <row r="30" spans="1:17" ht="27.75" customHeight="1" x14ac:dyDescent="0.25">
      <c r="M30" s="106" t="s">
        <v>515</v>
      </c>
      <c r="N30" s="220">
        <f>IF(ISBLANK(G23),"",G23)</f>
        <v>563</v>
      </c>
      <c r="O30" s="107">
        <f>IF(ISBLANK(F23),"",F23)</f>
        <v>566</v>
      </c>
      <c r="P30" s="211"/>
    </row>
    <row r="31" spans="1:17" ht="27.75" customHeight="1" x14ac:dyDescent="0.25">
      <c r="M31" s="108" t="s">
        <v>516</v>
      </c>
      <c r="N31" s="221">
        <f>IF(ISBLANK(D23),"",D23)</f>
        <v>88</v>
      </c>
      <c r="O31" s="109">
        <f>IF(ISBLANK(C23),"",C23)</f>
        <v>237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3104324</v>
      </c>
      <c r="D5" s="253"/>
    </row>
    <row r="6" spans="1:4" ht="30" x14ac:dyDescent="0.25">
      <c r="A6" s="686" t="s">
        <v>474</v>
      </c>
      <c r="B6" s="617">
        <v>3218417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94.2</v>
      </c>
      <c r="D5" s="611">
        <v>89.9</v>
      </c>
      <c r="E5" s="945">
        <v>98.8</v>
      </c>
      <c r="F5" s="610"/>
      <c r="G5" s="611"/>
      <c r="H5" s="945"/>
      <c r="I5" s="610">
        <v>0.6</v>
      </c>
      <c r="J5" s="611">
        <v>0.3</v>
      </c>
      <c r="K5" s="945">
        <v>0.9</v>
      </c>
      <c r="L5" s="610">
        <v>93.8</v>
      </c>
      <c r="M5" s="611">
        <v>90.5</v>
      </c>
      <c r="N5" s="945">
        <v>97.2</v>
      </c>
    </row>
    <row r="6" spans="1:14" x14ac:dyDescent="0.25">
      <c r="A6" s="286">
        <v>2021</v>
      </c>
      <c r="B6" s="457">
        <v>14</v>
      </c>
      <c r="C6" s="457">
        <v>92.9</v>
      </c>
      <c r="D6" s="458">
        <v>88.3</v>
      </c>
      <c r="E6" s="976">
        <v>97.8</v>
      </c>
      <c r="F6" s="457">
        <v>35</v>
      </c>
      <c r="G6" s="458">
        <v>26</v>
      </c>
      <c r="H6" s="976">
        <v>9</v>
      </c>
      <c r="I6" s="457">
        <v>1</v>
      </c>
      <c r="J6" s="458">
        <v>1.2</v>
      </c>
      <c r="K6" s="976">
        <v>0.7</v>
      </c>
      <c r="L6" s="457">
        <v>92.9</v>
      </c>
      <c r="M6" s="458">
        <v>89.3</v>
      </c>
      <c r="N6" s="976">
        <v>96.9</v>
      </c>
    </row>
    <row r="7" spans="1:14" x14ac:dyDescent="0.25">
      <c r="A7" s="286">
        <v>2022</v>
      </c>
      <c r="B7" s="601">
        <v>14</v>
      </c>
      <c r="C7" s="601">
        <v>91.3</v>
      </c>
      <c r="D7" s="612">
        <v>86.5</v>
      </c>
      <c r="E7" s="980">
        <v>96.3</v>
      </c>
      <c r="F7" s="601">
        <v>21</v>
      </c>
      <c r="G7" s="612">
        <v>12</v>
      </c>
      <c r="H7" s="980">
        <v>9</v>
      </c>
      <c r="I7" s="601">
        <v>0.7</v>
      </c>
      <c r="J7" s="612">
        <v>0.4</v>
      </c>
      <c r="K7" s="980">
        <v>1</v>
      </c>
      <c r="L7" s="601">
        <v>102.6</v>
      </c>
      <c r="M7" s="612">
        <v>99.8</v>
      </c>
      <c r="N7" s="980">
        <v>105.5</v>
      </c>
    </row>
    <row r="8" spans="1:14" x14ac:dyDescent="0.25">
      <c r="A8" s="219">
        <v>2023</v>
      </c>
      <c r="B8" s="947">
        <v>13</v>
      </c>
      <c r="C8" s="947"/>
      <c r="D8" s="981"/>
      <c r="E8" s="979"/>
      <c r="F8" s="947">
        <v>25</v>
      </c>
      <c r="G8" s="981">
        <v>16</v>
      </c>
      <c r="H8" s="979">
        <v>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204</v>
      </c>
      <c r="C5" s="207">
        <v>155</v>
      </c>
      <c r="G5" s="113"/>
      <c r="H5" s="174" t="s">
        <v>586</v>
      </c>
      <c r="I5" s="207">
        <v>189</v>
      </c>
      <c r="J5" s="207">
        <v>256</v>
      </c>
    </row>
    <row r="6" spans="1:13" ht="15" customHeight="1" x14ac:dyDescent="0.25">
      <c r="A6" s="175" t="s">
        <v>587</v>
      </c>
      <c r="B6" s="208">
        <v>4064</v>
      </c>
      <c r="C6" s="208">
        <v>554</v>
      </c>
      <c r="G6" s="113"/>
      <c r="H6" s="175" t="s">
        <v>587</v>
      </c>
      <c r="I6" s="208">
        <v>745</v>
      </c>
      <c r="J6" s="208">
        <v>217</v>
      </c>
    </row>
    <row r="7" spans="1:13" ht="15" customHeight="1" x14ac:dyDescent="0.25">
      <c r="A7" s="175" t="s">
        <v>588</v>
      </c>
      <c r="B7" s="208">
        <v>14726</v>
      </c>
      <c r="C7" s="208">
        <v>9070</v>
      </c>
      <c r="G7" s="113"/>
      <c r="H7" s="175" t="s">
        <v>588</v>
      </c>
      <c r="I7" s="208">
        <v>6606</v>
      </c>
      <c r="J7" s="208">
        <v>3097</v>
      </c>
    </row>
    <row r="8" spans="1:13" ht="15" customHeight="1" x14ac:dyDescent="0.25">
      <c r="A8" s="175" t="s">
        <v>589</v>
      </c>
      <c r="B8" s="208">
        <v>21051</v>
      </c>
      <c r="C8" s="208">
        <v>19020</v>
      </c>
      <c r="G8" s="113"/>
      <c r="H8" s="175" t="s">
        <v>589</v>
      </c>
      <c r="I8" s="208">
        <v>16582</v>
      </c>
      <c r="J8" s="208">
        <v>13766</v>
      </c>
    </row>
    <row r="9" spans="1:13" ht="15" customHeight="1" x14ac:dyDescent="0.25">
      <c r="A9" s="175" t="s">
        <v>590</v>
      </c>
      <c r="B9" s="208">
        <v>42484</v>
      </c>
      <c r="C9" s="208">
        <v>49682</v>
      </c>
      <c r="G9" s="113"/>
      <c r="H9" s="175" t="s">
        <v>590</v>
      </c>
      <c r="I9" s="208">
        <v>43371</v>
      </c>
      <c r="J9" s="208">
        <v>49507</v>
      </c>
    </row>
    <row r="10" spans="1:13" ht="15" customHeight="1" x14ac:dyDescent="0.25">
      <c r="A10" s="175" t="s">
        <v>591</v>
      </c>
      <c r="B10" s="208">
        <v>4225</v>
      </c>
      <c r="C10" s="208">
        <v>4411</v>
      </c>
      <c r="G10" s="113"/>
      <c r="H10" s="175" t="s">
        <v>591</v>
      </c>
      <c r="I10" s="208">
        <v>4568</v>
      </c>
      <c r="J10" s="208">
        <v>3879</v>
      </c>
    </row>
    <row r="11" spans="1:13" ht="15" customHeight="1" x14ac:dyDescent="0.25">
      <c r="A11" s="176" t="s">
        <v>592</v>
      </c>
      <c r="B11" s="209">
        <v>7560</v>
      </c>
      <c r="C11" s="209">
        <v>6532</v>
      </c>
      <c r="G11" s="113"/>
      <c r="H11" s="176" t="s">
        <v>592</v>
      </c>
      <c r="I11" s="209">
        <v>11764</v>
      </c>
      <c r="J11" s="209">
        <v>8593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204</v>
      </c>
      <c r="C17" s="178">
        <f>IF(ISBLANK(C5),"0",C5)</f>
        <v>155</v>
      </c>
      <c r="G17" s="113"/>
      <c r="H17" s="174" t="s">
        <v>586</v>
      </c>
      <c r="I17" s="177">
        <f>IF(ISBLANK(I5),"0",I5)</f>
        <v>189</v>
      </c>
      <c r="J17" s="178">
        <f>IF(ISBLANK(J5),"0",J5)</f>
        <v>256</v>
      </c>
    </row>
    <row r="18" spans="1:13" ht="15" customHeight="1" x14ac:dyDescent="0.25">
      <c r="A18" s="175" t="s">
        <v>587</v>
      </c>
      <c r="B18" s="179">
        <f t="shared" ref="B18:C18" si="0">IF(ISBLANK(B6),"0",B6)</f>
        <v>4064</v>
      </c>
      <c r="C18" s="180">
        <f t="shared" si="0"/>
        <v>554</v>
      </c>
      <c r="G18" s="113"/>
      <c r="H18" s="175" t="s">
        <v>587</v>
      </c>
      <c r="I18" s="179">
        <f t="shared" ref="I18:J18" si="1">IF(ISBLANK(I6),"0",I6)</f>
        <v>745</v>
      </c>
      <c r="J18" s="180">
        <f t="shared" si="1"/>
        <v>217</v>
      </c>
    </row>
    <row r="19" spans="1:13" ht="15" customHeight="1" x14ac:dyDescent="0.25">
      <c r="A19" s="175" t="s">
        <v>588</v>
      </c>
      <c r="B19" s="179">
        <f t="shared" ref="B19:C19" si="2">IF(ISBLANK(B7),"0",B7)</f>
        <v>14726</v>
      </c>
      <c r="C19" s="180">
        <f t="shared" si="2"/>
        <v>9070</v>
      </c>
      <c r="G19" s="113"/>
      <c r="H19" s="175" t="s">
        <v>588</v>
      </c>
      <c r="I19" s="179">
        <f t="shared" ref="I19:J19" si="3">IF(ISBLANK(I7),"0",I7)</f>
        <v>6606</v>
      </c>
      <c r="J19" s="180">
        <f t="shared" si="3"/>
        <v>3097</v>
      </c>
    </row>
    <row r="20" spans="1:13" ht="15" customHeight="1" x14ac:dyDescent="0.25">
      <c r="A20" s="175" t="s">
        <v>589</v>
      </c>
      <c r="B20" s="179">
        <f t="shared" ref="B20:C20" si="4">IF(ISBLANK(B8),"0",B8)</f>
        <v>21051</v>
      </c>
      <c r="C20" s="180">
        <f t="shared" si="4"/>
        <v>19020</v>
      </c>
      <c r="G20" s="113"/>
      <c r="H20" s="175" t="s">
        <v>589</v>
      </c>
      <c r="I20" s="179">
        <f t="shared" ref="I20:J20" si="5">IF(ISBLANK(I8),"0",I8)</f>
        <v>16582</v>
      </c>
      <c r="J20" s="180">
        <f t="shared" si="5"/>
        <v>13766</v>
      </c>
    </row>
    <row r="21" spans="1:13" ht="15" customHeight="1" x14ac:dyDescent="0.25">
      <c r="A21" s="175" t="s">
        <v>590</v>
      </c>
      <c r="B21" s="179">
        <f t="shared" ref="B21:C21" si="6">IF(ISBLANK(B9),"0",B9)</f>
        <v>42484</v>
      </c>
      <c r="C21" s="180">
        <f t="shared" si="6"/>
        <v>49682</v>
      </c>
      <c r="G21" s="113"/>
      <c r="H21" s="175" t="s">
        <v>590</v>
      </c>
      <c r="I21" s="179">
        <f t="shared" ref="I21:J21" si="7">IF(ISBLANK(I9),"0",I9)</f>
        <v>43371</v>
      </c>
      <c r="J21" s="180">
        <f t="shared" si="7"/>
        <v>49507</v>
      </c>
    </row>
    <row r="22" spans="1:13" ht="15" customHeight="1" x14ac:dyDescent="0.25">
      <c r="A22" s="175" t="s">
        <v>591</v>
      </c>
      <c r="B22" s="179">
        <f t="shared" ref="B22:C22" si="8">IF(ISBLANK(B10),"0",B10)</f>
        <v>4225</v>
      </c>
      <c r="C22" s="180">
        <f t="shared" si="8"/>
        <v>4411</v>
      </c>
      <c r="G22" s="113"/>
      <c r="H22" s="175" t="s">
        <v>591</v>
      </c>
      <c r="I22" s="179">
        <f t="shared" ref="I22:J22" si="9">IF(ISBLANK(I10),"0",I10)</f>
        <v>4568</v>
      </c>
      <c r="J22" s="180">
        <f t="shared" si="9"/>
        <v>3879</v>
      </c>
    </row>
    <row r="23" spans="1:13" ht="15" customHeight="1" x14ac:dyDescent="0.25">
      <c r="A23" s="176" t="s">
        <v>592</v>
      </c>
      <c r="B23" s="181">
        <f t="shared" ref="B23:C23" si="10">IF(ISBLANK(B11),"0",B11)</f>
        <v>7560</v>
      </c>
      <c r="C23" s="182">
        <f t="shared" si="10"/>
        <v>6532</v>
      </c>
      <c r="G23" s="113"/>
      <c r="H23" s="176" t="s">
        <v>592</v>
      </c>
      <c r="I23" s="181">
        <f t="shared" ref="I23:J23" si="11">IF(ISBLANK(I11),"0",I11)</f>
        <v>11764</v>
      </c>
      <c r="J23" s="182">
        <f t="shared" si="11"/>
        <v>8593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0.21629874673961447</v>
      </c>
      <c r="C29" s="184">
        <f>C17/SUM(C17:C23)*100</f>
        <v>0.17333154410449095</v>
      </c>
      <c r="D29" s="253"/>
      <c r="E29" s="253"/>
      <c r="G29" s="113"/>
      <c r="H29" s="174" t="s">
        <v>593</v>
      </c>
      <c r="I29" s="184">
        <f>I17/SUM(I17:I23)*100</f>
        <v>0.22546972860125261</v>
      </c>
      <c r="J29" s="184">
        <f>J17/SUM(J17:J23)*100</f>
        <v>0.32276366387190314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4.3090103272048683</v>
      </c>
      <c r="C30" s="185">
        <f>C18/SUM(C17:C23)*100</f>
        <v>0.61952048667024517</v>
      </c>
      <c r="D30" s="253"/>
      <c r="E30" s="253"/>
      <c r="G30" s="113"/>
      <c r="H30" s="175" t="s">
        <v>594</v>
      </c>
      <c r="I30" s="185">
        <f>I18/SUM(I17:I23)*100</f>
        <v>0.88875633760811223</v>
      </c>
      <c r="J30" s="185">
        <f>J18/SUM(J17:J23)*100</f>
        <v>0.27359263695391794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15.613800708272366</v>
      </c>
      <c r="C31" s="185">
        <f>C19/SUM(C17:C23)*100</f>
        <v>10.142691000178923</v>
      </c>
      <c r="D31" s="253"/>
      <c r="E31" s="253"/>
      <c r="G31" s="113"/>
      <c r="H31" s="175" t="s">
        <v>595</v>
      </c>
      <c r="I31" s="185">
        <f>I19/SUM(I17:I23)*100</f>
        <v>7.8807038473009241</v>
      </c>
      <c r="J31" s="185">
        <f>J19/SUM(J17:J23)*100</f>
        <v>3.9046838555128285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22.320122145174629</v>
      </c>
      <c r="C32" s="185">
        <f>C20/SUM(C17:C23)*100</f>
        <v>21.269457863660762</v>
      </c>
      <c r="D32" s="253"/>
      <c r="E32" s="253"/>
      <c r="G32" s="113"/>
      <c r="H32" s="175" t="s">
        <v>596</v>
      </c>
      <c r="I32" s="185">
        <f>I20/SUM(I17:I23)*100</f>
        <v>19.781688040560692</v>
      </c>
      <c r="J32" s="185">
        <f>J20/SUM(J17:J23)*100</f>
        <v>17.356111706486793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45.045274296498924</v>
      </c>
      <c r="C33" s="185">
        <f>C21/SUM(C17:C23)*100</f>
        <v>55.557792091608519</v>
      </c>
      <c r="D33" s="253"/>
      <c r="E33" s="253"/>
      <c r="G33" s="113"/>
      <c r="H33" s="175" t="s">
        <v>597</v>
      </c>
      <c r="I33" s="185">
        <f>I21/SUM(I17:I23)*100</f>
        <v>51.739934387116016</v>
      </c>
      <c r="J33" s="185">
        <f>J21/SUM(J17:J23)*100</f>
        <v>62.418205887915278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4.47971669105329</v>
      </c>
      <c r="C34" s="185">
        <f>C22/SUM(C17:C23)*100</f>
        <v>4.9326802648058683</v>
      </c>
      <c r="D34" s="253"/>
      <c r="E34" s="253"/>
      <c r="G34" s="113"/>
      <c r="H34" s="175" t="s">
        <v>598</v>
      </c>
      <c r="I34" s="185">
        <f>I22/SUM(I17:I23)*100</f>
        <v>5.4494482552937669</v>
      </c>
      <c r="J34" s="185">
        <f>J22/SUM(J17:J23)*100</f>
        <v>4.8906259849965323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8.0157770850563015</v>
      </c>
      <c r="C35" s="186">
        <f>C23/SUM(C17:C23)*100</f>
        <v>7.3045267489711936</v>
      </c>
      <c r="D35" s="253"/>
      <c r="E35" s="253"/>
      <c r="G35" s="113"/>
      <c r="H35" s="176" t="s">
        <v>599</v>
      </c>
      <c r="I35" s="186">
        <f>I23/SUM(I17:I23)*100</f>
        <v>14.033999403519237</v>
      </c>
      <c r="J35" s="186">
        <f>J23/SUM(J17:J23)*100</f>
        <v>10.83401626426275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0.21629874673961447</v>
      </c>
      <c r="C41" s="184">
        <f t="shared" si="12"/>
        <v>0.17333154410449095</v>
      </c>
      <c r="G41" s="113"/>
      <c r="H41" s="174" t="s">
        <v>601</v>
      </c>
      <c r="I41" s="184">
        <f t="shared" ref="I41:J41" si="13">I29</f>
        <v>0.22546972860125261</v>
      </c>
      <c r="J41" s="184">
        <f t="shared" si="13"/>
        <v>0.32276366387190314</v>
      </c>
    </row>
    <row r="42" spans="1:12" x14ac:dyDescent="0.25">
      <c r="A42" s="175" t="s">
        <v>602</v>
      </c>
      <c r="B42" s="185">
        <f t="shared" si="12"/>
        <v>4.3090103272048683</v>
      </c>
      <c r="C42" s="185">
        <f t="shared" si="12"/>
        <v>0.61952048667024517</v>
      </c>
      <c r="G42" s="113"/>
      <c r="H42" s="175" t="s">
        <v>602</v>
      </c>
      <c r="I42" s="185">
        <f t="shared" ref="I42:J42" si="14">I30</f>
        <v>0.88875633760811223</v>
      </c>
      <c r="J42" s="185">
        <f t="shared" si="14"/>
        <v>0.27359263695391794</v>
      </c>
    </row>
    <row r="43" spans="1:12" x14ac:dyDescent="0.25">
      <c r="A43" s="175" t="s">
        <v>603</v>
      </c>
      <c r="B43" s="185">
        <f t="shared" si="12"/>
        <v>15.613800708272366</v>
      </c>
      <c r="C43" s="185">
        <f t="shared" si="12"/>
        <v>10.142691000178923</v>
      </c>
      <c r="G43" s="113"/>
      <c r="H43" s="175" t="s">
        <v>603</v>
      </c>
      <c r="I43" s="185">
        <f t="shared" ref="I43:J43" si="15">I31</f>
        <v>7.8807038473009241</v>
      </c>
      <c r="J43" s="185">
        <f t="shared" si="15"/>
        <v>3.9046838555128285</v>
      </c>
    </row>
    <row r="44" spans="1:12" x14ac:dyDescent="0.25">
      <c r="A44" s="175" t="s">
        <v>604</v>
      </c>
      <c r="B44" s="185">
        <f t="shared" si="12"/>
        <v>22.320122145174629</v>
      </c>
      <c r="C44" s="185">
        <f t="shared" si="12"/>
        <v>21.269457863660762</v>
      </c>
      <c r="G44" s="113"/>
      <c r="H44" s="175" t="s">
        <v>604</v>
      </c>
      <c r="I44" s="185">
        <f t="shared" ref="I44:J44" si="16">I32</f>
        <v>19.781688040560692</v>
      </c>
      <c r="J44" s="185">
        <f t="shared" si="16"/>
        <v>17.356111706486793</v>
      </c>
    </row>
    <row r="45" spans="1:12" x14ac:dyDescent="0.25">
      <c r="A45" s="175" t="s">
        <v>605</v>
      </c>
      <c r="B45" s="185">
        <f t="shared" si="12"/>
        <v>45.045274296498924</v>
      </c>
      <c r="C45" s="185">
        <f t="shared" si="12"/>
        <v>55.557792091608519</v>
      </c>
      <c r="G45" s="113"/>
      <c r="H45" s="175" t="s">
        <v>605</v>
      </c>
      <c r="I45" s="185">
        <f t="shared" ref="I45:J45" si="17">I33</f>
        <v>51.739934387116016</v>
      </c>
      <c r="J45" s="185">
        <f t="shared" si="17"/>
        <v>62.418205887915278</v>
      </c>
    </row>
    <row r="46" spans="1:12" x14ac:dyDescent="0.25">
      <c r="A46" s="175" t="s">
        <v>606</v>
      </c>
      <c r="B46" s="185">
        <f t="shared" si="12"/>
        <v>4.47971669105329</v>
      </c>
      <c r="C46" s="185">
        <f t="shared" si="12"/>
        <v>4.9326802648058683</v>
      </c>
      <c r="G46" s="113"/>
      <c r="H46" s="175" t="s">
        <v>606</v>
      </c>
      <c r="I46" s="185">
        <f t="shared" ref="I46:J46" si="18">I34</f>
        <v>5.4494482552937669</v>
      </c>
      <c r="J46" s="185">
        <f t="shared" si="18"/>
        <v>4.8906259849965323</v>
      </c>
    </row>
    <row r="47" spans="1:12" x14ac:dyDescent="0.25">
      <c r="A47" s="176" t="s">
        <v>607</v>
      </c>
      <c r="B47" s="186">
        <f t="shared" si="12"/>
        <v>8.0157770850563015</v>
      </c>
      <c r="C47" s="186">
        <f t="shared" si="12"/>
        <v>7.3045267489711936</v>
      </c>
      <c r="G47" s="113"/>
      <c r="H47" s="176" t="s">
        <v>607</v>
      </c>
      <c r="I47" s="186">
        <f t="shared" ref="I47:J47" si="19">I35</f>
        <v>14.033999403519237</v>
      </c>
      <c r="J47" s="186">
        <f t="shared" si="19"/>
        <v>10.83401626426275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54368</v>
      </c>
      <c r="C5" s="207">
        <v>49104</v>
      </c>
      <c r="D5" s="253"/>
      <c r="E5" s="253"/>
      <c r="F5" s="1003"/>
      <c r="H5" s="174" t="s">
        <v>624</v>
      </c>
      <c r="I5" s="207">
        <v>25780</v>
      </c>
      <c r="J5" s="207">
        <v>21402</v>
      </c>
    </row>
    <row r="6" spans="1:10" ht="15" customHeight="1" x14ac:dyDescent="0.25">
      <c r="A6" s="175" t="s">
        <v>625</v>
      </c>
      <c r="B6" s="208">
        <v>11478</v>
      </c>
      <c r="C6" s="208">
        <v>12418</v>
      </c>
      <c r="D6" s="253"/>
      <c r="E6" s="253"/>
      <c r="F6" s="1003"/>
      <c r="H6" s="175" t="s">
        <v>625</v>
      </c>
      <c r="I6" s="208">
        <v>21863</v>
      </c>
      <c r="J6" s="208">
        <v>26711</v>
      </c>
    </row>
    <row r="7" spans="1:10" ht="15" customHeight="1" x14ac:dyDescent="0.25">
      <c r="A7" s="176" t="s">
        <v>626</v>
      </c>
      <c r="B7" s="209">
        <v>28468</v>
      </c>
      <c r="C7" s="209">
        <v>27902</v>
      </c>
      <c r="D7" s="253"/>
      <c r="E7" s="253"/>
      <c r="F7" s="1003"/>
      <c r="H7" s="175" t="s">
        <v>626</v>
      </c>
      <c r="I7" s="208">
        <v>35959</v>
      </c>
      <c r="J7" s="208">
        <v>30905</v>
      </c>
    </row>
    <row r="8" spans="1:10" x14ac:dyDescent="0.25">
      <c r="D8" s="253"/>
      <c r="E8" s="253"/>
      <c r="F8" s="1003"/>
      <c r="H8" s="176" t="s">
        <v>2351</v>
      </c>
      <c r="I8" s="209">
        <v>223</v>
      </c>
      <c r="J8" s="209">
        <v>297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54368</v>
      </c>
      <c r="C13" s="178">
        <f>IF(ISBLANK(C5),"0",C5)</f>
        <v>49104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11478</v>
      </c>
      <c r="C14" s="180">
        <f t="shared" si="0"/>
        <v>12418</v>
      </c>
      <c r="D14" s="253"/>
      <c r="E14" s="253"/>
      <c r="F14" s="1003"/>
      <c r="H14" s="174" t="s">
        <v>624</v>
      </c>
      <c r="I14" s="177">
        <f>IF(ISBLANK(I5),"0",I5)</f>
        <v>25780</v>
      </c>
      <c r="J14" s="178">
        <f>IF(ISBLANK(J5),"0",J5)</f>
        <v>21402</v>
      </c>
    </row>
    <row r="15" spans="1:10" ht="15" customHeight="1" x14ac:dyDescent="0.25">
      <c r="A15" s="176" t="s">
        <v>626</v>
      </c>
      <c r="B15" s="181">
        <f t="shared" si="0"/>
        <v>28468</v>
      </c>
      <c r="C15" s="182">
        <f t="shared" si="0"/>
        <v>27902</v>
      </c>
      <c r="D15" s="253"/>
      <c r="E15" s="253"/>
      <c r="F15" s="1003"/>
      <c r="H15" s="175" t="s">
        <v>625</v>
      </c>
      <c r="I15" s="179">
        <f t="shared" ref="I15:J15" si="1">IF(ISBLANK(I6),"0",I6)</f>
        <v>21863</v>
      </c>
      <c r="J15" s="180">
        <f t="shared" si="1"/>
        <v>26711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35959</v>
      </c>
      <c r="J16" s="180">
        <f t="shared" si="2"/>
        <v>30905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223</v>
      </c>
      <c r="J17" s="182">
        <f t="shared" si="3"/>
        <v>297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57.645736582055683</v>
      </c>
      <c r="C21" s="184">
        <f>C13/SUM(C13:C15)*100</f>
        <v>54.911433172302736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12.169985368025955</v>
      </c>
      <c r="C22" s="185">
        <f>C14/SUM(C13:C15)*100</f>
        <v>13.886652352835927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30.184278049918355</v>
      </c>
      <c r="C23" s="186">
        <f>C15/SUM(C13:C15)*100</f>
        <v>31.201914474861336</v>
      </c>
      <c r="D23" s="253"/>
      <c r="E23" s="253"/>
      <c r="F23" s="1003"/>
      <c r="H23" s="174" t="s">
        <v>629</v>
      </c>
      <c r="I23" s="184">
        <f>I14/SUM(I14:I17)*100</f>
        <v>30.754548165821653</v>
      </c>
      <c r="J23" s="184">
        <f>J14/SUM(J14:J17)*100</f>
        <v>26.983546617915906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26.081717864598868</v>
      </c>
      <c r="J24" s="185">
        <f>J15/SUM(J14:J17)*100</f>
        <v>33.677110256571893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42.897703549060545</v>
      </c>
      <c r="J25" s="185">
        <f>J16/SUM(J14:J17)*100</f>
        <v>38.964886843598315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0.26603042051893827</v>
      </c>
      <c r="J26" s="186">
        <f>J17/SUM(J14:J17)*100</f>
        <v>0.37445628191388769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57.645736582055683</v>
      </c>
      <c r="C29" s="189">
        <f t="shared" si="4"/>
        <v>54.911433172302736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12.169985368025955</v>
      </c>
      <c r="C30" s="192">
        <f t="shared" si="4"/>
        <v>13.886652352835927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30.184278049918355</v>
      </c>
      <c r="C31" s="195">
        <f t="shared" si="4"/>
        <v>31.201914474861336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30.754548165821653</v>
      </c>
      <c r="J32" s="189">
        <f>J23</f>
        <v>26.983546617915906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26.081717864598868</v>
      </c>
      <c r="J33" s="192">
        <f t="shared" si="5"/>
        <v>33.677110256571893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42.897703549060545</v>
      </c>
      <c r="J34" s="192">
        <f t="shared" si="6"/>
        <v>38.964886843598315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0.26603042051893827</v>
      </c>
      <c r="J35" s="195">
        <f t="shared" si="7"/>
        <v>0.37445628191388769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3016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206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189892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75.86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167.7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5</v>
      </c>
      <c r="C5" s="655">
        <v>10</v>
      </c>
      <c r="E5" s="28"/>
      <c r="J5" s="654" t="s">
        <v>542</v>
      </c>
      <c r="K5" s="669">
        <f>IF(ISBLANK(B5),"",B5)</f>
        <v>5</v>
      </c>
      <c r="L5" s="618">
        <f>IF(ISBLANK(C5),"",C5)</f>
        <v>10</v>
      </c>
      <c r="N5" s="28"/>
    </row>
    <row r="6" spans="1:15" x14ac:dyDescent="0.25">
      <c r="A6" s="656" t="s">
        <v>543</v>
      </c>
      <c r="B6" s="657">
        <v>12</v>
      </c>
      <c r="C6" s="657">
        <v>12</v>
      </c>
      <c r="E6" s="44"/>
      <c r="J6" s="656" t="s">
        <v>543</v>
      </c>
      <c r="K6" s="670">
        <f t="shared" ref="K6:K10" si="0">IF(ISBLANK(B6),"",B6)</f>
        <v>12</v>
      </c>
      <c r="L6" s="619">
        <f t="shared" ref="L6:L10" si="1">IF(ISBLANK(C6),"",C6)</f>
        <v>12</v>
      </c>
      <c r="N6" s="44"/>
    </row>
    <row r="7" spans="1:15" x14ac:dyDescent="0.25">
      <c r="A7" s="656" t="s">
        <v>641</v>
      </c>
      <c r="B7" s="657">
        <v>52</v>
      </c>
      <c r="C7" s="657">
        <v>41</v>
      </c>
      <c r="E7" s="44"/>
      <c r="J7" s="656" t="s">
        <v>641</v>
      </c>
      <c r="K7" s="670">
        <f t="shared" si="0"/>
        <v>52</v>
      </c>
      <c r="L7" s="619">
        <f t="shared" si="1"/>
        <v>41</v>
      </c>
      <c r="N7" s="44"/>
    </row>
    <row r="8" spans="1:15" x14ac:dyDescent="0.25">
      <c r="A8" s="650" t="s">
        <v>642</v>
      </c>
      <c r="B8" s="651">
        <v>66</v>
      </c>
      <c r="C8" s="651">
        <v>50</v>
      </c>
      <c r="E8" s="21"/>
      <c r="J8" s="650" t="s">
        <v>642</v>
      </c>
      <c r="K8" s="670">
        <f t="shared" si="0"/>
        <v>66</v>
      </c>
      <c r="L8" s="619">
        <f t="shared" si="1"/>
        <v>50</v>
      </c>
      <c r="N8" s="21"/>
    </row>
    <row r="9" spans="1:15" x14ac:dyDescent="0.25">
      <c r="A9" s="650" t="s">
        <v>643</v>
      </c>
      <c r="B9" s="651">
        <v>104</v>
      </c>
      <c r="C9" s="651">
        <v>71</v>
      </c>
      <c r="E9" s="21"/>
      <c r="J9" s="650" t="s">
        <v>643</v>
      </c>
      <c r="K9" s="670">
        <f t="shared" si="0"/>
        <v>104</v>
      </c>
      <c r="L9" s="619">
        <f t="shared" si="1"/>
        <v>71</v>
      </c>
      <c r="N9" s="21"/>
    </row>
    <row r="10" spans="1:15" x14ac:dyDescent="0.25">
      <c r="A10" s="652" t="s">
        <v>365</v>
      </c>
      <c r="B10" s="653">
        <v>2494</v>
      </c>
      <c r="C10" s="653">
        <v>210</v>
      </c>
      <c r="J10" s="652" t="s">
        <v>365</v>
      </c>
      <c r="K10" s="671">
        <f t="shared" si="0"/>
        <v>2494</v>
      </c>
      <c r="L10" s="620">
        <f t="shared" si="1"/>
        <v>210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2.76</v>
      </c>
      <c r="C15" s="197"/>
      <c r="D15" s="253"/>
      <c r="E15" s="211"/>
      <c r="F15" s="253"/>
      <c r="G15" s="253"/>
      <c r="J15" s="673" t="s">
        <v>488</v>
      </c>
      <c r="K15" s="674">
        <f>B15</f>
        <v>2.76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0.42</v>
      </c>
      <c r="C16" s="197"/>
      <c r="D16" s="253"/>
      <c r="E16" s="254"/>
      <c r="F16" s="253"/>
      <c r="G16" s="253"/>
      <c r="J16" s="675" t="s">
        <v>489</v>
      </c>
      <c r="K16" s="676">
        <f>B16</f>
        <v>0.42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0.57999999999999996</v>
      </c>
      <c r="C18" s="197"/>
      <c r="D18" s="255"/>
      <c r="E18" s="256"/>
      <c r="F18" s="253"/>
      <c r="G18" s="253"/>
      <c r="J18" s="678" t="s">
        <v>501</v>
      </c>
      <c r="K18" s="674">
        <f>B18</f>
        <v>0.57999999999999996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2.8</v>
      </c>
      <c r="C19" s="198"/>
      <c r="D19" s="255"/>
      <c r="E19" s="256"/>
      <c r="F19" s="253"/>
      <c r="G19" s="253"/>
      <c r="J19" s="672" t="s">
        <v>502</v>
      </c>
      <c r="K19" s="676">
        <f>B19</f>
        <v>2.8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1.62</v>
      </c>
      <c r="C21" s="253"/>
      <c r="D21" s="253"/>
      <c r="E21" s="253"/>
      <c r="F21" s="253"/>
      <c r="G21" s="253"/>
      <c r="J21" s="661" t="s">
        <v>498</v>
      </c>
      <c r="K21" s="679">
        <f>B21</f>
        <v>1.62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2</v>
      </c>
      <c r="E32" s="28"/>
      <c r="J32" s="654" t="s">
        <v>542</v>
      </c>
      <c r="K32" s="669">
        <f>IF(ISBLANK(B32),"",B32)</f>
        <v>6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4</v>
      </c>
      <c r="C33" s="657">
        <v>5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5</v>
      </c>
      <c r="N33" s="44"/>
    </row>
    <row r="34" spans="1:15" x14ac:dyDescent="0.25">
      <c r="A34" s="656" t="s">
        <v>641</v>
      </c>
      <c r="B34" s="657">
        <v>22</v>
      </c>
      <c r="C34" s="657">
        <v>32</v>
      </c>
      <c r="E34" s="44"/>
      <c r="J34" s="656" t="s">
        <v>641</v>
      </c>
      <c r="K34" s="670">
        <f t="shared" si="2"/>
        <v>22</v>
      </c>
      <c r="L34" s="619">
        <f t="shared" si="3"/>
        <v>32</v>
      </c>
      <c r="N34" s="44"/>
    </row>
    <row r="35" spans="1:15" x14ac:dyDescent="0.25">
      <c r="A35" s="650" t="s">
        <v>642</v>
      </c>
      <c r="B35" s="651">
        <v>35</v>
      </c>
      <c r="C35" s="651">
        <v>25</v>
      </c>
      <c r="E35" s="21"/>
      <c r="J35" s="650" t="s">
        <v>642</v>
      </c>
      <c r="K35" s="670">
        <f t="shared" si="2"/>
        <v>35</v>
      </c>
      <c r="L35" s="619">
        <f t="shared" si="3"/>
        <v>25</v>
      </c>
      <c r="N35" s="21"/>
    </row>
    <row r="36" spans="1:15" x14ac:dyDescent="0.25">
      <c r="A36" s="650" t="s">
        <v>643</v>
      </c>
      <c r="B36" s="651">
        <v>39</v>
      </c>
      <c r="C36" s="651">
        <v>31</v>
      </c>
      <c r="E36" s="21"/>
      <c r="J36" s="650" t="s">
        <v>643</v>
      </c>
      <c r="K36" s="670">
        <f t="shared" si="2"/>
        <v>39</v>
      </c>
      <c r="L36" s="619">
        <f t="shared" si="3"/>
        <v>31</v>
      </c>
      <c r="N36" s="21"/>
    </row>
    <row r="37" spans="1:15" x14ac:dyDescent="0.25">
      <c r="A37" s="652" t="s">
        <v>365</v>
      </c>
      <c r="B37" s="653">
        <v>316</v>
      </c>
      <c r="C37" s="653">
        <v>50</v>
      </c>
      <c r="J37" s="652" t="s">
        <v>365</v>
      </c>
      <c r="K37" s="671">
        <f t="shared" si="2"/>
        <v>316</v>
      </c>
      <c r="L37" s="620">
        <f t="shared" si="3"/>
        <v>50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0.48</v>
      </c>
      <c r="C42" s="197"/>
      <c r="D42" s="253"/>
      <c r="E42" s="211"/>
      <c r="F42" s="253"/>
      <c r="G42" s="253"/>
      <c r="J42" s="673" t="s">
        <v>488</v>
      </c>
      <c r="K42" s="674">
        <f>B42</f>
        <v>0.48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0.17</v>
      </c>
      <c r="C43" s="197"/>
      <c r="D43" s="253"/>
      <c r="E43" s="254"/>
      <c r="F43" s="253"/>
      <c r="G43" s="253"/>
      <c r="J43" s="675" t="s">
        <v>489</v>
      </c>
      <c r="K43" s="676">
        <f>B43</f>
        <v>0.17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0.17</v>
      </c>
      <c r="C45" s="197"/>
      <c r="D45" s="255"/>
      <c r="E45" s="256"/>
      <c r="F45" s="253"/>
      <c r="G45" s="253"/>
      <c r="J45" s="678" t="s">
        <v>501</v>
      </c>
      <c r="K45" s="674">
        <f>B45</f>
        <v>0.17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0.54</v>
      </c>
      <c r="C46" s="198"/>
      <c r="D46" s="255"/>
      <c r="E46" s="256"/>
      <c r="F46" s="253"/>
      <c r="G46" s="253"/>
      <c r="J46" s="672" t="s">
        <v>502</v>
      </c>
      <c r="K46" s="676">
        <f>B46</f>
        <v>0.54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0.33</v>
      </c>
      <c r="C48" s="253"/>
      <c r="D48" s="253"/>
      <c r="E48" s="253"/>
      <c r="F48" s="253"/>
      <c r="G48" s="253"/>
      <c r="J48" s="661" t="s">
        <v>498</v>
      </c>
      <c r="K48" s="679">
        <f>B48</f>
        <v>0.33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4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25057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3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32559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59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3868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4</v>
      </c>
      <c r="C4" s="643">
        <v>15600</v>
      </c>
      <c r="D4" s="643">
        <v>3</v>
      </c>
      <c r="E4" s="643">
        <v>11005</v>
      </c>
      <c r="F4" s="643">
        <v>2</v>
      </c>
      <c r="G4" s="643">
        <v>57</v>
      </c>
      <c r="H4" s="643">
        <v>2337</v>
      </c>
      <c r="I4" s="253"/>
      <c r="J4" s="253"/>
      <c r="K4" s="253"/>
    </row>
    <row r="5" spans="1:11" x14ac:dyDescent="0.25">
      <c r="A5" s="767">
        <v>2021</v>
      </c>
      <c r="B5" s="602">
        <v>4</v>
      </c>
      <c r="C5" s="602">
        <v>35309</v>
      </c>
      <c r="D5" s="602">
        <v>3</v>
      </c>
      <c r="E5" s="602">
        <v>14334</v>
      </c>
      <c r="F5" s="602">
        <v>2</v>
      </c>
      <c r="G5" s="602">
        <v>51</v>
      </c>
      <c r="H5" s="602">
        <v>2075</v>
      </c>
      <c r="I5" s="253"/>
      <c r="J5" s="253"/>
      <c r="K5" s="253"/>
    </row>
    <row r="6" spans="1:11" x14ac:dyDescent="0.25">
      <c r="A6" s="481">
        <v>2022</v>
      </c>
      <c r="B6" s="617">
        <v>4</v>
      </c>
      <c r="C6" s="617">
        <v>25057</v>
      </c>
      <c r="D6" s="617">
        <v>3</v>
      </c>
      <c r="E6" s="617">
        <v>32559</v>
      </c>
      <c r="F6" s="617">
        <v>2</v>
      </c>
      <c r="G6" s="617">
        <v>59</v>
      </c>
      <c r="H6" s="617">
        <v>3868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457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70.900000000000006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0.56999999999999995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0.5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86.4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6055437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31889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8</v>
      </c>
      <c r="C4" s="600">
        <v>4.9000000000000004</v>
      </c>
      <c r="D4" s="600">
        <v>68.900000000000006</v>
      </c>
      <c r="E4" s="600">
        <v>0.56999999999999995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10</v>
      </c>
      <c r="C5" s="602">
        <v>6.3</v>
      </c>
      <c r="D5" s="751">
        <v>73.400000000000006</v>
      </c>
      <c r="E5" s="751">
        <v>0.38</v>
      </c>
      <c r="G5" s="647" t="s">
        <v>446</v>
      </c>
      <c r="H5" s="648">
        <f>IF(ISBLANK(B4),"",B4)</f>
        <v>8</v>
      </c>
      <c r="I5" s="648">
        <f>IF(ISBLANK(B5),"",B5)</f>
        <v>10</v>
      </c>
      <c r="J5" s="649">
        <f>IF(ISBLANK(B6),"",B6)</f>
        <v>8</v>
      </c>
      <c r="K5" s="569"/>
    </row>
    <row r="6" spans="1:11" x14ac:dyDescent="0.25">
      <c r="A6" s="218">
        <v>2022</v>
      </c>
      <c r="B6" s="601">
        <v>8</v>
      </c>
      <c r="C6" s="602">
        <v>4.9000000000000004</v>
      </c>
      <c r="D6" s="959">
        <v>70.900000000000006</v>
      </c>
      <c r="E6" s="959">
        <v>0.56999999999999995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4.9000000000000004</v>
      </c>
      <c r="I9" s="648">
        <f>IF(ISBLANK(C5),"",C5)</f>
        <v>6.3</v>
      </c>
      <c r="J9" s="649">
        <f>IF(ISBLANK(C6),"",C6)</f>
        <v>4.9000000000000004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480</v>
      </c>
      <c r="C4" s="643">
        <v>2.4</v>
      </c>
      <c r="D4" s="643">
        <v>0.9</v>
      </c>
      <c r="E4" s="643">
        <v>0.14000000000000001</v>
      </c>
      <c r="F4" s="643">
        <v>0.7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468</v>
      </c>
      <c r="C5" s="602">
        <v>2.4</v>
      </c>
      <c r="D5" s="602">
        <v>1</v>
      </c>
      <c r="E5" s="602">
        <v>0.19</v>
      </c>
      <c r="F5" s="602">
        <v>0.6</v>
      </c>
      <c r="G5" s="602">
        <v>1.7</v>
      </c>
      <c r="H5" s="1066"/>
      <c r="I5" s="253"/>
      <c r="J5" s="253"/>
      <c r="K5" s="253"/>
    </row>
    <row r="6" spans="1:11" x14ac:dyDescent="0.25">
      <c r="A6" s="360">
        <v>2022</v>
      </c>
      <c r="B6" s="602">
        <v>457</v>
      </c>
      <c r="C6" s="602">
        <v>2.4</v>
      </c>
      <c r="D6" s="602">
        <v>0.9</v>
      </c>
      <c r="E6" s="602">
        <v>0.18</v>
      </c>
      <c r="F6" s="602">
        <v>0.6</v>
      </c>
      <c r="G6" s="602">
        <v>1.8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94.5</v>
      </c>
      <c r="C5" s="602">
        <v>90.8</v>
      </c>
      <c r="D5" s="602">
        <v>1</v>
      </c>
      <c r="E5" s="602">
        <v>0.5</v>
      </c>
      <c r="F5" s="253"/>
      <c r="G5" s="253"/>
      <c r="H5" s="253"/>
    </row>
    <row r="6" spans="1:8" x14ac:dyDescent="0.25">
      <c r="A6" s="360">
        <v>2021</v>
      </c>
      <c r="B6" s="602">
        <v>93.5</v>
      </c>
      <c r="C6" s="602">
        <v>85.1</v>
      </c>
      <c r="D6" s="602">
        <v>3</v>
      </c>
      <c r="E6" s="602">
        <v>1.5</v>
      </c>
      <c r="F6" s="253"/>
      <c r="G6" s="253"/>
      <c r="H6" s="253"/>
    </row>
    <row r="7" spans="1:8" x14ac:dyDescent="0.25">
      <c r="A7" s="481">
        <v>2022</v>
      </c>
      <c r="B7" s="1067">
        <v>98.3</v>
      </c>
      <c r="C7" s="1067">
        <v>86.4</v>
      </c>
      <c r="D7" s="1067">
        <v>1</v>
      </c>
      <c r="E7" s="1067">
        <v>0.5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1.5</v>
      </c>
    </row>
    <row r="17" spans="1:2" x14ac:dyDescent="0.25">
      <c r="A17" s="633">
        <f t="shared" si="0"/>
        <v>2022</v>
      </c>
      <c r="B17" s="627">
        <f t="shared" si="1"/>
        <v>0.5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14383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5106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272644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1436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13956</v>
      </c>
      <c r="C5" s="1034">
        <v>5778</v>
      </c>
      <c r="D5" s="600">
        <v>8178</v>
      </c>
      <c r="G5" s="871" t="s">
        <v>126</v>
      </c>
      <c r="H5" s="637">
        <f>IF(ISBLANK(D7),"",D7)</f>
        <v>8376</v>
      </c>
    </row>
    <row r="6" spans="1:17" x14ac:dyDescent="0.25">
      <c r="A6" s="641">
        <v>2021</v>
      </c>
      <c r="B6" s="1034">
        <v>13836</v>
      </c>
      <c r="C6" s="1034">
        <v>5729</v>
      </c>
      <c r="D6" s="602">
        <v>8107</v>
      </c>
      <c r="G6" s="635" t="s">
        <v>127</v>
      </c>
      <c r="H6" s="623">
        <f>IF(ISBLANK(C7),"",C7)</f>
        <v>6007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14383</v>
      </c>
      <c r="C7" s="1034">
        <v>6007</v>
      </c>
      <c r="D7" s="617">
        <v>8376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8376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6007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7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9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6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12097</v>
      </c>
      <c r="C6" s="55">
        <v>6294</v>
      </c>
      <c r="D6" s="55">
        <v>5803</v>
      </c>
      <c r="E6" s="70">
        <v>14515</v>
      </c>
      <c r="F6" s="55">
        <v>7527</v>
      </c>
      <c r="G6" s="110">
        <v>6988</v>
      </c>
      <c r="H6" s="55">
        <v>8157</v>
      </c>
      <c r="I6" s="55">
        <v>4205</v>
      </c>
      <c r="J6" s="55">
        <v>3952</v>
      </c>
      <c r="K6" s="70">
        <v>32723</v>
      </c>
      <c r="L6" s="55">
        <v>16980</v>
      </c>
      <c r="M6" s="110">
        <v>15743</v>
      </c>
      <c r="N6" s="70">
        <v>30638</v>
      </c>
      <c r="O6" s="55">
        <v>15881</v>
      </c>
      <c r="P6" s="110">
        <v>14757</v>
      </c>
      <c r="Q6" s="70">
        <v>123930</v>
      </c>
      <c r="R6" s="55">
        <v>62364</v>
      </c>
      <c r="S6" s="110">
        <v>61566</v>
      </c>
      <c r="T6" s="70">
        <v>196516</v>
      </c>
      <c r="U6" s="55">
        <v>96505</v>
      </c>
      <c r="V6" s="160">
        <v>100011</v>
      </c>
    </row>
    <row r="7" spans="1:22" x14ac:dyDescent="0.25">
      <c r="A7" s="286">
        <v>2021</v>
      </c>
      <c r="B7" s="167">
        <v>12034</v>
      </c>
      <c r="C7" s="94">
        <v>6205</v>
      </c>
      <c r="D7" s="94">
        <v>5829</v>
      </c>
      <c r="E7" s="167">
        <v>14289</v>
      </c>
      <c r="F7" s="94">
        <v>7445</v>
      </c>
      <c r="G7" s="169">
        <v>6844</v>
      </c>
      <c r="H7" s="94">
        <v>8045</v>
      </c>
      <c r="I7" s="94">
        <v>4152</v>
      </c>
      <c r="J7" s="94">
        <v>3893</v>
      </c>
      <c r="K7" s="167">
        <v>32277</v>
      </c>
      <c r="L7" s="94">
        <v>16700</v>
      </c>
      <c r="M7" s="169">
        <v>15577</v>
      </c>
      <c r="N7" s="167">
        <v>30052</v>
      </c>
      <c r="O7" s="94">
        <v>15565</v>
      </c>
      <c r="P7" s="169">
        <v>14487</v>
      </c>
      <c r="Q7" s="167">
        <v>121740</v>
      </c>
      <c r="R7" s="94">
        <v>61282</v>
      </c>
      <c r="S7" s="169">
        <v>60458</v>
      </c>
      <c r="T7" s="212">
        <v>194072</v>
      </c>
      <c r="U7" s="58">
        <v>95250</v>
      </c>
      <c r="V7" s="160">
        <v>98822</v>
      </c>
    </row>
    <row r="8" spans="1:22" x14ac:dyDescent="0.25">
      <c r="A8" s="219">
        <v>2022</v>
      </c>
      <c r="B8" s="72">
        <v>11968</v>
      </c>
      <c r="C8" s="61">
        <v>6115</v>
      </c>
      <c r="D8" s="61">
        <v>5853</v>
      </c>
      <c r="E8" s="72">
        <v>14254</v>
      </c>
      <c r="F8" s="61">
        <v>7442</v>
      </c>
      <c r="G8" s="111">
        <v>6812</v>
      </c>
      <c r="H8" s="61">
        <v>7746</v>
      </c>
      <c r="I8" s="61">
        <v>3958</v>
      </c>
      <c r="J8" s="61">
        <v>3788</v>
      </c>
      <c r="K8" s="72">
        <v>32004</v>
      </c>
      <c r="L8" s="61">
        <v>16496</v>
      </c>
      <c r="M8" s="111">
        <v>15508</v>
      </c>
      <c r="N8" s="72">
        <v>28046</v>
      </c>
      <c r="O8" s="61">
        <v>14575</v>
      </c>
      <c r="P8" s="111">
        <v>13471</v>
      </c>
      <c r="Q8" s="72">
        <v>118210</v>
      </c>
      <c r="R8" s="61">
        <v>59473</v>
      </c>
      <c r="S8" s="111">
        <v>58737</v>
      </c>
      <c r="T8" s="72">
        <v>189892</v>
      </c>
      <c r="U8" s="61">
        <v>93145</v>
      </c>
      <c r="V8" s="111">
        <v>96747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11968</v>
      </c>
      <c r="C15" s="172">
        <f>E8</f>
        <v>14254</v>
      </c>
      <c r="D15" s="172">
        <f>H8</f>
        <v>7746</v>
      </c>
      <c r="E15" s="172">
        <f>K8</f>
        <v>32004</v>
      </c>
      <c r="F15" s="172">
        <f>N8</f>
        <v>28046</v>
      </c>
      <c r="G15" s="172">
        <f>Q8</f>
        <v>118210</v>
      </c>
      <c r="H15" s="334">
        <f>T8</f>
        <v>189892</v>
      </c>
      <c r="M15" s="172">
        <f>K8</f>
        <v>32004</v>
      </c>
      <c r="N15" s="172">
        <f>H15-E15-O15</f>
        <v>112428</v>
      </c>
      <c r="O15" s="172">
        <f>H15-(B15+C15+G15)</f>
        <v>45460</v>
      </c>
      <c r="P15" s="29"/>
      <c r="Q15" s="100">
        <f>M15/H15*100</f>
        <v>16.853790575695658</v>
      </c>
      <c r="R15" s="100">
        <f>N15/H15*100</f>
        <v>59.206285678174964</v>
      </c>
      <c r="S15" s="100">
        <f>O15/H15*100</f>
        <v>23.939923746129381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16.853790575695658</v>
      </c>
      <c r="R18" s="100">
        <f>N15/H15*100</f>
        <v>59.206285678174964</v>
      </c>
      <c r="S18" s="100">
        <f>O15/H15*100</f>
        <v>23.939923746129381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1.2</v>
      </c>
      <c r="C23" s="361"/>
      <c r="D23" s="361"/>
      <c r="E23" s="167">
        <v>6</v>
      </c>
      <c r="F23" s="361"/>
      <c r="G23" s="362"/>
      <c r="H23" s="167">
        <v>1.2</v>
      </c>
      <c r="I23" s="94">
        <v>1.17</v>
      </c>
      <c r="J23" s="169">
        <v>1.23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7.5</v>
      </c>
      <c r="C24" s="361"/>
      <c r="D24" s="361"/>
      <c r="E24" s="167">
        <v>9.3000000000000007</v>
      </c>
      <c r="F24" s="361"/>
      <c r="G24" s="362"/>
      <c r="H24" s="167">
        <v>6.23</v>
      </c>
      <c r="I24" s="94">
        <v>9.23</v>
      </c>
      <c r="J24" s="169">
        <v>3.55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4.2</v>
      </c>
      <c r="C25" s="357"/>
      <c r="D25" s="357"/>
      <c r="E25" s="72">
        <v>6.6</v>
      </c>
      <c r="F25" s="357"/>
      <c r="G25" s="461"/>
      <c r="H25" s="72">
        <v>1.82</v>
      </c>
      <c r="I25" s="61">
        <v>2.33</v>
      </c>
      <c r="J25" s="111">
        <v>1.26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1.23</v>
      </c>
      <c r="C32" s="674">
        <f>IF(ISBLANK(I23),"",I23)</f>
        <v>1.17</v>
      </c>
      <c r="F32" s="700">
        <f>A23</f>
        <v>2020</v>
      </c>
      <c r="G32" s="674">
        <f>IF(ISBLANK(J23),"",J23)</f>
        <v>1.23</v>
      </c>
      <c r="H32" s="674">
        <f>IF(ISBLANK(I23),"",I23)</f>
        <v>1.17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3.55</v>
      </c>
      <c r="C33" s="853">
        <f t="shared" ref="C33:C34" si="2">IF(ISBLANK(I24),"",I24)</f>
        <v>9.23</v>
      </c>
      <c r="F33" s="701">
        <f t="shared" ref="F33:F34" si="3">A24</f>
        <v>2021</v>
      </c>
      <c r="G33" s="853">
        <f t="shared" ref="G33:G34" si="4">IF(ISBLANK(J24),"",J24)</f>
        <v>3.55</v>
      </c>
      <c r="H33" s="853">
        <f t="shared" ref="H33:H34" si="5">IF(ISBLANK(I24),"",I24)</f>
        <v>9.23</v>
      </c>
    </row>
    <row r="34" spans="1:8" x14ac:dyDescent="0.25">
      <c r="A34" s="702">
        <f t="shared" si="0"/>
        <v>2022</v>
      </c>
      <c r="B34" s="676">
        <f t="shared" si="1"/>
        <v>1.26</v>
      </c>
      <c r="C34" s="676">
        <f t="shared" si="2"/>
        <v>2.33</v>
      </c>
      <c r="F34" s="702">
        <f t="shared" si="3"/>
        <v>2022</v>
      </c>
      <c r="G34" s="676">
        <f t="shared" si="4"/>
        <v>1.26</v>
      </c>
      <c r="H34" s="676">
        <f t="shared" si="5"/>
        <v>2.33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54</v>
      </c>
      <c r="C4" s="600">
        <v>1</v>
      </c>
      <c r="D4" s="600">
        <v>2</v>
      </c>
      <c r="E4" s="599">
        <v>2</v>
      </c>
      <c r="F4" s="600">
        <v>1.7</v>
      </c>
      <c r="G4" s="600">
        <v>0.1</v>
      </c>
    </row>
    <row r="5" spans="1:10" x14ac:dyDescent="0.25">
      <c r="A5" s="286">
        <v>2022</v>
      </c>
      <c r="B5" s="751">
        <v>50</v>
      </c>
      <c r="C5" s="751">
        <v>1</v>
      </c>
      <c r="D5" s="751">
        <v>5</v>
      </c>
      <c r="E5" s="753">
        <v>4</v>
      </c>
      <c r="F5" s="751">
        <v>1.7</v>
      </c>
      <c r="G5" s="751">
        <v>0.2</v>
      </c>
    </row>
    <row r="6" spans="1:10" x14ac:dyDescent="0.25">
      <c r="A6" s="218">
        <v>2023</v>
      </c>
      <c r="B6" s="752">
        <v>46</v>
      </c>
      <c r="C6" s="752">
        <v>1</v>
      </c>
      <c r="D6" s="752">
        <v>9</v>
      </c>
      <c r="E6" s="754">
        <v>6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54</v>
      </c>
      <c r="C11" s="80">
        <f>IF(ISBLANK(D4),"",D4)</f>
        <v>2</v>
      </c>
      <c r="E11" s="103">
        <f>A4</f>
        <v>2021</v>
      </c>
      <c r="F11" s="80">
        <f>IF(ISBLANK(B4),"",B4)</f>
        <v>54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50</v>
      </c>
      <c r="C12" s="80">
        <f>IF(ISBLANK(D5),"",D5)</f>
        <v>5</v>
      </c>
      <c r="E12" s="103">
        <f t="shared" ref="E12:E13" si="1">A5</f>
        <v>2022</v>
      </c>
      <c r="F12" s="80">
        <f t="shared" ref="F12:F13" si="2">IF(ISBLANK(B5),"",B5)</f>
        <v>50</v>
      </c>
      <c r="G12" s="80">
        <f t="shared" ref="G12:G13" si="3">IF(ISBLANK(D5),"",D5)</f>
        <v>5</v>
      </c>
    </row>
    <row r="13" spans="1:10" x14ac:dyDescent="0.25">
      <c r="A13" s="155">
        <f t="shared" si="0"/>
        <v>2023</v>
      </c>
      <c r="B13" s="83">
        <f>IF(ISBLANK(B6),"",B6)</f>
        <v>46</v>
      </c>
      <c r="C13" s="83">
        <f>IF(ISBLANK(D6),"",D6)</f>
        <v>9</v>
      </c>
      <c r="D13" s="253"/>
      <c r="E13" s="155">
        <f t="shared" si="1"/>
        <v>2023</v>
      </c>
      <c r="F13" s="83">
        <f t="shared" si="2"/>
        <v>46</v>
      </c>
      <c r="G13" s="83">
        <f t="shared" si="3"/>
        <v>9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2</v>
      </c>
      <c r="E18" s="603">
        <f>A4</f>
        <v>2021</v>
      </c>
      <c r="F18" s="100">
        <f>IF(ISBLANK(C4),"",C4)</f>
        <v>1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4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6</v>
      </c>
      <c r="E20" s="155">
        <f t="shared" si="5"/>
        <v>2023</v>
      </c>
      <c r="F20" s="83">
        <f>IF(ISBLANK(C6),"",C6)</f>
        <v>1</v>
      </c>
      <c r="G20" s="83">
        <f t="shared" si="6"/>
        <v>6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1106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3844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12.5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1152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1016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4719</v>
      </c>
    </row>
    <row r="17" spans="2:3" x14ac:dyDescent="0.25">
      <c r="B17" s="253">
        <v>2022</v>
      </c>
      <c r="C17" s="1100">
        <v>3985</v>
      </c>
    </row>
    <row r="18" spans="2:3" x14ac:dyDescent="0.25">
      <c r="B18" s="253">
        <v>2023</v>
      </c>
      <c r="C18" s="1100">
        <v>3844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4719</v>
      </c>
    </row>
    <row r="22" spans="2:3" x14ac:dyDescent="0.25">
      <c r="B22" s="636">
        <f>B17</f>
        <v>2022</v>
      </c>
      <c r="C22" s="636">
        <f t="shared" ref="C22:C23" si="0">IF(ISBLANK(C17),"",C17)</f>
        <v>3985</v>
      </c>
    </row>
    <row r="23" spans="2:3" x14ac:dyDescent="0.25">
      <c r="B23" s="636">
        <f>B18</f>
        <v>2023</v>
      </c>
      <c r="C23" s="636">
        <f t="shared" si="0"/>
        <v>3844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129</v>
      </c>
      <c r="C5" s="55">
        <v>181</v>
      </c>
      <c r="D5" s="55">
        <v>162</v>
      </c>
      <c r="E5" s="269">
        <f>SUM(B5:D5)</f>
        <v>472</v>
      </c>
      <c r="F5" s="71">
        <v>1576</v>
      </c>
      <c r="G5" s="70">
        <v>0.4</v>
      </c>
      <c r="H5" s="55">
        <v>0.2</v>
      </c>
      <c r="I5" s="110">
        <v>0.4</v>
      </c>
      <c r="J5" s="71">
        <v>0.8</v>
      </c>
    </row>
    <row r="6" spans="1:10" x14ac:dyDescent="0.25">
      <c r="A6" s="286">
        <v>2022</v>
      </c>
      <c r="B6" s="757">
        <v>125</v>
      </c>
      <c r="C6" s="758">
        <v>184</v>
      </c>
      <c r="D6" s="758">
        <v>143</v>
      </c>
      <c r="E6" s="270">
        <f>SUM(B6:D6)</f>
        <v>452</v>
      </c>
      <c r="F6" s="214">
        <v>1252</v>
      </c>
      <c r="G6" s="457">
        <v>0.4</v>
      </c>
      <c r="H6" s="458">
        <v>0.2</v>
      </c>
      <c r="I6" s="763">
        <v>0.3</v>
      </c>
      <c r="J6" s="214">
        <v>0.7</v>
      </c>
    </row>
    <row r="7" spans="1:10" x14ac:dyDescent="0.25">
      <c r="A7" s="218">
        <v>2023</v>
      </c>
      <c r="B7" s="167">
        <v>147</v>
      </c>
      <c r="C7" s="94">
        <v>198</v>
      </c>
      <c r="D7" s="94">
        <v>131</v>
      </c>
      <c r="E7" s="447">
        <f>SUM(B7:D7)</f>
        <v>476</v>
      </c>
      <c r="F7" s="168">
        <v>1106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1576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1252</v>
      </c>
      <c r="C14" s="28"/>
      <c r="D14" s="28"/>
      <c r="F14" s="625" t="s">
        <v>1526</v>
      </c>
      <c r="G14" s="621">
        <f>IF(ISBLANK(B7),"",B7)</f>
        <v>147</v>
      </c>
      <c r="I14" s="625" t="s">
        <v>1529</v>
      </c>
      <c r="J14" s="621">
        <f>IF(ISBLANK(B7),"",B7)</f>
        <v>147</v>
      </c>
    </row>
    <row r="15" spans="1:10" x14ac:dyDescent="0.25">
      <c r="A15" s="624">
        <f t="shared" ref="A15" si="1">A7</f>
        <v>2023</v>
      </c>
      <c r="B15" s="623">
        <f t="shared" si="0"/>
        <v>1106</v>
      </c>
      <c r="C15" s="28"/>
      <c r="D15" s="28"/>
      <c r="F15" s="626" t="s">
        <v>1527</v>
      </c>
      <c r="G15" s="622">
        <f>IF(ISBLANK(C7),"",C7)</f>
        <v>198</v>
      </c>
      <c r="I15" s="626" t="s">
        <v>1538</v>
      </c>
      <c r="J15" s="622">
        <f>IF(ISBLANK(C7),"",C7)</f>
        <v>198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131</v>
      </c>
      <c r="I16" s="627" t="s">
        <v>1539</v>
      </c>
      <c r="J16" s="623">
        <f>IF(ISBLANK(D7),"",D7)</f>
        <v>131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556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170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197</v>
      </c>
      <c r="C6" s="759"/>
      <c r="D6" s="759"/>
      <c r="E6" s="457">
        <v>8.8000000000000007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186</v>
      </c>
      <c r="C7" s="759"/>
      <c r="D7" s="759"/>
      <c r="E7" s="457">
        <v>8.5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170</v>
      </c>
      <c r="C8" s="760"/>
      <c r="D8" s="760"/>
      <c r="E8" s="601">
        <v>7.8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197</v>
      </c>
      <c r="C16" s="755"/>
      <c r="I16" s="700">
        <f>A6</f>
        <v>2020</v>
      </c>
      <c r="J16" s="674">
        <f>IF(ISBLANK(E6),"",E6)</f>
        <v>8.8000000000000007</v>
      </c>
      <c r="K16" s="756"/>
    </row>
    <row r="17" spans="1:10" x14ac:dyDescent="0.25">
      <c r="A17" s="701">
        <f>A7</f>
        <v>2021</v>
      </c>
      <c r="B17" s="853">
        <f>IF(ISBLANK(B7),"",B7)</f>
        <v>186</v>
      </c>
      <c r="C17" s="755"/>
      <c r="I17" s="701">
        <f>A7</f>
        <v>2021</v>
      </c>
      <c r="J17" s="853">
        <f>IF(ISBLANK(E7),"",E7)</f>
        <v>8.5</v>
      </c>
    </row>
    <row r="18" spans="1:10" x14ac:dyDescent="0.25">
      <c r="A18" s="702">
        <f>A8</f>
        <v>2022</v>
      </c>
      <c r="B18" s="676">
        <f>IF(ISBLANK(B8),"",B8)</f>
        <v>170</v>
      </c>
      <c r="C18" s="755"/>
      <c r="I18" s="702">
        <f>A8</f>
        <v>2022</v>
      </c>
      <c r="J18" s="676">
        <f>IF(ISBLANK(E8),"",E8)</f>
        <v>7.8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48</v>
      </c>
      <c r="D5" s="449">
        <f>IF(ISBLANK(B5),"",A5)</f>
        <v>2021</v>
      </c>
      <c r="E5" s="618">
        <f>IF(ISBLANK(B5),"",B5)</f>
        <v>48</v>
      </c>
      <c r="K5" s="217">
        <v>2020</v>
      </c>
      <c r="L5" s="655">
        <v>1.7</v>
      </c>
    </row>
    <row r="6" spans="1:12" x14ac:dyDescent="0.25">
      <c r="A6" s="229">
        <v>2022</v>
      </c>
      <c r="B6" s="602">
        <v>51</v>
      </c>
      <c r="D6" s="450">
        <f>IF(ISBLANK(B6),"",A6)</f>
        <v>2022</v>
      </c>
      <c r="E6" s="619">
        <f>IF(ISBLANK(B6),"",B6)</f>
        <v>51</v>
      </c>
      <c r="K6" s="286">
        <v>2021</v>
      </c>
      <c r="L6" s="657">
        <v>1.7</v>
      </c>
    </row>
    <row r="7" spans="1:12" x14ac:dyDescent="0.25">
      <c r="A7" s="123">
        <v>2023</v>
      </c>
      <c r="B7" s="617">
        <v>48</v>
      </c>
      <c r="D7" s="379">
        <f>IF(ISBLANK(B7),"",A7)</f>
        <v>2023</v>
      </c>
      <c r="E7" s="620">
        <f>IF(ISBLANK(B7),"",B7)</f>
        <v>48</v>
      </c>
      <c r="K7" s="219">
        <v>2022</v>
      </c>
      <c r="L7" s="617">
        <v>1.6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33</v>
      </c>
      <c r="C4" s="643">
        <v>469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40</v>
      </c>
      <c r="C5" s="602">
        <v>501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57</v>
      </c>
      <c r="C6" s="602">
        <v>556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37</v>
      </c>
      <c r="C5" s="643">
        <v>5281</v>
      </c>
      <c r="D5" s="643">
        <v>377</v>
      </c>
      <c r="E5" s="869">
        <v>7.1</v>
      </c>
      <c r="F5" s="1039">
        <v>6</v>
      </c>
      <c r="G5" s="1039">
        <v>8.1999999999999993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39</v>
      </c>
      <c r="C6" s="657">
        <v>4943</v>
      </c>
      <c r="D6" s="657">
        <v>355</v>
      </c>
      <c r="E6" s="657">
        <v>7.1</v>
      </c>
      <c r="F6" s="657">
        <v>6</v>
      </c>
      <c r="G6" s="657">
        <v>8.1999999999999993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37</v>
      </c>
      <c r="C7" s="617">
        <v>5106</v>
      </c>
      <c r="D7" s="617">
        <v>389</v>
      </c>
      <c r="E7" s="617">
        <v>7.6</v>
      </c>
      <c r="F7" s="617">
        <v>6.4</v>
      </c>
      <c r="G7" s="617">
        <v>8.6999999999999993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14.7</v>
      </c>
      <c r="C4" s="655">
        <v>1042</v>
      </c>
      <c r="D4" s="655">
        <v>3.3</v>
      </c>
      <c r="E4" s="655">
        <v>1027</v>
      </c>
      <c r="F4" s="655">
        <v>0.5</v>
      </c>
      <c r="G4" s="655">
        <v>56</v>
      </c>
      <c r="H4" s="655">
        <v>3</v>
      </c>
      <c r="I4" s="655">
        <v>55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12.5</v>
      </c>
      <c r="C5" s="602">
        <v>1109</v>
      </c>
      <c r="D5" s="602">
        <v>3.5</v>
      </c>
      <c r="E5" s="602">
        <v>996</v>
      </c>
      <c r="F5" s="602">
        <v>0.5</v>
      </c>
      <c r="G5" s="602">
        <v>55</v>
      </c>
      <c r="H5" s="602">
        <v>5</v>
      </c>
      <c r="I5" s="602">
        <v>61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1152</v>
      </c>
      <c r="D6" s="617"/>
      <c r="E6" s="617">
        <v>1016</v>
      </c>
      <c r="F6" s="617"/>
      <c r="G6" s="617">
        <v>55</v>
      </c>
      <c r="H6" s="617">
        <v>7</v>
      </c>
      <c r="I6" s="617">
        <v>57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612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114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1668</v>
      </c>
      <c r="C4" s="1006">
        <v>855</v>
      </c>
      <c r="D4" s="1006">
        <v>813</v>
      </c>
      <c r="E4" s="1005">
        <v>3554</v>
      </c>
      <c r="F4" s="1006">
        <v>1839</v>
      </c>
      <c r="G4" s="1006">
        <v>1715</v>
      </c>
      <c r="H4" s="1007">
        <v>8.5</v>
      </c>
      <c r="I4" s="1007">
        <v>18.100000000000001</v>
      </c>
      <c r="J4" s="1007">
        <v>-9.6</v>
      </c>
      <c r="K4" s="70">
        <v>2423</v>
      </c>
      <c r="L4" s="55">
        <v>1092</v>
      </c>
      <c r="M4" s="110">
        <v>1331</v>
      </c>
      <c r="N4" s="55">
        <v>2803</v>
      </c>
      <c r="O4" s="55">
        <v>1264</v>
      </c>
      <c r="P4" s="110">
        <v>1539</v>
      </c>
    </row>
    <row r="5" spans="1:17" x14ac:dyDescent="0.25">
      <c r="A5" s="286">
        <v>2021</v>
      </c>
      <c r="B5" s="1008">
        <v>1604</v>
      </c>
      <c r="C5" s="1009">
        <v>758</v>
      </c>
      <c r="D5" s="1009">
        <v>846</v>
      </c>
      <c r="E5" s="1008">
        <v>4036</v>
      </c>
      <c r="F5" s="1009">
        <v>2054</v>
      </c>
      <c r="G5" s="1009">
        <v>1982</v>
      </c>
      <c r="H5" s="1010">
        <v>8.3000000000000007</v>
      </c>
      <c r="I5" s="1010">
        <v>20.8</v>
      </c>
      <c r="J5" s="1010">
        <v>-12.5</v>
      </c>
      <c r="K5" s="212">
        <v>3348</v>
      </c>
      <c r="L5" s="58">
        <v>1501</v>
      </c>
      <c r="M5" s="160">
        <v>1847</v>
      </c>
      <c r="N5" s="58">
        <v>3540</v>
      </c>
      <c r="O5" s="58">
        <v>1566</v>
      </c>
      <c r="P5" s="160">
        <v>1974</v>
      </c>
    </row>
    <row r="6" spans="1:17" x14ac:dyDescent="0.25">
      <c r="A6" s="219">
        <v>2022</v>
      </c>
      <c r="B6" s="1011">
        <v>1652</v>
      </c>
      <c r="C6" s="1012">
        <v>859</v>
      </c>
      <c r="D6" s="1012">
        <v>793</v>
      </c>
      <c r="E6" s="1011">
        <v>3284</v>
      </c>
      <c r="F6" s="1012">
        <v>1678</v>
      </c>
      <c r="G6" s="1012">
        <v>1606</v>
      </c>
      <c r="H6" s="1013">
        <v>8.6999999999999993</v>
      </c>
      <c r="I6" s="1013">
        <v>17.3</v>
      </c>
      <c r="J6" s="1013">
        <v>-8.6</v>
      </c>
      <c r="K6" s="1014">
        <v>3431</v>
      </c>
      <c r="L6" s="1015">
        <v>1530</v>
      </c>
      <c r="M6" s="1016">
        <v>1901</v>
      </c>
      <c r="N6" s="1015">
        <v>3715</v>
      </c>
      <c r="O6" s="1015">
        <v>1649</v>
      </c>
      <c r="P6" s="1016">
        <v>2066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813</v>
      </c>
      <c r="C13" s="319">
        <f>IF(ISBLANK(C4),"",C4)</f>
        <v>855</v>
      </c>
      <c r="D13" s="364"/>
      <c r="E13" s="322">
        <f>A4</f>
        <v>2020</v>
      </c>
      <c r="F13" s="319">
        <f>IF(ISBLANK(G4),"",G4)</f>
        <v>1715</v>
      </c>
      <c r="G13" s="319">
        <f>IF(ISBLANK(F4),"",F4)</f>
        <v>1839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846</v>
      </c>
      <c r="C14" s="320">
        <f t="shared" ref="C14:C15" si="2">IF(ISBLANK(C5),"",C5)</f>
        <v>758</v>
      </c>
      <c r="D14" s="364"/>
      <c r="E14" s="323">
        <f t="shared" ref="E14:E15" si="3">A5</f>
        <v>2021</v>
      </c>
      <c r="F14" s="320">
        <f t="shared" ref="F14:F15" si="4">IF(ISBLANK(G5),"",G5)</f>
        <v>1982</v>
      </c>
      <c r="G14" s="320">
        <f t="shared" ref="G14:G15" si="5">IF(ISBLANK(F5),"",F5)</f>
        <v>2054</v>
      </c>
      <c r="H14" s="389"/>
      <c r="I14" s="389"/>
      <c r="J14" s="48"/>
      <c r="K14" s="325" t="s">
        <v>536</v>
      </c>
      <c r="L14" s="328">
        <f>IF(ISBLANK(K4),"",K4)</f>
        <v>2423</v>
      </c>
      <c r="M14" s="328">
        <f>IF(ISBLANK(K5),"",K5)</f>
        <v>3348</v>
      </c>
      <c r="N14" s="328">
        <f>IF(ISBLANK(K6),"",K6)</f>
        <v>3431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793</v>
      </c>
      <c r="C15" s="321">
        <f t="shared" si="2"/>
        <v>859</v>
      </c>
      <c r="E15" s="324">
        <f t="shared" si="3"/>
        <v>2022</v>
      </c>
      <c r="F15" s="321">
        <f t="shared" si="4"/>
        <v>1606</v>
      </c>
      <c r="G15" s="321">
        <f t="shared" si="5"/>
        <v>1678</v>
      </c>
      <c r="H15" s="211"/>
      <c r="I15" s="211"/>
      <c r="J15" s="28"/>
      <c r="K15" s="326" t="s">
        <v>535</v>
      </c>
      <c r="L15" s="329">
        <f>IF(ISBLANK(N4),"",N4)</f>
        <v>2803</v>
      </c>
      <c r="M15" s="329">
        <f>IF(ISBLANK(N5),"",N5)</f>
        <v>3540</v>
      </c>
      <c r="N15" s="329">
        <f>IF(ISBLANK(N6),"",N6)</f>
        <v>3715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2423</v>
      </c>
      <c r="M19" s="328">
        <f>IF(ISBLANK(K5),"",K5)</f>
        <v>3348</v>
      </c>
      <c r="N19" s="328">
        <f>IF(ISBLANK(K6),"",K6)</f>
        <v>3431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2803</v>
      </c>
      <c r="M20" s="329">
        <f>IF(ISBLANK(N5),"",N5)</f>
        <v>3540</v>
      </c>
      <c r="N20" s="329">
        <f>IF(ISBLANK(N6),"",N6)</f>
        <v>3715</v>
      </c>
      <c r="O20" s="364"/>
    </row>
    <row r="21" spans="1:15" x14ac:dyDescent="0.25">
      <c r="A21" s="322">
        <f>A4</f>
        <v>2020</v>
      </c>
      <c r="B21" s="319">
        <f>IF(ISBLANK(D4),"",D4)</f>
        <v>813</v>
      </c>
      <c r="C21" s="319">
        <f>IF(ISBLANK(C4),"",C4)</f>
        <v>855</v>
      </c>
      <c r="E21" s="322">
        <f>A4</f>
        <v>2020</v>
      </c>
      <c r="F21" s="319">
        <f>IF(ISBLANK(G4),"",G4)</f>
        <v>1715</v>
      </c>
      <c r="G21" s="319">
        <f>IF(ISBLANK(F4),"",F4)</f>
        <v>1839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846</v>
      </c>
      <c r="C22" s="320">
        <f t="shared" ref="C22:C23" si="8">IF(ISBLANK(C5),"",C5)</f>
        <v>758</v>
      </c>
      <c r="E22" s="323">
        <f t="shared" ref="E22:E23" si="9">A5</f>
        <v>2021</v>
      </c>
      <c r="F22" s="320">
        <f t="shared" ref="F22:F23" si="10">IF(ISBLANK(G5),"",G5)</f>
        <v>1982</v>
      </c>
      <c r="G22" s="320">
        <f t="shared" ref="G22:G23" si="11">IF(ISBLANK(F5),"",F5)</f>
        <v>2054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793</v>
      </c>
      <c r="C23" s="321">
        <f t="shared" si="8"/>
        <v>859</v>
      </c>
      <c r="E23" s="324">
        <f t="shared" si="9"/>
        <v>2022</v>
      </c>
      <c r="F23" s="321">
        <f t="shared" si="10"/>
        <v>1606</v>
      </c>
      <c r="G23" s="321">
        <f t="shared" si="11"/>
        <v>1678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27</v>
      </c>
      <c r="C5" s="611"/>
      <c r="D5" s="611"/>
      <c r="E5" s="599">
        <v>131</v>
      </c>
      <c r="F5" s="616"/>
      <c r="G5" s="945"/>
      <c r="H5" s="599">
        <v>608</v>
      </c>
      <c r="I5" s="616">
        <v>190</v>
      </c>
      <c r="J5" s="616">
        <v>418</v>
      </c>
      <c r="K5" s="616"/>
      <c r="L5" s="945"/>
    </row>
    <row r="6" spans="1:12" x14ac:dyDescent="0.25">
      <c r="A6" s="286">
        <v>2021</v>
      </c>
      <c r="B6" s="601">
        <v>31</v>
      </c>
      <c r="C6" s="612"/>
      <c r="D6" s="612"/>
      <c r="E6" s="1034">
        <v>117</v>
      </c>
      <c r="F6" s="1028"/>
      <c r="G6" s="980"/>
      <c r="H6" s="1034">
        <v>631</v>
      </c>
      <c r="I6" s="1028">
        <v>205</v>
      </c>
      <c r="J6" s="1028">
        <v>426</v>
      </c>
      <c r="K6" s="1028"/>
      <c r="L6" s="980"/>
    </row>
    <row r="7" spans="1:12" x14ac:dyDescent="0.25">
      <c r="A7" s="218">
        <v>2022</v>
      </c>
      <c r="B7" s="601">
        <v>20</v>
      </c>
      <c r="C7" s="612"/>
      <c r="D7" s="612"/>
      <c r="E7" s="1034">
        <v>114</v>
      </c>
      <c r="F7" s="1028"/>
      <c r="G7" s="980"/>
      <c r="H7" s="1034">
        <v>612</v>
      </c>
      <c r="I7" s="1028">
        <v>182</v>
      </c>
      <c r="J7" s="1028">
        <v>430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182</v>
      </c>
    </row>
    <row r="15" spans="1:12" ht="30" x14ac:dyDescent="0.25">
      <c r="A15" s="833" t="s">
        <v>1543</v>
      </c>
      <c r="B15" s="623">
        <f>IF(ISBLANK(J7),"",J7)</f>
        <v>430</v>
      </c>
    </row>
    <row r="17" spans="1:2" x14ac:dyDescent="0.25">
      <c r="A17" s="625" t="s">
        <v>1540</v>
      </c>
      <c r="B17" s="621">
        <f>IF(ISBLANK(I7),"",I7)</f>
        <v>182</v>
      </c>
    </row>
    <row r="18" spans="1:2" x14ac:dyDescent="0.25">
      <c r="A18" s="627" t="s">
        <v>1541</v>
      </c>
      <c r="B18" s="623">
        <f>IF(ISBLANK(J7),"",J7)</f>
        <v>430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50.6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36.200000000000003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58.8</v>
      </c>
      <c r="C6" s="614">
        <v>30.6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58.2</v>
      </c>
      <c r="C10" s="614">
        <v>32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59.3</v>
      </c>
      <c r="C12" s="644">
        <v>33.700000000000003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50.6</v>
      </c>
      <c r="C14" s="73">
        <v>36.200000000000003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1673.7570000000001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2407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61456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824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48549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121150.29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1639.162</v>
      </c>
      <c r="C5" s="611">
        <v>1329.2470000000001</v>
      </c>
      <c r="D5" s="751">
        <v>67431</v>
      </c>
      <c r="E5" s="751">
        <v>35</v>
      </c>
      <c r="G5" s="358">
        <v>2014</v>
      </c>
      <c r="H5" s="70">
        <v>120447.67</v>
      </c>
      <c r="I5" s="55">
        <v>72080.83</v>
      </c>
      <c r="J5" s="55">
        <v>48366.84</v>
      </c>
      <c r="K5" s="71">
        <v>40</v>
      </c>
    </row>
    <row r="6" spans="1:12" x14ac:dyDescent="0.25">
      <c r="A6" s="286">
        <v>2021</v>
      </c>
      <c r="B6" s="601">
        <v>1673.722</v>
      </c>
      <c r="C6" s="612">
        <v>1363.692</v>
      </c>
      <c r="D6" s="959">
        <v>64240</v>
      </c>
      <c r="E6" s="959">
        <v>34</v>
      </c>
      <c r="G6" s="480">
        <v>2017</v>
      </c>
      <c r="H6" s="212">
        <v>120242.6</v>
      </c>
      <c r="I6" s="58">
        <v>72498.559999999998</v>
      </c>
      <c r="J6" s="58">
        <v>47744.04</v>
      </c>
      <c r="K6" s="214">
        <v>40</v>
      </c>
    </row>
    <row r="7" spans="1:12" x14ac:dyDescent="0.25">
      <c r="A7" s="218">
        <v>2022</v>
      </c>
      <c r="B7" s="601">
        <v>1673.7570000000001</v>
      </c>
      <c r="C7" s="612">
        <v>1399.58</v>
      </c>
      <c r="D7" s="959">
        <v>63156</v>
      </c>
      <c r="E7" s="959">
        <v>34</v>
      </c>
      <c r="G7" s="482">
        <v>2020</v>
      </c>
      <c r="H7" s="72">
        <v>121150.29</v>
      </c>
      <c r="I7" s="61">
        <v>73116.06</v>
      </c>
      <c r="J7" s="61">
        <v>48034.23</v>
      </c>
      <c r="K7" s="73">
        <v>40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1399.58</v>
      </c>
      <c r="D14" s="631">
        <f>A5</f>
        <v>2020</v>
      </c>
      <c r="E14" s="625">
        <f>IF(ISBLANK(D5),"",D5)</f>
        <v>67431</v>
      </c>
      <c r="F14" s="211"/>
      <c r="G14" s="634" t="s">
        <v>925</v>
      </c>
      <c r="H14" s="621">
        <f>IF(ISBLANK(J7),"",J7)</f>
        <v>48034.23</v>
      </c>
      <c r="I14" s="211"/>
      <c r="J14" s="211"/>
    </row>
    <row r="15" spans="1:12" x14ac:dyDescent="0.25">
      <c r="A15" s="870" t="s">
        <v>16</v>
      </c>
      <c r="B15" s="630">
        <f>IF(ISBLANK(B7),"",B7)</f>
        <v>1673.7570000000001</v>
      </c>
      <c r="D15" s="632">
        <f t="shared" ref="D15:D16" si="0">A6</f>
        <v>2021</v>
      </c>
      <c r="E15" s="626">
        <f>IF(ISBLANK(D6),"",D6)</f>
        <v>64240</v>
      </c>
      <c r="F15" s="211"/>
      <c r="G15" s="635" t="s">
        <v>926</v>
      </c>
      <c r="H15" s="623">
        <f>IF(ISBLANK(I7),"",I7)</f>
        <v>73116.06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63156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1399.58</v>
      </c>
      <c r="F19" s="253"/>
      <c r="G19" s="634" t="s">
        <v>529</v>
      </c>
      <c r="H19" s="621">
        <f>IF(ISBLANK(J7),"",J7)</f>
        <v>48034.23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1673.7570000000001</v>
      </c>
      <c r="F20" s="253"/>
      <c r="G20" s="635" t="s">
        <v>528</v>
      </c>
      <c r="H20" s="623">
        <f>IF(ISBLANK(I7),"",I7)</f>
        <v>73116.06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2.4</v>
      </c>
      <c r="C5" s="1092">
        <v>60666</v>
      </c>
      <c r="D5" s="1093">
        <v>2405</v>
      </c>
      <c r="E5" s="1092">
        <v>48202</v>
      </c>
      <c r="F5" s="1093">
        <v>824</v>
      </c>
    </row>
    <row r="6" spans="1:9" x14ac:dyDescent="0.25">
      <c r="A6" s="218">
        <v>2021</v>
      </c>
      <c r="B6" s="1092">
        <v>3.6</v>
      </c>
      <c r="C6" s="1092">
        <v>61363</v>
      </c>
      <c r="D6" s="1093">
        <v>2405</v>
      </c>
      <c r="E6" s="1092">
        <v>48297</v>
      </c>
      <c r="F6" s="1093">
        <v>824</v>
      </c>
    </row>
    <row r="7" spans="1:9" x14ac:dyDescent="0.25">
      <c r="A7" s="219">
        <v>2022</v>
      </c>
      <c r="B7" s="73">
        <v>3</v>
      </c>
      <c r="C7" s="73">
        <v>61456</v>
      </c>
      <c r="D7" s="73">
        <v>2407</v>
      </c>
      <c r="E7" s="73">
        <v>48549</v>
      </c>
      <c r="F7" s="73">
        <v>824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82457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63747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18710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342696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292659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50037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4.5999999999999996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44029</v>
      </c>
      <c r="C5" s="458">
        <v>38709</v>
      </c>
      <c r="D5" s="458">
        <v>5320</v>
      </c>
      <c r="E5" s="457">
        <v>192843</v>
      </c>
      <c r="F5" s="458">
        <v>173384</v>
      </c>
      <c r="G5" s="458">
        <v>19459</v>
      </c>
      <c r="H5" s="457">
        <v>4.5</v>
      </c>
      <c r="I5" s="763">
        <v>3.7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67601</v>
      </c>
      <c r="C6" s="458">
        <v>54055</v>
      </c>
      <c r="D6" s="458">
        <v>13546</v>
      </c>
      <c r="E6" s="457">
        <v>266685</v>
      </c>
      <c r="F6" s="458">
        <v>208202</v>
      </c>
      <c r="G6" s="458">
        <v>58483</v>
      </c>
      <c r="H6" s="457">
        <v>3.9</v>
      </c>
      <c r="I6" s="763">
        <v>4.3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82457</v>
      </c>
      <c r="C7" s="612">
        <v>63747</v>
      </c>
      <c r="D7" s="612">
        <v>18710</v>
      </c>
      <c r="E7" s="601">
        <v>342696</v>
      </c>
      <c r="F7" s="612">
        <v>292659</v>
      </c>
      <c r="G7" s="612">
        <v>50037</v>
      </c>
      <c r="H7" s="947">
        <v>4.5999999999999996</v>
      </c>
      <c r="I7" s="948">
        <v>2.7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44029</v>
      </c>
      <c r="C14" s="674">
        <f t="shared" ref="C14:D14" si="0">IF(ISBLANK(C5),"",C5)</f>
        <v>38709</v>
      </c>
      <c r="D14" s="669">
        <f t="shared" si="0"/>
        <v>5320</v>
      </c>
      <c r="F14" s="884">
        <f>A5</f>
        <v>2020</v>
      </c>
      <c r="G14" s="674">
        <f>IF(ISBLANK(E5),"",E5)</f>
        <v>192843</v>
      </c>
      <c r="H14" s="674">
        <f t="shared" ref="H14:I16" si="1">IF(ISBLANK(F5),"",F5)</f>
        <v>173384</v>
      </c>
      <c r="I14" s="669">
        <f t="shared" si="1"/>
        <v>19459</v>
      </c>
      <c r="J14" s="756"/>
      <c r="K14" s="884">
        <f>A5</f>
        <v>2020</v>
      </c>
      <c r="L14" s="674">
        <f>IF(ISBLANK(H5),"",H5)</f>
        <v>4.5</v>
      </c>
      <c r="M14" s="669">
        <f>IF(ISBLANK(I5),"",I5)</f>
        <v>3.7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67601</v>
      </c>
      <c r="C15" s="879">
        <f t="shared" si="3"/>
        <v>54055</v>
      </c>
      <c r="D15" s="886">
        <f t="shared" si="3"/>
        <v>13546</v>
      </c>
      <c r="F15" s="890">
        <f t="shared" ref="F15:F16" si="4">A6</f>
        <v>2021</v>
      </c>
      <c r="G15" s="853">
        <f t="shared" ref="G15:G16" si="5">IF(ISBLANK(E6),"",E6)</f>
        <v>266685</v>
      </c>
      <c r="H15" s="853">
        <f t="shared" si="1"/>
        <v>208202</v>
      </c>
      <c r="I15" s="670">
        <f t="shared" si="1"/>
        <v>58483</v>
      </c>
      <c r="J15" s="211"/>
      <c r="K15" s="890">
        <f t="shared" ref="K15:K16" si="6">A6</f>
        <v>2021</v>
      </c>
      <c r="L15" s="853">
        <f t="shared" ref="L15:M16" si="7">IF(ISBLANK(H6),"",H6)</f>
        <v>3.9</v>
      </c>
      <c r="M15" s="670">
        <f t="shared" si="7"/>
        <v>4.3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82457</v>
      </c>
      <c r="C16" s="888">
        <f t="shared" si="3"/>
        <v>63747</v>
      </c>
      <c r="D16" s="889">
        <f t="shared" si="3"/>
        <v>18710</v>
      </c>
      <c r="F16" s="891">
        <f t="shared" si="4"/>
        <v>2022</v>
      </c>
      <c r="G16" s="676">
        <f t="shared" si="5"/>
        <v>342696</v>
      </c>
      <c r="H16" s="676">
        <f t="shared" si="1"/>
        <v>292659</v>
      </c>
      <c r="I16" s="671">
        <f t="shared" si="1"/>
        <v>50037</v>
      </c>
      <c r="J16" s="211"/>
      <c r="K16" s="891">
        <f t="shared" si="6"/>
        <v>2022</v>
      </c>
      <c r="L16" s="676">
        <f t="shared" si="7"/>
        <v>4.5999999999999996</v>
      </c>
      <c r="M16" s="671">
        <f t="shared" si="7"/>
        <v>2.7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44029</v>
      </c>
      <c r="C22" s="674">
        <f t="shared" ref="C22:D22" si="8">IF(ISBLANK(C5),"",C5)</f>
        <v>38709</v>
      </c>
      <c r="D22" s="669">
        <f t="shared" si="8"/>
        <v>5320</v>
      </c>
      <c r="F22" s="884">
        <f>A5</f>
        <v>2020</v>
      </c>
      <c r="G22" s="674">
        <f>IF(ISBLANK(E5),"",E5)</f>
        <v>192843</v>
      </c>
      <c r="H22" s="674">
        <f t="shared" ref="H22:I24" si="9">IF(ISBLANK(F5),"",F5)</f>
        <v>173384</v>
      </c>
      <c r="I22" s="669">
        <f t="shared" si="9"/>
        <v>19459</v>
      </c>
      <c r="J22" s="756"/>
      <c r="K22" s="884">
        <f>A5</f>
        <v>2020</v>
      </c>
      <c r="L22" s="674">
        <f>IF(ISBLANK(H5),"",H5)</f>
        <v>4.5</v>
      </c>
      <c r="M22" s="669">
        <f>IF(ISBLANK(I5),"",I5)</f>
        <v>3.7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67601</v>
      </c>
      <c r="C23" s="853">
        <f t="shared" si="11"/>
        <v>54055</v>
      </c>
      <c r="D23" s="670">
        <f t="shared" si="11"/>
        <v>13546</v>
      </c>
      <c r="F23" s="890">
        <f t="shared" ref="F23:F24" si="12">A6</f>
        <v>2021</v>
      </c>
      <c r="G23" s="853">
        <f t="shared" ref="G23:G24" si="13">IF(ISBLANK(E6),"",E6)</f>
        <v>266685</v>
      </c>
      <c r="H23" s="853">
        <f t="shared" si="9"/>
        <v>208202</v>
      </c>
      <c r="I23" s="670">
        <f t="shared" si="9"/>
        <v>58483</v>
      </c>
      <c r="J23" s="211"/>
      <c r="K23" s="890">
        <f t="shared" ref="K23:K24" si="14">A6</f>
        <v>2021</v>
      </c>
      <c r="L23" s="853">
        <f t="shared" ref="L23:M24" si="15">IF(ISBLANK(H6),"",H6)</f>
        <v>3.9</v>
      </c>
      <c r="M23" s="670">
        <f t="shared" si="15"/>
        <v>4.3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82457</v>
      </c>
      <c r="C24" s="676">
        <f t="shared" si="11"/>
        <v>63747</v>
      </c>
      <c r="D24" s="671">
        <f t="shared" si="11"/>
        <v>18710</v>
      </c>
      <c r="F24" s="891">
        <f t="shared" si="12"/>
        <v>2022</v>
      </c>
      <c r="G24" s="676">
        <f t="shared" si="13"/>
        <v>342696</v>
      </c>
      <c r="H24" s="676">
        <f t="shared" si="9"/>
        <v>292659</v>
      </c>
      <c r="I24" s="671">
        <f t="shared" si="9"/>
        <v>50037</v>
      </c>
      <c r="J24" s="211"/>
      <c r="K24" s="891">
        <f t="shared" si="14"/>
        <v>2022</v>
      </c>
      <c r="L24" s="676">
        <f t="shared" si="15"/>
        <v>4.5999999999999996</v>
      </c>
      <c r="M24" s="671">
        <f t="shared" si="15"/>
        <v>2.7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568</v>
      </c>
      <c r="C3" s="71">
        <v>172</v>
      </c>
      <c r="D3" s="71">
        <v>14.7</v>
      </c>
      <c r="F3" s="105" t="s">
        <v>537</v>
      </c>
      <c r="G3" s="97">
        <f>IF(ISBLANK(B3),"",B3)</f>
        <v>568</v>
      </c>
      <c r="H3" s="97">
        <f>IF(ISBLANK(B4),"",B4)</f>
        <v>881</v>
      </c>
      <c r="I3" s="97">
        <f>IF(ISBLANK(B5),"",B5)</f>
        <v>914</v>
      </c>
      <c r="J3" s="365"/>
    </row>
    <row r="4" spans="1:12" x14ac:dyDescent="0.25">
      <c r="A4" s="286">
        <v>2021</v>
      </c>
      <c r="B4" s="214">
        <v>881</v>
      </c>
      <c r="C4" s="214">
        <v>209</v>
      </c>
      <c r="D4" s="214">
        <v>14.2</v>
      </c>
      <c r="F4" s="130" t="s">
        <v>538</v>
      </c>
      <c r="G4" s="98">
        <f>IF(ISBLANK(C3),"",C3)</f>
        <v>172</v>
      </c>
      <c r="H4" s="98">
        <f>IF(ISBLANK(C4),"",C4)</f>
        <v>209</v>
      </c>
      <c r="I4" s="98">
        <f>IF(ISBLANK(C5),"",C5)</f>
        <v>237</v>
      </c>
      <c r="J4" s="365"/>
    </row>
    <row r="5" spans="1:12" x14ac:dyDescent="0.25">
      <c r="A5" s="218">
        <v>2022</v>
      </c>
      <c r="B5" s="168">
        <v>914</v>
      </c>
      <c r="C5" s="168">
        <v>237</v>
      </c>
      <c r="D5" s="168">
        <v>13.9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568</v>
      </c>
      <c r="H8" s="97">
        <f>IF(ISBLANK(B4),"",B4)</f>
        <v>881</v>
      </c>
      <c r="I8" s="97">
        <f>IF(ISBLANK(B5),"",B5)</f>
        <v>914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172</v>
      </c>
      <c r="H9" s="98">
        <f>IF(ISBLANK(C4),"",C4)</f>
        <v>209</v>
      </c>
      <c r="I9" s="98">
        <f>IF(ISBLANK(C5),"",C5)</f>
        <v>237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14.7</v>
      </c>
      <c r="H13" s="132">
        <f>IF(ISBLANK(D4),"",D4)</f>
        <v>14.2</v>
      </c>
      <c r="I13" s="132">
        <f>IF(ISBLANK(D5),"",D5)</f>
        <v>13.9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4157</v>
      </c>
      <c r="C4" s="110">
        <v>4277</v>
      </c>
      <c r="E4" s="29" t="s">
        <v>540</v>
      </c>
      <c r="F4" s="163">
        <f>B4/($B$22+$C$22)*100</f>
        <v>2.1891390895877656</v>
      </c>
      <c r="G4" s="163">
        <f>C4/($B$22+$C$22)*100</f>
        <v>2.2523329050196952</v>
      </c>
      <c r="J4" s="29" t="s">
        <v>540</v>
      </c>
      <c r="K4" s="163">
        <f>G4</f>
        <v>2.2523329050196952</v>
      </c>
    </row>
    <row r="5" spans="1:11" x14ac:dyDescent="0.25">
      <c r="A5" s="202" t="s">
        <v>541</v>
      </c>
      <c r="B5" s="212">
        <v>4143</v>
      </c>
      <c r="C5" s="160">
        <v>4608</v>
      </c>
      <c r="E5" s="29" t="s">
        <v>541</v>
      </c>
      <c r="F5" s="163">
        <f t="shared" ref="F5:G21" si="0">B5/($B$22+$C$22)*100</f>
        <v>2.1817664777873738</v>
      </c>
      <c r="G5" s="163">
        <f t="shared" si="0"/>
        <v>2.4266425125861018</v>
      </c>
      <c r="J5" s="29" t="s">
        <v>541</v>
      </c>
      <c r="K5" s="163">
        <f t="shared" ref="K5:K21" si="1">G5</f>
        <v>2.4266425125861018</v>
      </c>
    </row>
    <row r="6" spans="1:11" x14ac:dyDescent="0.25">
      <c r="A6" s="202" t="s">
        <v>542</v>
      </c>
      <c r="B6" s="212">
        <v>4365</v>
      </c>
      <c r="C6" s="160">
        <v>4672</v>
      </c>
      <c r="E6" s="29" t="s">
        <v>542</v>
      </c>
      <c r="F6" s="163">
        <f t="shared" si="0"/>
        <v>2.2986750363364439</v>
      </c>
      <c r="G6" s="163">
        <f t="shared" si="0"/>
        <v>2.460345880816464</v>
      </c>
      <c r="J6" s="29" t="s">
        <v>542</v>
      </c>
      <c r="K6" s="163">
        <f t="shared" si="1"/>
        <v>2.460345880816464</v>
      </c>
    </row>
    <row r="7" spans="1:11" x14ac:dyDescent="0.25">
      <c r="A7" s="202" t="s">
        <v>543</v>
      </c>
      <c r="B7" s="212">
        <v>4679</v>
      </c>
      <c r="C7" s="160">
        <v>4991</v>
      </c>
      <c r="E7" s="29" t="s">
        <v>543</v>
      </c>
      <c r="F7" s="163">
        <f t="shared" si="0"/>
        <v>2.4640321867166599</v>
      </c>
      <c r="G7" s="163">
        <f t="shared" si="0"/>
        <v>2.6283361068396771</v>
      </c>
      <c r="J7" s="29" t="s">
        <v>543</v>
      </c>
      <c r="K7" s="163">
        <f t="shared" si="1"/>
        <v>2.6283361068396771</v>
      </c>
    </row>
    <row r="8" spans="1:11" x14ac:dyDescent="0.25">
      <c r="A8" s="202" t="s">
        <v>544</v>
      </c>
      <c r="B8" s="212">
        <v>4246</v>
      </c>
      <c r="C8" s="160">
        <v>4579</v>
      </c>
      <c r="E8" s="29" t="s">
        <v>544</v>
      </c>
      <c r="F8" s="163">
        <f t="shared" si="0"/>
        <v>2.2360078360331137</v>
      </c>
      <c r="G8" s="163">
        <f t="shared" si="0"/>
        <v>2.4113706738567187</v>
      </c>
      <c r="J8" s="29" t="s">
        <v>544</v>
      </c>
      <c r="K8" s="163">
        <f t="shared" si="1"/>
        <v>2.4113706738567187</v>
      </c>
    </row>
    <row r="9" spans="1:11" x14ac:dyDescent="0.25">
      <c r="A9" s="202" t="s">
        <v>545</v>
      </c>
      <c r="B9" s="212">
        <v>4546</v>
      </c>
      <c r="C9" s="160">
        <v>5005</v>
      </c>
      <c r="E9" s="29" t="s">
        <v>545</v>
      </c>
      <c r="F9" s="163">
        <f t="shared" si="0"/>
        <v>2.3939923746129379</v>
      </c>
      <c r="G9" s="163">
        <f t="shared" si="0"/>
        <v>2.6357087186400689</v>
      </c>
      <c r="J9" s="29" t="s">
        <v>545</v>
      </c>
      <c r="K9" s="163">
        <f t="shared" si="1"/>
        <v>2.6357087186400689</v>
      </c>
    </row>
    <row r="10" spans="1:11" x14ac:dyDescent="0.25">
      <c r="A10" s="202" t="s">
        <v>546</v>
      </c>
      <c r="B10" s="212">
        <v>5129</v>
      </c>
      <c r="C10" s="160">
        <v>5487</v>
      </c>
      <c r="E10" s="29" t="s">
        <v>546</v>
      </c>
      <c r="F10" s="163">
        <f t="shared" si="0"/>
        <v>2.7010089945863966</v>
      </c>
      <c r="G10" s="163">
        <f t="shared" si="0"/>
        <v>2.889537210624987</v>
      </c>
      <c r="J10" s="29" t="s">
        <v>546</v>
      </c>
      <c r="K10" s="163">
        <f t="shared" si="1"/>
        <v>2.889537210624987</v>
      </c>
    </row>
    <row r="11" spans="1:11" x14ac:dyDescent="0.25">
      <c r="A11" s="202" t="s">
        <v>547</v>
      </c>
      <c r="B11" s="212">
        <v>5907</v>
      </c>
      <c r="C11" s="160">
        <v>6192</v>
      </c>
      <c r="E11" s="29" t="s">
        <v>547</v>
      </c>
      <c r="F11" s="163">
        <f t="shared" si="0"/>
        <v>3.1107155646367408</v>
      </c>
      <c r="G11" s="163">
        <f t="shared" si="0"/>
        <v>3.2608008762875742</v>
      </c>
      <c r="J11" s="29" t="s">
        <v>547</v>
      </c>
      <c r="K11" s="163">
        <f t="shared" si="1"/>
        <v>3.2608008762875742</v>
      </c>
    </row>
    <row r="12" spans="1:11" x14ac:dyDescent="0.25">
      <c r="A12" s="202" t="s">
        <v>548</v>
      </c>
      <c r="B12" s="212">
        <v>6205</v>
      </c>
      <c r="C12" s="160">
        <v>6560</v>
      </c>
      <c r="E12" s="29" t="s">
        <v>548</v>
      </c>
      <c r="F12" s="163">
        <f t="shared" si="0"/>
        <v>3.2676468729593662</v>
      </c>
      <c r="G12" s="163">
        <f t="shared" si="0"/>
        <v>3.4545952436121588</v>
      </c>
      <c r="J12" s="29" t="s">
        <v>548</v>
      </c>
      <c r="K12" s="163">
        <f t="shared" si="1"/>
        <v>3.4545952436121588</v>
      </c>
    </row>
    <row r="13" spans="1:11" x14ac:dyDescent="0.25">
      <c r="A13" s="202" t="s">
        <v>549</v>
      </c>
      <c r="B13" s="212">
        <v>6741</v>
      </c>
      <c r="C13" s="160">
        <v>6857</v>
      </c>
      <c r="E13" s="29" t="s">
        <v>549</v>
      </c>
      <c r="F13" s="163">
        <f t="shared" si="0"/>
        <v>3.5499125818886528</v>
      </c>
      <c r="G13" s="163">
        <f t="shared" si="0"/>
        <v>3.6109999368061847</v>
      </c>
      <c r="J13" s="29" t="s">
        <v>549</v>
      </c>
      <c r="K13" s="163">
        <f t="shared" si="1"/>
        <v>3.6109999368061847</v>
      </c>
    </row>
    <row r="14" spans="1:11" x14ac:dyDescent="0.25">
      <c r="A14" s="202" t="s">
        <v>550</v>
      </c>
      <c r="B14" s="212">
        <v>6578</v>
      </c>
      <c r="C14" s="160">
        <v>6353</v>
      </c>
      <c r="E14" s="29" t="s">
        <v>550</v>
      </c>
      <c r="F14" s="163">
        <f t="shared" si="0"/>
        <v>3.4640743159269483</v>
      </c>
      <c r="G14" s="163">
        <f t="shared" si="0"/>
        <v>3.3455859119920799</v>
      </c>
      <c r="J14" s="29" t="s">
        <v>550</v>
      </c>
      <c r="K14" s="163">
        <f t="shared" si="1"/>
        <v>3.3455859119920799</v>
      </c>
    </row>
    <row r="15" spans="1:11" x14ac:dyDescent="0.25">
      <c r="A15" s="202" t="s">
        <v>551</v>
      </c>
      <c r="B15" s="212">
        <v>6971</v>
      </c>
      <c r="C15" s="160">
        <v>6463</v>
      </c>
      <c r="E15" s="29" t="s">
        <v>551</v>
      </c>
      <c r="F15" s="163">
        <f t="shared" si="0"/>
        <v>3.6710340614665182</v>
      </c>
      <c r="G15" s="163">
        <f t="shared" si="0"/>
        <v>3.4035135761380153</v>
      </c>
      <c r="J15" s="29" t="s">
        <v>551</v>
      </c>
      <c r="K15" s="163">
        <f t="shared" si="1"/>
        <v>3.4035135761380153</v>
      </c>
    </row>
    <row r="16" spans="1:11" x14ac:dyDescent="0.25">
      <c r="A16" s="202" t="s">
        <v>552</v>
      </c>
      <c r="B16" s="212">
        <v>7735</v>
      </c>
      <c r="C16" s="160">
        <v>6986</v>
      </c>
      <c r="E16" s="29" t="s">
        <v>552</v>
      </c>
      <c r="F16" s="163">
        <f t="shared" si="0"/>
        <v>4.0733680197164706</v>
      </c>
      <c r="G16" s="163">
        <f t="shared" si="0"/>
        <v>3.678933288395509</v>
      </c>
      <c r="J16" s="29" t="s">
        <v>552</v>
      </c>
      <c r="K16" s="163">
        <f t="shared" si="1"/>
        <v>3.678933288395509</v>
      </c>
    </row>
    <row r="17" spans="1:11" x14ac:dyDescent="0.25">
      <c r="A17" s="202" t="s">
        <v>553</v>
      </c>
      <c r="B17" s="212">
        <v>8673</v>
      </c>
      <c r="C17" s="160">
        <v>7503</v>
      </c>
      <c r="E17" s="29" t="s">
        <v>553</v>
      </c>
      <c r="F17" s="163">
        <f t="shared" si="0"/>
        <v>4.567333010342721</v>
      </c>
      <c r="G17" s="163">
        <f t="shared" si="0"/>
        <v>3.9511933098814058</v>
      </c>
      <c r="J17" s="29" t="s">
        <v>553</v>
      </c>
      <c r="K17" s="163">
        <f t="shared" si="1"/>
        <v>3.9511933098814058</v>
      </c>
    </row>
    <row r="18" spans="1:11" x14ac:dyDescent="0.25">
      <c r="A18" s="202" t="s">
        <v>554</v>
      </c>
      <c r="B18" s="212">
        <v>6823</v>
      </c>
      <c r="C18" s="160">
        <v>5749</v>
      </c>
      <c r="E18" s="29" t="s">
        <v>554</v>
      </c>
      <c r="F18" s="163">
        <f t="shared" si="0"/>
        <v>3.5930950224338045</v>
      </c>
      <c r="G18" s="163">
        <f t="shared" si="0"/>
        <v>3.0275103743180334</v>
      </c>
      <c r="J18" s="29" t="s">
        <v>554</v>
      </c>
      <c r="K18" s="163">
        <f t="shared" si="1"/>
        <v>3.0275103743180334</v>
      </c>
    </row>
    <row r="19" spans="1:11" x14ac:dyDescent="0.25">
      <c r="A19" s="202" t="s">
        <v>555</v>
      </c>
      <c r="B19" s="212">
        <v>3882</v>
      </c>
      <c r="C19" s="160">
        <v>2928</v>
      </c>
      <c r="E19" s="29" t="s">
        <v>555</v>
      </c>
      <c r="F19" s="163">
        <f t="shared" si="0"/>
        <v>2.0443199292229268</v>
      </c>
      <c r="G19" s="163">
        <f t="shared" si="0"/>
        <v>1.5419290965390855</v>
      </c>
      <c r="J19" s="29" t="s">
        <v>555</v>
      </c>
      <c r="K19" s="163">
        <f t="shared" si="1"/>
        <v>1.5419290965390855</v>
      </c>
    </row>
    <row r="20" spans="1:11" x14ac:dyDescent="0.25">
      <c r="A20" s="202" t="s">
        <v>556</v>
      </c>
      <c r="B20" s="212">
        <v>3420</v>
      </c>
      <c r="C20" s="160">
        <v>2406</v>
      </c>
      <c r="E20" s="29" t="s">
        <v>556</v>
      </c>
      <c r="F20" s="163">
        <f t="shared" si="0"/>
        <v>1.8010237398099971</v>
      </c>
      <c r="G20" s="163">
        <f t="shared" si="0"/>
        <v>1.2670359994101912</v>
      </c>
      <c r="J20" s="29" t="s">
        <v>556</v>
      </c>
      <c r="K20" s="163">
        <f t="shared" si="1"/>
        <v>1.2670359994101912</v>
      </c>
    </row>
    <row r="21" spans="1:11" x14ac:dyDescent="0.25">
      <c r="A21" s="203" t="s">
        <v>557</v>
      </c>
      <c r="B21" s="72">
        <v>2547</v>
      </c>
      <c r="C21" s="111">
        <v>1529</v>
      </c>
      <c r="E21" s="31" t="s">
        <v>557</v>
      </c>
      <c r="F21" s="163">
        <f t="shared" si="0"/>
        <v>1.3412887325427085</v>
      </c>
      <c r="G21" s="163">
        <f t="shared" si="0"/>
        <v>0.80519453162850463</v>
      </c>
      <c r="J21" s="31" t="s">
        <v>557</v>
      </c>
      <c r="K21" s="210">
        <f t="shared" si="1"/>
        <v>0.80519453162850463</v>
      </c>
    </row>
    <row r="22" spans="1:11" x14ac:dyDescent="0.25">
      <c r="A22" s="309" t="s">
        <v>16</v>
      </c>
      <c r="B22" s="121">
        <f>SUM(B4:B21)</f>
        <v>96747</v>
      </c>
      <c r="C22" s="124">
        <f>SUM(C4:C21)</f>
        <v>93145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7582</v>
      </c>
      <c r="C3" s="110">
        <v>8118</v>
      </c>
      <c r="E3" s="297" t="s">
        <v>709</v>
      </c>
      <c r="F3" s="71">
        <v>49.81</v>
      </c>
      <c r="G3" s="71">
        <v>52.77</v>
      </c>
      <c r="K3" s="122" t="s">
        <v>16</v>
      </c>
      <c r="L3" s="71">
        <v>2.91</v>
      </c>
      <c r="M3" s="71">
        <v>2.58</v>
      </c>
    </row>
    <row r="4" spans="1:16" x14ac:dyDescent="0.25">
      <c r="A4" s="202" t="s">
        <v>704</v>
      </c>
      <c r="B4" s="212">
        <v>10024</v>
      </c>
      <c r="C4" s="160">
        <v>8677</v>
      </c>
      <c r="E4" s="298" t="s">
        <v>710</v>
      </c>
      <c r="F4" s="214">
        <v>42.35</v>
      </c>
      <c r="G4" s="214">
        <v>37.520000000000003</v>
      </c>
      <c r="K4" s="215" t="s">
        <v>212</v>
      </c>
      <c r="L4" s="214">
        <v>2.89</v>
      </c>
      <c r="M4" s="214">
        <v>2.5499999999999998</v>
      </c>
      <c r="N4" s="211"/>
    </row>
    <row r="5" spans="1:16" x14ac:dyDescent="0.25">
      <c r="A5" s="202" t="s">
        <v>705</v>
      </c>
      <c r="B5" s="212">
        <v>8520</v>
      </c>
      <c r="C5" s="160">
        <v>5079</v>
      </c>
      <c r="E5" s="298" t="s">
        <v>711</v>
      </c>
      <c r="F5" s="214">
        <v>6.94</v>
      </c>
      <c r="G5" s="214">
        <v>8.52</v>
      </c>
      <c r="K5" s="123" t="s">
        <v>213</v>
      </c>
      <c r="L5" s="73">
        <v>2.95</v>
      </c>
      <c r="M5" s="73">
        <v>2.62</v>
      </c>
      <c r="N5" s="211"/>
    </row>
    <row r="6" spans="1:16" x14ac:dyDescent="0.25">
      <c r="A6" s="202" t="s">
        <v>706</v>
      </c>
      <c r="B6" s="212">
        <v>8733</v>
      </c>
      <c r="C6" s="160">
        <v>4930</v>
      </c>
      <c r="E6" s="298" t="s">
        <v>712</v>
      </c>
      <c r="F6" s="214">
        <v>0.71</v>
      </c>
      <c r="G6" s="214">
        <v>0.98</v>
      </c>
      <c r="K6" s="226"/>
      <c r="L6" s="164"/>
      <c r="M6" s="211"/>
    </row>
    <row r="7" spans="1:16" x14ac:dyDescent="0.25">
      <c r="A7" s="202" t="s">
        <v>707</v>
      </c>
      <c r="B7" s="212">
        <v>3051</v>
      </c>
      <c r="C7" s="160">
        <v>3037</v>
      </c>
      <c r="E7" s="299" t="s">
        <v>713</v>
      </c>
      <c r="F7" s="73">
        <v>0.19</v>
      </c>
      <c r="G7" s="73">
        <v>0.22</v>
      </c>
      <c r="K7" s="227"/>
      <c r="L7" s="211"/>
      <c r="M7" s="211"/>
    </row>
    <row r="8" spans="1:16" x14ac:dyDescent="0.25">
      <c r="A8" s="203" t="s">
        <v>708</v>
      </c>
      <c r="B8" s="72">
        <v>1711</v>
      </c>
      <c r="C8" s="111">
        <v>3405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24.41797509474824</v>
      </c>
      <c r="C13" s="301">
        <f>B3/SUM(B3:B8)*100</f>
        <v>19.136316599782944</v>
      </c>
      <c r="E13" s="217" t="s">
        <v>836</v>
      </c>
      <c r="F13" s="289">
        <f>IF(ISBLANK(F3),"",F3)</f>
        <v>49.81</v>
      </c>
      <c r="G13" s="289">
        <f>IF(ISBLANK(G3),"",G3)</f>
        <v>52.77</v>
      </c>
    </row>
    <row r="14" spans="1:16" x14ac:dyDescent="0.25">
      <c r="A14" s="220" t="s">
        <v>825</v>
      </c>
      <c r="B14" s="305">
        <f>C4/SUM(C3:C8)*100</f>
        <v>26.099380376586655</v>
      </c>
      <c r="C14" s="302">
        <f>B4/SUM(B3:B8)*100</f>
        <v>25.299714797708283</v>
      </c>
      <c r="E14" s="286" t="s">
        <v>837</v>
      </c>
      <c r="F14" s="290">
        <f t="shared" ref="F14:G17" si="0">IF(ISBLANK(F4),"",F4)</f>
        <v>42.35</v>
      </c>
      <c r="G14" s="290">
        <f t="shared" si="0"/>
        <v>37.520000000000003</v>
      </c>
    </row>
    <row r="15" spans="1:16" x14ac:dyDescent="0.25">
      <c r="A15" s="220" t="s">
        <v>826</v>
      </c>
      <c r="B15" s="305">
        <f>C5/SUM(C3:C8)*100</f>
        <v>15.277025807615955</v>
      </c>
      <c r="C15" s="302">
        <f>B5/SUM(B3:B8)*100</f>
        <v>21.503748012417656</v>
      </c>
      <c r="E15" s="286" t="s">
        <v>838</v>
      </c>
      <c r="F15" s="290">
        <f t="shared" si="0"/>
        <v>6.94</v>
      </c>
      <c r="G15" s="290">
        <f t="shared" si="0"/>
        <v>8.52</v>
      </c>
    </row>
    <row r="16" spans="1:16" x14ac:dyDescent="0.25">
      <c r="A16" s="220" t="s">
        <v>827</v>
      </c>
      <c r="B16" s="305">
        <f>C6/SUM(C3:C8)*100</f>
        <v>14.828851591168862</v>
      </c>
      <c r="C16" s="302">
        <f>B6/SUM(B3:B8)*100</f>
        <v>22.041341712728098</v>
      </c>
      <c r="E16" s="286" t="s">
        <v>839</v>
      </c>
      <c r="F16" s="290">
        <f t="shared" si="0"/>
        <v>0.71</v>
      </c>
      <c r="G16" s="290">
        <f t="shared" si="0"/>
        <v>0.98</v>
      </c>
    </row>
    <row r="17" spans="1:18" x14ac:dyDescent="0.25">
      <c r="A17" s="220" t="s">
        <v>828</v>
      </c>
      <c r="B17" s="305">
        <f>C7/SUM(C3:C8)*100</f>
        <v>9.1349335258376954</v>
      </c>
      <c r="C17" s="302">
        <f>B7/SUM(B3:B8)*100</f>
        <v>7.700461876277731</v>
      </c>
      <c r="E17" s="219" t="s">
        <v>840</v>
      </c>
      <c r="F17" s="291">
        <f t="shared" si="0"/>
        <v>0.19</v>
      </c>
      <c r="G17" s="291">
        <f t="shared" si="0"/>
        <v>0.22</v>
      </c>
    </row>
    <row r="18" spans="1:18" x14ac:dyDescent="0.25">
      <c r="A18" s="221" t="s">
        <v>829</v>
      </c>
      <c r="B18" s="306">
        <f>C8/SUM(C3:C8)*100</f>
        <v>10.241833604042592</v>
      </c>
      <c r="C18" s="303">
        <f>B8/SUM(B3:B8)*100</f>
        <v>4.3184170010852831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24.41797509474824</v>
      </c>
      <c r="C22" s="301">
        <f>C13</f>
        <v>19.136316599782944</v>
      </c>
    </row>
    <row r="23" spans="1:18" x14ac:dyDescent="0.25">
      <c r="A23" s="220" t="s">
        <v>831</v>
      </c>
      <c r="B23" s="305">
        <f t="shared" ref="B23:C27" si="1">B14</f>
        <v>26.099380376586655</v>
      </c>
      <c r="C23" s="302">
        <f t="shared" si="1"/>
        <v>25.299714797708283</v>
      </c>
    </row>
    <row r="24" spans="1:18" x14ac:dyDescent="0.25">
      <c r="A24" s="307" t="s">
        <v>832</v>
      </c>
      <c r="B24" s="305">
        <f t="shared" si="1"/>
        <v>15.277025807615955</v>
      </c>
      <c r="C24" s="302">
        <f t="shared" si="1"/>
        <v>21.503748012417656</v>
      </c>
    </row>
    <row r="25" spans="1:18" x14ac:dyDescent="0.25">
      <c r="A25" s="220" t="s">
        <v>833</v>
      </c>
      <c r="B25" s="305">
        <f t="shared" si="1"/>
        <v>14.828851591168862</v>
      </c>
      <c r="C25" s="302">
        <f t="shared" si="1"/>
        <v>22.041341712728098</v>
      </c>
    </row>
    <row r="26" spans="1:18" x14ac:dyDescent="0.25">
      <c r="A26" s="220" t="s">
        <v>834</v>
      </c>
      <c r="B26" s="305">
        <f t="shared" si="1"/>
        <v>9.1349335258376954</v>
      </c>
      <c r="C26" s="302">
        <f t="shared" si="1"/>
        <v>7.700461876277731</v>
      </c>
    </row>
    <row r="27" spans="1:18" x14ac:dyDescent="0.25">
      <c r="A27" s="308" t="s">
        <v>835</v>
      </c>
      <c r="B27" s="306">
        <f t="shared" si="1"/>
        <v>10.241833604042592</v>
      </c>
      <c r="C27" s="303">
        <f t="shared" si="1"/>
        <v>4.3184170010852831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11578</v>
      </c>
      <c r="C34" s="110">
        <v>9056</v>
      </c>
      <c r="E34" s="297" t="s">
        <v>709</v>
      </c>
      <c r="F34" s="71">
        <v>52.77</v>
      </c>
      <c r="G34" s="211"/>
      <c r="K34" s="122" t="s">
        <v>16</v>
      </c>
      <c r="L34" s="71">
        <v>2.58</v>
      </c>
      <c r="M34" s="211"/>
    </row>
    <row r="35" spans="1:16" x14ac:dyDescent="0.25">
      <c r="A35" s="202" t="s">
        <v>704</v>
      </c>
      <c r="B35" s="212">
        <v>11962</v>
      </c>
      <c r="C35" s="160">
        <v>8795</v>
      </c>
      <c r="E35" s="298" t="s">
        <v>710</v>
      </c>
      <c r="F35" s="214">
        <v>37.520000000000003</v>
      </c>
      <c r="G35" s="211"/>
      <c r="K35" s="215" t="s">
        <v>212</v>
      </c>
      <c r="L35" s="214">
        <v>2.5499999999999998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8116</v>
      </c>
      <c r="C36" s="160">
        <v>4785</v>
      </c>
      <c r="E36" s="298" t="s">
        <v>711</v>
      </c>
      <c r="F36" s="214">
        <v>8.52</v>
      </c>
      <c r="G36" s="211"/>
      <c r="K36" s="123" t="s">
        <v>213</v>
      </c>
      <c r="L36" s="73">
        <v>2.62</v>
      </c>
      <c r="M36" s="211"/>
      <c r="N36" s="288">
        <v>2022</v>
      </c>
    </row>
    <row r="37" spans="1:16" x14ac:dyDescent="0.25">
      <c r="A37" s="202" t="s">
        <v>706</v>
      </c>
      <c r="B37" s="212">
        <v>7156</v>
      </c>
      <c r="C37" s="160">
        <v>3879</v>
      </c>
      <c r="E37" s="298" t="s">
        <v>712</v>
      </c>
      <c r="F37" s="214">
        <v>0.98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2468</v>
      </c>
      <c r="C38" s="160">
        <v>2195</v>
      </c>
      <c r="E38" s="299" t="s">
        <v>713</v>
      </c>
      <c r="F38" s="73">
        <v>0.22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1137</v>
      </c>
      <c r="C39" s="111">
        <v>1957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29.530113803110837</v>
      </c>
      <c r="C44" s="301">
        <f>B34/SUM(B34:B39)*100</f>
        <v>27.295659759058864</v>
      </c>
      <c r="E44" s="217" t="s">
        <v>836</v>
      </c>
      <c r="F44" s="289">
        <f>IF(ISBLANK(F34),"",F34)</f>
        <v>52.77</v>
      </c>
    </row>
    <row r="45" spans="1:16" x14ac:dyDescent="0.25">
      <c r="A45" s="220" t="s">
        <v>825</v>
      </c>
      <c r="B45" s="305">
        <f>C35/SUM(C34:C39)*100</f>
        <v>28.679036097433723</v>
      </c>
      <c r="C45" s="302">
        <f>B35/SUM(B34:B39)*100</f>
        <v>28.200957163401469</v>
      </c>
      <c r="E45" s="286" t="s">
        <v>837</v>
      </c>
      <c r="F45" s="290">
        <f t="shared" ref="F45:F48" si="2">IF(ISBLANK(F35),"",F35)</f>
        <v>37.520000000000003</v>
      </c>
    </row>
    <row r="46" spans="1:16" x14ac:dyDescent="0.25">
      <c r="A46" s="220" t="s">
        <v>826</v>
      </c>
      <c r="B46" s="305">
        <f>C36/SUM(C34:C39)*100</f>
        <v>15.603091270747058</v>
      </c>
      <c r="C46" s="302">
        <f>B36/SUM(B34:B39)*100</f>
        <v>19.133837848032627</v>
      </c>
      <c r="E46" s="286" t="s">
        <v>838</v>
      </c>
      <c r="F46" s="290">
        <f t="shared" si="2"/>
        <v>8.52</v>
      </c>
    </row>
    <row r="47" spans="1:16" x14ac:dyDescent="0.25">
      <c r="A47" s="220" t="s">
        <v>827</v>
      </c>
      <c r="B47" s="305">
        <f>C37/SUM(C34:C39)*100</f>
        <v>12.648775556787426</v>
      </c>
      <c r="C47" s="302">
        <f>B37/SUM(B34:B39)*100</f>
        <v>16.870594337176133</v>
      </c>
      <c r="E47" s="286" t="s">
        <v>839</v>
      </c>
      <c r="F47" s="290">
        <f t="shared" si="2"/>
        <v>0.98</v>
      </c>
    </row>
    <row r="48" spans="1:16" x14ac:dyDescent="0.25">
      <c r="A48" s="220" t="s">
        <v>828</v>
      </c>
      <c r="B48" s="305">
        <f>C38/SUM(C34:C39)*100</f>
        <v>7.1575308964032995</v>
      </c>
      <c r="C48" s="302">
        <f>B38/SUM(B34:B39)*100</f>
        <v>5.8184218591602423</v>
      </c>
      <c r="E48" s="219" t="s">
        <v>840</v>
      </c>
      <c r="F48" s="291">
        <f t="shared" si="2"/>
        <v>0.22</v>
      </c>
    </row>
    <row r="49" spans="1:3" x14ac:dyDescent="0.25">
      <c r="A49" s="221" t="s">
        <v>829</v>
      </c>
      <c r="B49" s="306">
        <f>C39/SUM(C34:C39)*100</f>
        <v>6.3814523755176573</v>
      </c>
      <c r="C49" s="303">
        <f>B39/SUM(B34:B39)*100</f>
        <v>2.6805290331706626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29.530113803110837</v>
      </c>
      <c r="C53" s="301">
        <f>C44</f>
        <v>27.295659759058864</v>
      </c>
    </row>
    <row r="54" spans="1:3" x14ac:dyDescent="0.25">
      <c r="A54" s="220" t="s">
        <v>831</v>
      </c>
      <c r="B54" s="305">
        <f t="shared" ref="B54:C54" si="3">B45</f>
        <v>28.679036097433723</v>
      </c>
      <c r="C54" s="302">
        <f t="shared" si="3"/>
        <v>28.200957163401469</v>
      </c>
    </row>
    <row r="55" spans="1:3" x14ac:dyDescent="0.25">
      <c r="A55" s="307" t="s">
        <v>832</v>
      </c>
      <c r="B55" s="305">
        <f t="shared" ref="B55:C55" si="4">B46</f>
        <v>15.603091270747058</v>
      </c>
      <c r="C55" s="302">
        <f t="shared" si="4"/>
        <v>19.133837848032627</v>
      </c>
    </row>
    <row r="56" spans="1:3" x14ac:dyDescent="0.25">
      <c r="A56" s="220" t="s">
        <v>833</v>
      </c>
      <c r="B56" s="305">
        <f t="shared" ref="B56:C56" si="5">B47</f>
        <v>12.648775556787426</v>
      </c>
      <c r="C56" s="302">
        <f t="shared" si="5"/>
        <v>16.870594337176133</v>
      </c>
    </row>
    <row r="57" spans="1:3" x14ac:dyDescent="0.25">
      <c r="A57" s="220" t="s">
        <v>834</v>
      </c>
      <c r="B57" s="305">
        <f t="shared" ref="B57:C57" si="6">B48</f>
        <v>7.1575308964032995</v>
      </c>
      <c r="C57" s="302">
        <f t="shared" si="6"/>
        <v>5.8184218591602423</v>
      </c>
    </row>
    <row r="58" spans="1:3" x14ac:dyDescent="0.25">
      <c r="A58" s="308" t="s">
        <v>835</v>
      </c>
      <c r="B58" s="306">
        <f t="shared" ref="B58:C58" si="7">B49</f>
        <v>6.3814523755176573</v>
      </c>
      <c r="C58" s="303">
        <f t="shared" si="7"/>
        <v>2.6805290331706626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2024-04-26T07:38:25Z</dcterms:modified>
</cp:coreProperties>
</file>