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<sst xmlns="http://schemas.openxmlformats.org/spreadsheetml/2006/main" count="6316" uniqueCount="2914">
  <si>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</si>
  <si>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</si>
  <si>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</si>
  <si>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</si>
  <si>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</si>
  <si>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</si>
  <si>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</si>
  <si>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</si>
  <si>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</si>
  <si>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</si>
  <si>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</si>
  <si>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</si>
  <si>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</si>
  <si>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</si>
  <si>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</si>
  <si>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</si>
  <si>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</si>
  <si>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</si>
  <si>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</si>
  <si>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</si>
  <si>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</si>
  <si>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</si>
  <si>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</si>
  <si>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</si>
  <si>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</si>
  <si>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</si>
  <si>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</si>
  <si>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</si>
  <si>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</si>
  <si>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</si>
  <si>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</si>
  <si>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</si>
  <si>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</si>
  <si>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</si>
  <si>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</si>
  <si>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</si>
  <si>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</si>
  <si>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</si>
  <si>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</si>
  <si>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</si>
  <si>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</si>
  <si>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</si>
  <si>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</si>
  <si>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</si>
  <si>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</si>
  <si>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</si>
  <si>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</si>
  <si>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</si>
  <si>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</si>
  <si>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</si>
  <si>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</si>
  <si>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</si>
  <si>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</si>
  <si>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</si>
  <si>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</si>
  <si>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</si>
  <si>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</si>
  <si>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</si>
  <si>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</si>
  <si>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</si>
  <si>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</si>
  <si>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</si>
  <si>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</si>
  <si>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</si>
  <si>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</si>
  <si>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</si>
  <si>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</si>
  <si>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</si>
  <si>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</si>
  <si>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</si>
  <si>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</si>
  <si>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</si>
  <si>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</si>
  <si>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</si>
  <si>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</si>
  <si>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</si>
  <si>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</si>
  <si>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</si>
  <si>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</si>
  <si>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</si>
  <si>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</si>
  <si>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</si>
  <si>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</si>
  <si>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</si>
  <si>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</si>
  <si>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</si>
  <si>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</si>
  <si>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</si>
  <si>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</si>
  <si>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</si>
  <si>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</si>
  <si>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</si>
  <si>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</si>
  <si>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</si>
  <si>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</si>
  <si>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</si>
  <si>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</si>
  <si>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</si>
  <si>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</si>
  <si>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</si>
  <si>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</si>
  <si>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</si>
  <si>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</si>
  <si>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</si>
  <si>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</si>
  <si>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</si>
  <si>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</si>
  <si>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</si>
  <si>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</si>
  <si>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</si>
  <si>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</si>
  <si>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</si>
  <si>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</si>
  <si>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</si>
  <si>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</si>
  <si>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</si>
  <si>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</si>
  <si>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</si>
  <si>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</si>
  <si>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</si>
  <si>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</si>
  <si>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</si>
  <si>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</si>
  <si>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</si>
  <si>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</si>
  <si>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</si>
  <si>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</si>
  <si>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</si>
  <si>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</si>
  <si>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</si>
  <si>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</si>
  <si>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</si>
  <si>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</si>
  <si>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</si>
  <si>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</si>
  <si>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</si>
  <si>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</si>
  <si>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</si>
  <si>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</si>
  <si>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</si>
  <si>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</si>
  <si>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</si>
  <si>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</si>
  <si>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</si>
  <si>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</si>
  <si>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</si>
  <si>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</si>
  <si>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</si>
  <si>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</si>
  <si>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</si>
  <si>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</si>
  <si>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</si>
  <si>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</si>
  <si>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</si>
  <si>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</si>
  <si>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</si>
  <si>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</si>
  <si>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</si>
  <si>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</si>
  <si>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</si>
  <si>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</si>
  <si>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</si>
  <si>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</si>
  <si>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</si>
  <si>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</si>
  <si>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</si>
  <si>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</si>
  <si>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</si>
  <si>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</si>
  <si>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</si>
  <si>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</si>
  <si>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</si>
  <si>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</si>
  <si>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</si>
  <si>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</si>
  <si>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</si>
  <si>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</si>
  <si>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</si>
  <si>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</si>
  <si>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</si>
  <si>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</si>
  <si>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</si>
  <si>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</si>
  <si>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</si>
  <si>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</si>
  <si>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</si>
  <si>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</si>
  <si>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</si>
  <si>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</si>
  <si>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</si>
  <si>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</si>
  <si>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</si>
  <si>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</si>
  <si>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</si>
  <si>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</si>
  <si>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</si>
  <si>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</si>
  <si>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</si>
  <si>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</si>
  <si>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</si>
  <si>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</si>
  <si>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</si>
  <si>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</si>
  <si>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</si>
  <si>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</si>
  <si>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</si>
  <si>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</si>
  <si>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</si>
  <si>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</si>
  <si>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</si>
  <si>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</si>
  <si>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</si>
  <si>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</si>
  <si>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</si>
  <si>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</si>
  <si>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</si>
  <si>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</si>
  <si>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</si>
  <si>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</si>
  <si>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</si>
  <si>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</si>
  <si>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</si>
  <si>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</si>
  <si>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</si>
  <si>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</si>
  <si>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</si>
  <si>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</si>
  <si>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</si>
  <si>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</si>
  <si>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</si>
  <si>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</si>
  <si>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</si>
  <si>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</si>
  <si>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</si>
  <si>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</si>
  <si>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</si>
  <si>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</si>
  <si>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</si>
  <si>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</si>
  <si>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</si>
  <si>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</si>
  <si>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</si>
  <si>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</si>
  <si>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</si>
  <si>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</si>
  <si>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</si>
  <si>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</si>
  <si>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</si>
  <si>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</si>
  <si>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</si>
  <si>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</si>
  <si>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</si>
  <si>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</si>
  <si>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</si>
  <si>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</si>
  <si>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</si>
  <si>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</si>
  <si>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</si>
  <si>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</si>
  <si>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</si>
  <si>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</si>
  <si>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</si>
  <si>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</si>
  <si>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</si>
  <si>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</si>
  <si>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</si>
  <si>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</si>
  <si>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</si>
  <si>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</si>
  <si>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</si>
  <si>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</si>
  <si>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</si>
  <si>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</si>
  <si>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</si>
  <si>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</si>
  <si>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</si>
  <si>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</si>
  <si>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</si>
  <si>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</si>
  <si>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</si>
  <si>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</si>
  <si>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</si>
  <si>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</si>
  <si>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</si>
  <si>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</si>
  <si>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</si>
  <si>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</si>
  <si>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</si>
  <si>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</si>
  <si>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</si>
  <si>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</si>
  <si>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</si>
  <si>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</si>
  <si>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</si>
  <si>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</si>
  <si>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</si>
  <si>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</si>
  <si>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</si>
  <si>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</si>
  <si>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</si>
  <si>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</si>
  <si>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</si>
  <si>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</si>
  <si>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</si>
  <si>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</si>
  <si>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</si>
  <si>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</si>
  <si>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</si>
  <si>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</si>
  <si>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</si>
  <si>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</si>
  <si>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</si>
  <si>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</si>
  <si>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</si>
  <si>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</si>
  <si>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</si>
  <si>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</si>
  <si>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</si>
  <si>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</si>
  <si>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</si>
  <si>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</si>
  <si>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</si>
  <si>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</si>
  <si>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</si>
  <si>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</si>
  <si>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</si>
  <si>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</si>
  <si>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</si>
  <si>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</si>
  <si>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</si>
  <si>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</si>
  <si>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</si>
  <si>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</si>
  <si>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</si>
  <si>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</si>
  <si>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</si>
  <si>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</si>
  <si>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</si>
  <si>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</si>
  <si>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</si>
  <si>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</si>
  <si>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</si>
  <si>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</si>
  <si>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</si>
  <si>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</si>
  <si>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</si>
  <si>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</si>
  <si>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</si>
  <si>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</si>
  <si>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</si>
  <si>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</si>
  <si>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</si>
  <si>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</si>
  <si>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</si>
  <si>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</si>
  <si>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</si>
  <si>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</si>
  <si>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</si>
  <si>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</si>
  <si>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</si>
  <si>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</si>
  <si>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</si>
  <si>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</si>
  <si>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</si>
  <si>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</si>
  <si>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</si>
  <si>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</si>
  <si>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</si>
  <si>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</si>
  <si>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</si>
  <si>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</si>
  <si>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</si>
  <si>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</si>
  <si>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</si>
  <si>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</si>
  <si>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</si>
  <si>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</si>
  <si>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</si>
  <si>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</si>
  <si>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</si>
  <si>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</si>
  <si>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</si>
  <si>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</si>
  <si>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</si>
  <si>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</si>
  <si>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</si>
  <si>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</si>
  <si>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</si>
  <si>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</si>
  <si>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</si>
  <si>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</si>
  <si>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</si>
  <si>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</si>
  <si>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</si>
  <si>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</si>
  <si>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</si>
  <si>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</si>
  <si>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</si>
  <si>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</si>
  <si>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</si>
  <si>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</si>
  <si>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</si>
  <si>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</si>
  <si>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</si>
  <si>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</si>
  <si>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</si>
  <si>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</si>
  <si>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</si>
  <si>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</si>
  <si>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</si>
  <si>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</si>
  <si>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</si>
  <si>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</si>
  <si>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</si>
  <si>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</si>
  <si>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</si>
  <si>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</si>
  <si>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</si>
  <si>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</si>
  <si>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</si>
  <si>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</si>
  <si>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</si>
  <si>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</si>
  <si>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</si>
  <si>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</si>
  <si>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</si>
  <si>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</si>
  <si>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</si>
  <si>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</si>
  <si>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</si>
  <si>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</si>
  <si>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</si>
  <si>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</si>
  <si>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</si>
  <si>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</si>
  <si>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</si>
  <si>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</si>
  <si>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</si>
  <si>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</si>
  <si>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</si>
  <si>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</si>
  <si>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</si>
  <si>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</si>
  <si>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</si>
  <si>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</si>
  <si>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</si>
  <si>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</si>
  <si>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</si>
  <si>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</si>
  <si>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</si>
  <si>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</si>
  <si>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</si>
  <si>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</si>
  <si>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</si>
  <si>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</si>
  <si>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</si>
  <si>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</si>
  <si>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</si>
  <si>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</si>
  <si>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</si>
  <si>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</si>
  <si>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</si>
  <si>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</si>
  <si>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</si>
  <si>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</si>
  <si>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</si>
  <si>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</si>
  <si>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</si>
  <si>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</si>
  <si>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</si>
  <si>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</si>
  <si>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</si>
  <si>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</si>
  <si>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</si>
  <si>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</si>
  <si>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</si>
  <si>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</si>
  <si>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</si>
  <si>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</si>
  <si>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</si>
  <si>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</si>
  <si>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</si>
  <si>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</si>
  <si>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</si>
  <si>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</si>
  <si>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</si>
  <si>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</si>
  <si>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</si>
  <si>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</si>
  <si>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</si>
  <si>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</si>
  <si>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</si>
  <si>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</si>
  <si>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</si>
  <si>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</si>
  <si>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</si>
  <si>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</si>
  <si>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</si>
  <si>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</si>
  <si>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</si>
  <si>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</si>
  <si>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</si>
  <si>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</si>
  <si>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</si>
  <si>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</si>
  <si>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</si>
  <si>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</si>
  <si>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</si>
  <si>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</si>
  <si>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</si>
  <si>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</si>
  <si>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</si>
  <si>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</si>
  <si>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</si>
  <si>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</si>
  <si>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</si>
  <si>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</si>
  <si>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</si>
  <si>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</si>
  <si>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</si>
  <si>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</si>
  <si>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</si>
  <si>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</si>
  <si>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</si>
  <si>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</si>
  <si>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</si>
  <si>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</si>
  <si>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</si>
  <si>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</si>
  <si>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</si>
  <si>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</si>
  <si>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</si>
  <si>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</si>
  <si>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</si>
  <si>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</si>
  <si>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</si>
  <si>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</si>
  <si>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</si>
  <si>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</si>
  <si>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</si>
  <si>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</si>
  <si>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</si>
  <si>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</si>
  <si>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</si>
  <si>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</si>
  <si>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</si>
  <si>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</si>
  <si>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</si>
  <si>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</si>
  <si>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</si>
  <si>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</si>
  <si>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</si>
  <si>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</si>
  <si>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</si>
  <si>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</si>
  <si>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</si>
  <si>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</si>
  <si>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</si>
  <si>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</si>
  <si>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</si>
  <si>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</si>
  <si>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</si>
  <si>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</si>
  <si>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</si>
  <si>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</si>
  <si>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</si>
  <si>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</si>
  <si>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</si>
  <si>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</si>
  <si>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</si>
  <si>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</si>
  <si>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</si>
  <si>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</si>
  <si>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</si>
  <si>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</si>
  <si>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</si>
  <si>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</si>
  <si>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</si>
  <si>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</si>
  <si>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</si>
  <si>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</si>
  <si>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</si>
  <si>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</si>
  <si>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</si>
  <si>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</si>
  <si>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</si>
  <si>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</si>
  <si>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</si>
  <si>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</si>
  <si>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</si>
  <si>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</si>
  <si>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</si>
  <si>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</si>
  <si>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</si>
  <si>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</si>
  <si>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</si>
  <si>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</si>
  <si>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</si>
  <si>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</si>
  <si>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</si>
  <si>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</si>
  <si>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</si>
  <si>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</si>
  <si>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</si>
  <si>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</si>
  <si>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</si>
  <si>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</si>
  <si>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</si>
  <si>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</si>
  <si>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</si>
  <si>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</si>
  <si>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</si>
  <si>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</si>
  <si>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</si>
  <si>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</si>
  <si>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</si>
  <si>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</si>
  <si>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</si>
  <si>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</si>
  <si>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</si>
  <si>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</si>
  <si>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</si>
  <si>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</si>
  <si>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</si>
  <si>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</si>
  <si>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</si>
  <si>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</si>
  <si>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</si>
  <si>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</si>
  <si>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</si>
  <si>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</si>
  <si>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</si>
  <si>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</si>
  <si>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</si>
  <si>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</si>
  <si>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</si>
  <si>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</si>
  <si>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</si>
  <si>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</si>
  <si>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</si>
  <si>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</si>
  <si>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</si>
  <si>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</si>
  <si>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</si>
  <si>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</si>
  <si>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</si>
  <si>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</si>
  <si>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</si>
  <si>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</si>
  <si>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</si>
  <si>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</si>
  <si>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</si>
  <si>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</si>
  <si>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</si>
  <si>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</si>
  <si>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</si>
  <si>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</si>
  <si>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</si>
  <si>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</si>
  <si>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</si>
  <si>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</si>
  <si>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</si>
  <si>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</si>
  <si>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</si>
  <si>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</si>
  <si>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</si>
  <si>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</si>
  <si>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</si>
  <si>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</si>
  <si>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</si>
  <si>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</si>
  <si>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</si>
  <si>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</si>
  <si>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</si>
  <si>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</si>
  <si>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</si>
  <si>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</si>
  <si>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</si>
  <si>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</si>
  <si>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</si>
  <si>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</si>
  <si>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</si>
  <si>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</si>
  <si>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</si>
  <si>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</si>
  <si>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</si>
  <si>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</si>
  <si>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</si>
  <si>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</si>
  <si>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</si>
  <si>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</si>
  <si>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</si>
  <si>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</si>
  <si>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</si>
  <si>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</si>
  <si>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</si>
  <si>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</si>
  <si>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</si>
  <si>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</si>
  <si>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</si>
  <si>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</si>
  <si>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</si>
  <si>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</si>
  <si>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</si>
  <si>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</si>
  <si>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</si>
  <si>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</si>
  <si>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</si>
  <si>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</si>
  <si>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</si>
  <si>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</si>
  <si>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</si>
  <si>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</si>
  <si>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</si>
  <si>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</si>
  <si>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</si>
  <si>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</si>
  <si>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</si>
  <si>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</si>
  <si>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</si>
  <si>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</si>
  <si>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</si>
  <si>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</si>
  <si>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</si>
  <si>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</si>
  <si>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</si>
  <si>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</si>
  <si>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</si>
  <si>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</si>
  <si>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</si>
  <si>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</si>
  <si>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</si>
  <si>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</si>
  <si>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</si>
  <si>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</si>
  <si>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</si>
  <si>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</si>
  <si>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</si>
  <si>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</si>
  <si>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</si>
  <si>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</si>
  <si>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</si>
  <si>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</si>
  <si>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</si>
  <si>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</si>
  <si>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</si>
  <si>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</si>
  <si>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</si>
  <si>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</si>
  <si>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</si>
  <si>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</si>
  <si>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</si>
  <si>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</si>
  <si>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</si>
  <si>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</si>
  <si>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</si>
  <si>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</si>
  <si>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</si>
  <si>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</si>
  <si>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</si>
  <si>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</si>
  <si>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</si>
  <si>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</si>
  <si>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</si>
  <si>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</si>
  <si>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</si>
  <si>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</si>
  <si>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</si>
  <si>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</si>
  <si>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</si>
  <si>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</si>
  <si>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</si>
  <si>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</si>
  <si>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</si>
  <si>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</si>
  <si>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</si>
  <si>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</si>
  <si>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</si>
  <si>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</si>
  <si>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</si>
  <si>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</si>
  <si>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</si>
  <si>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</si>
  <si>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</si>
  <si>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</si>
  <si>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</si>
  <si>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</si>
  <si>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</si>
  <si>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</si>
  <si>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</si>
  <si>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</si>
  <si>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</si>
  <si>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</si>
  <si>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</si>
  <si>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</si>
  <si>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</si>
  <si>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</si>
  <si>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</si>
  <si>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</si>
  <si>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</si>
  <si>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</si>
  <si>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</si>
  <si>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</si>
  <si>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</si>
  <si>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</si>
  <si>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</si>
  <si>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</si>
  <si>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</si>
  <si>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</si>
  <si>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</si>
  <si>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</si>
  <si>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</si>
  <si>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</si>
  <si>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</si>
  <si>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</si>
  <si>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</si>
  <si>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</si>
  <si>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</si>
  <si>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</si>
  <si>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</si>
  <si>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</si>
  <si>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</si>
  <si>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</si>
  <si>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</si>
  <si>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</si>
  <si>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</si>
  <si>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</si>
  <si>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</si>
  <si>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</si>
  <si>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</si>
  <si>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</si>
  <si>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</si>
  <si>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</si>
  <si>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</si>
  <si>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</si>
  <si>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</si>
  <si>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</si>
  <si>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</si>
  <si>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</si>
  <si>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</si>
  <si>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</si>
  <si>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</si>
  <si>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</si>
  <si>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</si>
  <si>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</si>
  <si>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</si>
  <si>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</si>
  <si>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</si>
  <si>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</si>
  <si>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</si>
  <si>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</si>
  <si>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</si>
  <si>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</si>
  <si>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</si>
  <si>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</si>
  <si>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</si>
  <si>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</si>
  <si>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</si>
  <si>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</si>
  <si>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</si>
  <si>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</si>
  <si>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</si>
  <si>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</si>
  <si>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</si>
  <si>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</si>
  <si>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</si>
  <si>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</si>
  <si>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</si>
  <si>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</si>
  <si>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</si>
  <si>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</si>
  <si>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</si>
  <si>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</si>
  <si>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</si>
  <si>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</si>
  <si>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</si>
  <si>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</si>
  <si>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</si>
  <si>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</si>
  <si>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</si>
  <si>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</si>
  <si>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</si>
  <si>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</si>
  <si>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</si>
  <si>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</si>
  <si>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</si>
  <si>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</si>
  <si>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</si>
  <si>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</si>
  <si>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</si>
  <si>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</si>
  <si>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</si>
  <si>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</si>
  <si>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</si>
  <si>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</si>
  <si>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</si>
  <si>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</si>
  <si>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</si>
  <si>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</si>
  <si>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</si>
  <si>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</si>
  <si>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</si>
  <si>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</si>
  <si>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</si>
  <si>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</si>
  <si>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</si>
  <si>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</si>
  <si>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</si>
  <si>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</si>
  <si>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</si>
  <si>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</si>
  <si>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</si>
  <si>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</si>
  <si>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</si>
  <si>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</si>
  <si>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</si>
  <si>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</si>
  <si>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</si>
  <si>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</si>
  <si>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</si>
  <si>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</si>
  <si>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</si>
  <si>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</si>
  <si>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</si>
  <si>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</si>
  <si>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</si>
  <si>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</si>
  <si>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</si>
  <si>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</si>
  <si>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</si>
  <si>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</si>
  <si>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</si>
  <si>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</si>
  <si>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</si>
  <si>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</si>
  <si>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</si>
  <si>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</si>
  <si>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</si>
  <si>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</si>
  <si>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</si>
  <si>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</si>
  <si>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</si>
  <si>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</si>
  <si>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</si>
  <si>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</si>
  <si>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</si>
  <si>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</si>
  <si>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</si>
  <si>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</si>
  <si>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</si>
  <si>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</si>
  <si>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</si>
  <si>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</si>
  <si>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</si>
  <si>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</si>
  <si>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</si>
  <si>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</si>
  <si>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</si>
  <si>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</si>
  <si>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</si>
  <si>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</si>
  <si>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</si>
  <si>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</si>
  <si>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</si>
  <si>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</si>
  <si>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</si>
  <si>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</si>
  <si>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</si>
  <si>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</si>
  <si>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</si>
  <si>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</si>
  <si>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</si>
  <si>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</si>
  <si>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</si>
  <si>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</si>
  <si>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</si>
  <si>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</si>
  <si>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</si>
  <si>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</si>
  <si>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</si>
  <si>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</si>
  <si>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</si>
  <si>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</si>
  <si>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</si>
  <si>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</si>
  <si>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</si>
  <si>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</si>
  <si>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</si>
  <si>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</si>
  <si>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</si>
  <si>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</si>
  <si>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</si>
  <si>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</si>
  <si>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</si>
  <si>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</si>
  <si>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</si>
  <si>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</si>
  <si>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</si>
  <si>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</si>
  <si>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</si>
  <si>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</si>
  <si>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</si>
  <si>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</si>
  <si>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</si>
  <si>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</si>
  <si>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</si>
  <si>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</si>
  <si>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</si>
  <si>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</si>
  <si>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</si>
  <si>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</si>
  <si>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</si>
  <si>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</si>
  <si>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</si>
  <si>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</si>
  <si>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</si>
  <si>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</si>
  <si>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</si>
  <si>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</si>
  <si>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</si>
  <si>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</si>
  <si>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</si>
  <si>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</si>
  <si>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</si>
  <si>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</si>
  <si>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</si>
  <si>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</si>
  <si>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</si>
  <si>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</si>
  <si>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</si>
  <si>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</si>
  <si>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</si>
  <si>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</si>
  <si>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</si>
  <si>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</si>
  <si>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</si>
  <si>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</si>
  <si>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</si>
  <si>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</si>
  <si>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</si>
  <si>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</si>
  <si>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</si>
  <si>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</si>
  <si>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</si>
  <si>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</si>
  <si>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</si>
  <si>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</si>
  <si>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</si>
  <si>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</si>
  <si>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</si>
  <si>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</si>
  <si>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</si>
  <si>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</si>
  <si>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</si>
  <si>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</si>
  <si>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</si>
  <si>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</si>
  <si>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</si>
  <si>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</si>
  <si>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</si>
  <si>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</si>
  <si>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</si>
  <si>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</si>
  <si>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</si>
  <si>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</si>
  <si>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</si>
  <si>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</si>
  <si>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</si>
  <si>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</si>
  <si>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</si>
  <si>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</si>
  <si>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</si>
  <si>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</si>
  <si>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</si>
  <si>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</si>
  <si>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</si>
  <si>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</si>
  <si>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</si>
  <si>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</si>
  <si>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</si>
  <si>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</si>
  <si>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</si>
  <si>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</si>
  <si>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</si>
  <si>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</si>
  <si>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</si>
  <si>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</si>
  <si>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</si>
  <si>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</si>
  <si>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</si>
  <si>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</si>
  <si>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</si>
  <si>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</si>
  <si>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</si>
  <si>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</si>
  <si>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</si>
  <si>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</si>
  <si>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</si>
  <si>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</si>
  <si>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</si>
  <si>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</si>
  <si>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</si>
  <si>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</si>
  <si>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</si>
  <si>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</si>
  <si>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</si>
  <si>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</si>
  <si>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</si>
  <si>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</si>
  <si>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</si>
  <si>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</si>
  <si>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</si>
  <si>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</si>
  <si>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</si>
  <si>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</si>
  <si>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</si>
  <si>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</si>
  <si>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</si>
  <si>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</si>
  <si>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</si>
  <si>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</si>
  <si>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</si>
  <si>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</si>
  <si>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</si>
  <si>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</si>
  <si>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</si>
  <si>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</si>
  <si>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</si>
  <si>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</si>
  <si>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</si>
  <si>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</si>
  <si>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</si>
  <si>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</si>
  <si>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</si>
  <si>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</si>
  <si>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</si>
  <si>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</si>
  <si>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</si>
  <si>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</si>
  <si>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</si>
  <si>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</si>
  <si>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</si>
  <si>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</si>
  <si>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</si>
  <si>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</si>
  <si>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</si>
  <si>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</si>
  <si>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</si>
  <si>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</si>
  <si>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</si>
  <si>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</si>
  <si>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</si>
  <si>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</si>
  <si>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</si>
  <si>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</si>
  <si>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</si>
  <si>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</si>
  <si>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</si>
  <si>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</si>
  <si>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</si>
  <si>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</si>
  <si>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</si>
  <si>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</si>
  <si>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</si>
  <si>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</si>
  <si>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</si>
  <si>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</si>
  <si>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</si>
  <si>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</si>
  <si>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</si>
  <si>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</si>
  <si>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</si>
  <si>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</si>
  <si>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</si>
  <si>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</si>
  <si>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</si>
  <si>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</si>
  <si>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</si>
  <si>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</si>
  <si>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</si>
  <si>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</si>
  <si>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</si>
  <si>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</si>
  <si>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</si>
  <si>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</si>
  <si>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</si>
  <si>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</si>
  <si>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</si>
  <si>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</si>
  <si>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</si>
  <si>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</si>
  <si>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</si>
  <si>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</si>
  <si>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</si>
  <si>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</si>
  <si>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</si>
  <si>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</si>
  <si>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</si>
  <si>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</si>
  <si>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</si>
  <si>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</si>
  <si>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</si>
  <si>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</si>
  <si>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</si>
  <si>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</si>
  <si>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</si>
  <si>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</si>
  <si>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</si>
  <si>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</si>
  <si>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</si>
  <si>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</si>
  <si>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</si>
  <si>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</si>
  <si>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</si>
  <si>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</si>
  <si>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</si>
  <si>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</si>
  <si>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</si>
  <si>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</si>
  <si>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</si>
  <si>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</si>
  <si>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</si>
  <si>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</si>
  <si>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</si>
  <si>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</si>
  <si>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</si>
  <si>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</si>
  <si>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</si>
  <si>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</si>
  <si>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</si>
  <si>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</si>
  <si>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</si>
  <si>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</si>
  <si>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</si>
  <si>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</si>
  <si>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</si>
  <si>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</si>
  <si>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</si>
  <si>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</si>
  <si>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</si>
  <si>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</si>
  <si>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</si>
  <si>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</si>
  <si>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</si>
  <si>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</si>
  <si>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</si>
  <si>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</si>
  <si>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</si>
  <si>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</si>
  <si>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</si>
  <si>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</si>
  <si>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</si>
  <si>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</si>
  <si>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</si>
  <si>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</si>
  <si>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</si>
  <si>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</si>
  <si>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</si>
  <si>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</si>
  <si>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</si>
  <si>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</si>
  <si>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</si>
  <si>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</si>
  <si>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</si>
  <si>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</si>
  <si>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</si>
  <si>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</si>
  <si>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</si>
  <si>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</si>
  <si>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</si>
  <si>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</si>
  <si>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</si>
  <si>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</si>
  <si>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</si>
  <si>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</si>
  <si>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</si>
  <si>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</si>
  <si>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</si>
  <si>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</si>
  <si>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</si>
  <si>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</si>
  <si>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</si>
  <si>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</si>
  <si>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</si>
  <si>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</si>
  <si>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</si>
  <si>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</si>
  <si>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</si>
  <si>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</si>
  <si>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</si>
  <si>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</si>
  <si>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</si>
  <si>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</si>
  <si>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</si>
  <si>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</si>
  <si>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</si>
  <si>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</si>
  <si>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</si>
  <si>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</si>
  <si>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</si>
  <si>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</si>
  <si>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</si>
  <si>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</si>
  <si>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</si>
  <si>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</si>
  <si>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</si>
  <si>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</si>
  <si>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</si>
  <si>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</si>
  <si>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</si>
  <si>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</si>
  <si>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</si>
  <si>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</si>
  <si>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</si>
  <si>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</si>
  <si>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</si>
  <si>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</si>
  <si>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</si>
  <si>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</si>
  <si>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</si>
  <si>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</si>
  <si>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</si>
  <si>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</si>
  <si>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</si>
  <si>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</si>
  <si>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</si>
  <si>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</si>
  <si>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</si>
  <si>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</si>
  <si>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</si>
  <si>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</si>
  <si>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</si>
  <si>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</si>
  <si>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</si>
  <si>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</si>
  <si>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</si>
  <si>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</si>
  <si>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</si>
  <si>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</si>
  <si>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</si>
  <si>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</si>
  <si>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</si>
  <si>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</si>
  <si>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</si>
  <si>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</si>
  <si>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</si>
  <si>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</si>
  <si>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</si>
  <si>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</si>
  <si>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</si>
  <si>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</si>
  <si>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</si>
  <si>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</si>
  <si>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</si>
  <si>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</si>
  <si>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</si>
  <si>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</si>
  <si>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</si>
  <si>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</si>
  <si>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</si>
  <si>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</si>
  <si>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</si>
  <si>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</si>
  <si>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</si>
  <si>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</si>
  <si>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</si>
  <si>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</si>
  <si>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</si>
  <si>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</si>
  <si>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</si>
  <si>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</si>
  <si>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</si>
  <si>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</si>
  <si>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</si>
  <si>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</si>
  <si>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</si>
  <si>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</si>
  <si>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</si>
  <si>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</si>
  <si>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</si>
  <si>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</si>
  <si>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</si>
  <si>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</si>
  <si>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</si>
  <si>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</si>
  <si>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</si>
  <si>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</si>
  <si>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</si>
  <si>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</si>
  <si>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</si>
  <si>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</si>
  <si>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</si>
  <si>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</si>
  <si>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</si>
  <si>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</si>
  <si>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</si>
  <si>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</si>
  <si>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</si>
  <si>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</si>
  <si>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</si>
  <si>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</si>
  <si>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</si>
  <si>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</si>
  <si>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</si>
  <si>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</si>
  <si>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</si>
  <si>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</si>
  <si>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</si>
  <si>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</si>
  <si>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</si>
  <si>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</si>
  <si>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</si>
  <si>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</si>
  <si>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</si>
  <si>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</si>
  <si>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</si>
  <si>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</si>
  <si>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</si>
  <si>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</si>
  <si>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</si>
  <si>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</si>
  <si>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</si>
  <si>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</si>
  <si>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</si>
  <si>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</si>
  <si>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</si>
  <si>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</si>
  <si>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</si>
  <si>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</si>
  <si>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</si>
  <si>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</si>
  <si>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</si>
  <si>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</si>
  <si>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</si>
  <si>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</si>
  <si>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</si>
  <si>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</si>
  <si>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</si>
  <si>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</si>
  <si>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</si>
  <si>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</si>
  <si>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</si>
  <si>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</si>
  <si>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</si>
  <si>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</si>
  <si>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</si>
  <si>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</si>
  <si>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</si>
  <si>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</si>
  <si>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</si>
  <si>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</si>
  <si>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</si>
  <si>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</si>
  <si>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</si>
  <si>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</si>
  <si>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</si>
  <si>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</si>
  <si>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</si>
  <si>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</si>
  <si>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</si>
  <si>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</si>
  <si>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</si>
  <si>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</si>
  <si>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</si>
  <si>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</si>
  <si>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</si>
  <si>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</si>
  <si>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</si>
  <si>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</si>
  <si>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</si>
  <si>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</si>
  <si>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</si>
  <si>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</si>
  <si>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</si>
  <si>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</si>
  <si>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</si>
  <si>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</si>
  <si>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</si>
  <si>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</si>
  <si>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</si>
  <si>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</si>
  <si>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</si>
  <si>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</si>
  <si>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</si>
  <si>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</si>
  <si>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</si>
  <si>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</si>
  <si>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</si>
  <si>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</si>
  <si>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</si>
  <si>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</si>
  <si>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</si>
  <si>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</si>
  <si>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</si>
  <si>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</si>
  <si>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</si>
  <si>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</si>
  <si>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</si>
  <si>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</si>
  <si>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</si>
  <si>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</si>
  <si>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</si>
  <si>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</si>
  <si>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</si>
  <si>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</si>
  <si>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</si>
  <si>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</si>
  <si>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</si>
  <si>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</si>
  <si>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</si>
  <si>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</si>
  <si>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</si>
  <si>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</si>
  <si>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</si>
  <si>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</si>
  <si>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</si>
  <si>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</si>
  <si>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</si>
  <si>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</si>
  <si>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</si>
  <si>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</si>
  <si>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</si>
  <si>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</si>
  <si>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</si>
  <si>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</si>
  <si>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</si>
  <si>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</si>
  <si>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</si>
  <si>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</si>
  <si>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</si>
  <si>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</si>
  <si>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</si>
  <si>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</si>
  <si>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</si>
  <si>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</si>
  <si>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</si>
  <si>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</si>
  <si>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</si>
  <si>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</si>
  <si>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</si>
  <si>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</si>
  <si>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</si>
  <si>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</si>
  <si>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</si>
  <si>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</si>
  <si>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</si>
  <si>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</si>
  <si>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</si>
  <si>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</si>
  <si>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</si>
  <si>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</si>
  <si>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</si>
  <si>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</si>
  <si>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</si>
  <si>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</si>
  <si>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</si>
  <si>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</si>
  <si>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</si>
  <si>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</si>
  <si>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</si>
  <si>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</si>
  <si>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</si>
  <si>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</si>
  <si>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</si>
  <si>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</si>
  <si>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</si>
  <si>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</si>
  <si>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</si>
  <si>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</si>
  <si>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</si>
  <si>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</si>
  <si>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</si>
  <si>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</si>
  <si>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</si>
  <si>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</si>
  <si>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</si>
  <si>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</si>
  <si>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</si>
  <si>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</si>
  <si>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</si>
  <si>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</si>
  <si>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</si>
  <si>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</si>
  <si>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</si>
  <si>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</si>
  <si>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</si>
  <si>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</si>
  <si>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</si>
  <si>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</si>
  <si>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</si>
  <si>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</si>
  <si>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</si>
  <si>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</si>
  <si>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</si>
  <si>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</si>
  <si>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</si>
  <si>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</si>
  <si>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</si>
  <si>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</si>
  <si>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</si>
  <si>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</si>
  <si>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</si>
  <si>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</si>
  <si>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</si>
  <si>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</si>
  <si>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</si>
  <si>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</si>
  <si>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</si>
  <si>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</si>
  <si>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</si>
  <si>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</si>
  <si>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</si>
  <si>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</si>
  <si>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</si>
  <si>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</si>
  <si>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</si>
  <si>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</si>
  <si>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</si>
  <si>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</si>
  <si>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</si>
  <si>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</si>
  <si>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</si>
  <si>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</si>
  <si>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</si>
  <si>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</si>
  <si>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</si>
  <si>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</si>
  <si>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</si>
  <si>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</si>
  <si>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</si>
  <si>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</si>
  <si>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</si>
  <si>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</si>
  <si>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</si>
  <si>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</si>
  <si>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</si>
  <si>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</si>
  <si>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</si>
  <si>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</si>
  <si>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</si>
  <si>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</si>
  <si>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</si>
  <si>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</si>
  <si>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</si>
  <si>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</si>
  <si>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</si>
  <si>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</si>
  <si>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</si>
  <si>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</si>
  <si>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</si>
  <si>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</si>
  <si>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</si>
  <si>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</si>
  <si>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</si>
  <si>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</si>
  <si>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</si>
  <si>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</si>
  <si>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</si>
  <si>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</si>
  <si>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</si>
  <si>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</si>
  <si>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</si>
  <si>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</si>
  <si>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</si>
  <si>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</si>
  <si>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</si>
  <si>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</si>
  <si>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</si>
  <si>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</si>
  <si>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</si>
  <si>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</si>
  <si>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</si>
  <si>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</si>
  <si>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</si>
  <si>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</si>
  <si>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</si>
  <si>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</si>
  <si>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</si>
  <si>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</si>
  <si>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</si>
  <si>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</si>
  <si>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</si>
  <si>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</si>
  <si>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</si>
  <si>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</si>
  <si>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</si>
  <si>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</si>
  <si>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</si>
  <si>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</si>
  <si>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</si>
  <si>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</si>
  <si>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</si>
  <si>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</si>
  <si>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</si>
  <si>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</si>
  <si>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</si>
  <si>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</si>
  <si>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</si>
  <si>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</si>
  <si>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</si>
  <si>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</si>
  <si>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</si>
  <si>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</si>
  <si>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</si>
  <si>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</si>
  <si>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</si>
  <si>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</si>
  <si>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</si>
  <si>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</si>
  <si>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</si>
  <si>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</si>
  <si>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</si>
  <si>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</si>
  <si>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</si>
  <si>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</si>
  <si>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</si>
  <si>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</si>
  <si>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</si>
  <si>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</si>
  <si>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</si>
  <si>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</si>
  <si>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</si>
  <si>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</si>
  <si>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</si>
  <si>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</si>
  <si>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</si>
  <si>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</si>
  <si>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</si>
  <si>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</si>
  <si>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</si>
  <si>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</si>
  <si>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</si>
  <si>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</si>
  <si>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</si>
  <si>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</si>
  <si>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</si>
  <si>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</si>
  <si>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</si>
  <si>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</si>
  <si>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</si>
  <si>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</si>
  <si>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</si>
  <si>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</si>
  <si>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</si>
  <si>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</si>
  <si>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</si>
  <si>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</si>
  <si>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</si>
  <si>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</si>
  <si>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</si>
  <si>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</si>
  <si>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</si>
  <si>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</si>
  <si>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</si>
  <si>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</si>
  <si>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</si>
  <si>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</si>
  <si>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</si>
  <si>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</si>
  <si>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</si>
  <si>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</si>
  <si>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</si>
  <si>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</si>
  <si>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</si>
  <si>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</si>
  <si>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</si>
  <si>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</si>
  <si>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</si>
  <si>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</si>
  <si>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</si>
  <si>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</si>
  <si>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</si>
  <si>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</si>
  <si>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</si>
  <si>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</si>
  <si>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</si>
  <si>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</si>
  <si>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</si>
  <si>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</si>
  <si>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</si>
  <si>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</si>
  <si>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</si>
  <si>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</si>
  <si>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</si>
  <si>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</si>
  <si>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</si>
  <si>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</si>
  <si>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</si>
  <si>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</si>
  <si>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</si>
  <si>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</si>
  <si>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</si>
  <si>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</si>
  <si>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</si>
  <si>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</si>
  <si>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</si>
  <si>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</si>
  <si>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</si>
  <si>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</si>
  <si>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</si>
  <si>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</si>
  <si>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</si>
  <si>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</si>
  <si>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</si>
  <si>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</si>
  <si>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</si>
  <si>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</si>
  <si>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</si>
  <si>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</si>
  <si>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</si>
  <si>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</si>
  <si>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</si>
  <si>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</si>
  <si>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</si>
  <si>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</si>
  <si>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</si>
  <si>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</si>
  <si>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</si>
  <si>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</si>
  <si>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</si>
  <si>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</si>
  <si>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</si>
  <si>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</si>
  <si>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</si>
  <si>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</si>
  <si>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</si>
  <si>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</si>
  <si>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</si>
  <si>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</si>
  <si>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</si>
  <si>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</si>
  <si>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</si>
  <si>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</si>
  <si>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</si>
  <si>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</si>
  <si>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</si>
  <si>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</si>
  <si>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</si>
  <si>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</si>
  <si>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</si>
  <si>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</si>
  <si>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</si>
  <si>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</si>
  <si>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</si>
  <si>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</si>
  <si>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</si>
  <si>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</si>
  <si>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</si>
  <si>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</si>
  <si>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</si>
  <si>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</si>
  <si>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</si>
  <si>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</si>
  <si>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</si>
  <si>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</si>
  <si>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</si>
  <si>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</si>
  <si>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</si>
  <si>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</si>
  <si>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</si>
  <si>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</si>
  <si>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</si>
  <si>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</si>
  <si>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</si>
  <si>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</si>
  <si>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</si>
  <si>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</si>
  <si>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</si>
  <si>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</si>
  <si>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</si>
  <si>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</si>
  <si>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</si>
  <si>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</si>
  <si>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</si>
  <si>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</si>
  <si>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</si>
  <si>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</si>
  <si>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</si>
  <si>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</si>
  <si>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</si>
  <si>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</si>
  <si>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</si>
  <si>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</si>
  <si>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</si>
  <si>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</si>
  <si>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</si>
  <si>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</si>
  <si>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</si>
  <si>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</si>
  <si>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</si>
  <si>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</si>
  <si>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</si>
  <si>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</si>
  <si>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</si>
  <si>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</si>
  <si>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</si>
  <si>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</si>
  <si>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</si>
  <si>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</si>
  <si>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</si>
  <si>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</si>
  <si>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</si>
  <si>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</si>
  <si>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</si>
  <si>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</si>
  <si>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</si>
  <si>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</si>
  <si>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</si>
  <si>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</si>
  <si>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</si>
  <si>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</si>
  <si>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</si>
  <si>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</si>
  <si>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</si>
  <si>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</si>
  <si>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</si>
  <si>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</si>
  <si>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</si>
  <si>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</si>
  <si>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</si>
  <si>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</si>
  <si>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</si>
  <si>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</si>
  <si>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</si>
  <si>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</si>
  <si>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</si>
  <si>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</si>
  <si>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</si>
  <si>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</si>
  <si>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</si>
  <si>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</si>
  <si>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</si>
  <si>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</si>
  <si>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</si>
  <si>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</si>
  <si>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</si>
  <si>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</si>
  <si>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</si>
  <si>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</si>
  <si>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</si>
  <si>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</si>
  <si>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</si>
  <si>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</si>
  <si>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</si>
  <si>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</si>
  <si>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</si>
  <si>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</si>
  <si>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</si>
  <si>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</si>
  <si>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</si>
  <si>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</si>
  <si>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</si>
  <si>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</si>
  <si>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</si>
  <si>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</si>
  <si>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</si>
  <si>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</si>
  <si>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</si>
  <si>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</si>
  <si>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</si>
  <si>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</si>
  <si>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</si>
  <si>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</si>
  <si>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</si>
  <si>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</si>
  <si>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</si>
  <si>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</si>
  <si>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</si>
  <si>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</si>
  <si>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</si>
  <si>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</si>
  <si>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</si>
  <si>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</si>
  <si>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</si>
  <si>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</si>
  <si>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</si>
  <si>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</si>
  <si>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</si>
  <si>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</si>
  <si>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</si>
  <si>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</si>
  <si>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</si>
  <si>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</si>
  <si>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</si>
  <si>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</si>
  <si>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</si>
  <si>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</si>
  <si>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</si>
  <si>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</si>
  <si>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</si>
  <si>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</si>
  <si>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</si>
  <si>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</si>
  <si>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</si>
  <si>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</si>
  <si>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</si>
  <si>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</si>
  <si>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</si>
  <si>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</si>
  <si>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</si>
  <si>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</si>
  <si>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</si>
  <si>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</si>
  <si>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</si>
  <si>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</si>
  <si>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</si>
  <si>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</si>
  <si>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</si>
  <si>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</si>
  <si>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</si>
  <si>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</si>
  <si>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</si>
  <si>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</si>
  <si>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</si>
  <si>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</si>
  <si>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</si>
  <si>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</si>
  <si>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</si>
  <si>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</si>
  <si>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</si>
  <si>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</si>
  <si>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</si>
  <si>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</si>
  <si>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</si>
  <si>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</si>
  <si>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</si>
  <si>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</si>
  <si>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</si>
  <si>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</si>
  <si>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</si>
  <si>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</si>
  <si>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</si>
  <si>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</si>
  <si>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</si>
  <si>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</si>
  <si>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</si>
  <si>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</si>
  <si>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</si>
  <si>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</si>
  <si>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</si>
  <si>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</si>
  <si>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</si>
  <si>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</si>
  <si>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</si>
  <si>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</si>
  <si>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</si>
  <si>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</si>
  <si>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</si>
  <si>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</si>
  <si>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</si>
  <si>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</si>
  <si>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</si>
  <si>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</si>
  <si>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</si>
  <si>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</si>
  <si>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</si>
  <si>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</si>
  <si>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</si>
  <si>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</si>
  <si>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</si>
  <si>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</si>
  <si>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</si>
  <si>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</si>
  <si>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</si>
  <si>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</si>
  <si>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</si>
  <si>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</si>
  <si>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</si>
  <si>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</si>
  <si>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</si>
  <si>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</si>
  <si>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</si>
  <si>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</si>
  <si>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</si>
  <si>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</si>
  <si>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</si>
  <si>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</si>
  <si>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</si>
  <si>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</si>
  <si>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</si>
  <si>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</si>
  <si>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</si>
  <si>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</si>
  <si>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</si>
  <si>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</si>
  <si>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</si>
  <si>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</si>
  <si>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</si>
  <si>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</si>
  <si>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</si>
  <si>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</si>
  <si>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</si>
  <si>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</si>
  <si>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</si>
  <si>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</si>
  <si>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</si>
  <si>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</si>
  <si>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</si>
  <si>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</si>
  <si>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</si>
  <si>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</si>
  <si>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</si>
  <si>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</si>
  <si>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</si>
  <si>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</si>
  <si>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</si>
  <si>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</si>
  <si>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</si>
  <si>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</si>
  <si>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</si>
  <si>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</si>
  <si>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</si>
  <si>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</si>
  <si>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</si>
  <si>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</si>
  <si>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</si>
  <si>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</si>
  <si>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</si>
  <si>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</si>
  <si>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</si>
  <si>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</si>
  <si>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</si>
  <si>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</si>
  <si>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</si>
  <si>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</si>
  <si>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</si>
  <si>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</si>
  <si>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</si>
  <si>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</si>
  <si>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</si>
  <si>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</si>
  <si>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</si>
  <si>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</si>
  <si>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</si>
  <si>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</si>
  <si>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</si>
  <si>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</si>
  <si>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</si>
  <si>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</si>
  <si>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</si>
  <si>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</si>
  <si>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</si>
  <si>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</si>
  <si>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</si>
  <si>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</si>
  <si>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</si>
  <si>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</si>
  <si>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</si>
  <si>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</si>
  <si>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</si>
  <si>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</si>
  <si>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</si>
  <si>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</si>
  <si>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</si>
  <si>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</si>
  <si>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</si>
  <si>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</si>
  <si>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</si>
  <si>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</si>
  <si>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</si>
  <si>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</si>
  <si>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</si>
  <si>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</si>
  <si>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</si>
  <si>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</si>
  <si>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</si>
  <si>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</si>
  <si>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</si>
  <si>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</si>
  <si>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</si>
  <si>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</si>
  <si>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</si>
  <si>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</si>
  <si>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</si>
  <si>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</si>
  <si>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</si>
  <si>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</si>
  <si>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</si>
  <si>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</si>
  <si>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</si>
  <si>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</si>
  <si>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</si>
  <si>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</si>
  <si>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</si>
  <si>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</si>
  <si>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</si>
  <si>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</si>
  <si>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</si>
  <si>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</si>
  <si>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</si>
  <si>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</si>
  <si>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</si>
  <si>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</si>
  <si>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</si>
  <si>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</si>
  <si>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</si>
  <si>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</si>
  <si>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</si>
  <si>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</si>
  <si>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</si>
  <si>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</si>
  <si>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</si>
  <si>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</si>
  <si>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</si>
  <si>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</si>
  <si>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</si>
  <si>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</si>
  <si>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</si>
  <si>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</si>
  <si>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</si>
  <si>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</si>
  <si>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</si>
  <si>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</si>
  <si>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</si>
  <si>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</si>
  <si>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</si>
  <si>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</si>
  <si>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</si>
  <si>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</si>
  <si>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</si>
  <si>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</si>
  <si>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</si>
  <si>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</si>
  <si>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</si>
  <si>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</si>
  <si>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</si>
  <si>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</si>
  <si>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</si>
  <si>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</si>
  <si>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</si>
  <si>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</si>
  <si>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</si>
  <si>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</si>
  <si>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</si>
  <si>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</si>
  <si>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</si>
  <si>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</si>
  <si>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</si>
  <si>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</si>
  <si>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</si>
  <si>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</si>
  <si>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</si>
  <si>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</si>
  <si>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</si>
  <si>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</si>
  <si>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</si>
  <si>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</si>
  <si>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</si>
  <si>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</si>
  <si>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</si>
  <si>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</si>
  <si>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</si>
  <si>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</si>
  <si>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</si>
  <si>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</si>
  <si>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</si>
  <si>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</si>
  <si>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</si>
  <si>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</si>
  <si>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</si>
  <si>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</si>
  <si>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</si>
  <si>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</si>
  <si>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</si>
  <si>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</si>
  <si>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</si>
  <si>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</si>
  <si>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</si>
  <si>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</si>
  <si>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</si>
  <si>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</si>
  <si>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</si>
  <si>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</si>
  <si>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</si>
  <si>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</si>
  <si>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</si>
  <si>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</si>
  <si>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</si>
  <si>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</si>
  <si>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</si>
  <si>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</si>
  <si>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</si>
  <si>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</si>
  <si>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</si>
  <si>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</si>
  <si>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</si>
  <si>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</si>
  <si>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</si>
  <si>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</si>
  <si>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</si>
  <si>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</si>
  <si>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</si>
  <si>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</si>
  <si>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</si>
  <si>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</si>
  <si>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</si>
  <si>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</si>
  <si>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</si>
  <si>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</si>
  <si>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</si>
  <si>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</si>
  <si>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</si>
  <si>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</si>
  <si>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</si>
  <si>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</si>
  <si>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</si>
  <si>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</si>
  <si>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</si>
  <si>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</si>
  <si>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</si>
  <si>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</si>
  <si>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</si>
  <si>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</si>
  <si>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</si>
  <si>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</si>
  <si>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</si>
  <si>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</si>
  <si>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</si>
  <si>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</si>
  <si>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</si>
  <si>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</si>
  <si>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</si>
  <si>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</si>
  <si>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</si>
  <si>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</si>
  <si>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</si>
  <si>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</si>
  <si>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</si>
  <si>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</si>
  <si>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</si>
  <si>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</si>
  <si>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</si>
  <si>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</si>
  <si>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</si>
  <si>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</si>
  <si>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</si>
  <si>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</si>
  <si>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</si>
  <si>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</si>
  <si>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</si>
  <si>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</si>
  <si>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</si>
  <si>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</si>
  <si>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</si>
  <si>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</si>
  <si>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</si>
  <si>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</si>
  <si>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</si>
  <si>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</si>
  <si>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</si>
  <si>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</si>
  <si>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</si>
  <si>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</si>
  <si>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</si>
  <si>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</si>
  <si>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</si>
  <si>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</si>
  <si>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</si>
  <si>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</si>
  <si>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</si>
  <si>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</si>
  <si>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</si>
  <si>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</si>
  <si>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</si>
  <si>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</si>
  <si>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</si>
  <si>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</si>
  <si>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</si>
  <si>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</si>
  <si>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</si>
  <si>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</si>
  <si>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</si>
  <si>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</si>
  <si>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</si>
  <si>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</si>
  <si>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</si>
  <si>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</si>
  <si>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</si>
  <si>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</si>
  <si>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</si>
  <si>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</si>
  <si>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</si>
  <si>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</si>
  <si>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</si>
  <si>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</si>
  <si>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</si>
  <si>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</si>
  <si>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</si>
  <si>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</si>
  <si>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</si>
  <si>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</si>
  <si>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</si>
  <si>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</si>
  <si>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</si>
  <si>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</si>
  <si>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</si>
  <si>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</si>
  <si>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</si>
  <si>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</si>
  <si>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</si>
  <si>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</si>
  <si>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</si>
  <si>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</si>
  <si>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</si>
  <si>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</si>
  <si>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</si>
  <si>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</si>
  <si>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</si>
  <si>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</si>
  <si>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</si>
  <si>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</si>
  <si>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</si>
  <si>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</si>
  <si>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</si>
  <si>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</si>
  <si>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</si>
  <si>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</si>
  <si>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</si>
  <si>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</si>
  <si>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</si>
  <si>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</si>
  <si>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</si>
  <si>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</si>
  <si>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</si>
  <si>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</si>
  <si>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</si>
  <si>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</si>
  <si>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</si>
  <si>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</si>
  <si>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</si>
  <si>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</si>
  <si>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</si>
  <si>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</si>
  <si>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</si>
  <si>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</si>
  <si>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</si>
  <si>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</si>
  <si>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</si>
  <si>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</si>
  <si>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</si>
  <si>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</si>
  <si>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</si>
  <si>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</si>
  <si>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</si>
  <si>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</si>
  <si>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</si>
  <si>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</si>
  <si>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</si>
  <si>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</si>
  <si>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</si>
  <si>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</si>
  <si>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</si>
  <si>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</si>
  <si>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</si>
  <si>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</si>
  <si>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</si>
  <si>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</si>
  <si>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</si>
  <si>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</si>
  <si>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</si>
  <si>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</si>
  <si>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</si>
  <si>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</si>
  <si>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</si>
  <si>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</si>
  <si>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</si>
  <si>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</si>
  <si>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</si>
  <si>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</si>
  <si>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</si>
  <si>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</si>
  <si>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</si>
  <si>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</si>
  <si>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</si>
  <si>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</si>
  <si>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</si>
  <si>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</si>
  <si>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</si>
  <si>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</si>
  <si>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</si>
  <si>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</si>
  <si>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</si>
  <si>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</si>
  <si>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</si>
  <si>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</si>
  <si>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</si>
  <si>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</si>
  <si>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</si>
  <si>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</si>
  <si>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</si>
  <si>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</si>
  <si>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</si>
  <si>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</si>
  <si>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</si>
  <si>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</si>
  <si>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</si>
  <si>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</si>
  <si>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</si>
  <si>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</si>
  <si>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</si>
  <si>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</si>
  <si>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</si>
  <si>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</si>
  <si>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</si>
  <si>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</si>
  <si>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</si>
  <si>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</si>
  <si>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</si>
  <si>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</si>
  <si>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</si>
  <si>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</si>
  <si>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</si>
  <si>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</si>
  <si>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</si>
  <si>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</si>
  <si>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</si>
  <si>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</si>
  <si>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</si>
  <si>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</si>
  <si>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</si>
  <si>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</si>
  <si>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</si>
  <si>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</si>
  <si>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</si>
  <si>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</si>
  <si>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</si>
  <si>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</si>
  <si>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</si>
  <si>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</si>
  <si>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</si>
  <si>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</si>
  <si>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</si>
  <si>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</si>
  <si>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</si>
  <si>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</si>
  <si>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</si>
  <si>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</si>
  <si>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</si>
  <si>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</si>
  <si>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</si>
  <si>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</si>
  <si>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</si>
  <si>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</si>
  <si>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</si>
  <si>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</si>
  <si>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</si>
  <si>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</si>
  <si>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</si>
  <si>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</si>
  <si>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</si>
  <si>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</si>
  <si>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</si>
  <si>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</si>
  <si>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</si>
  <si>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</si>
  <si>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</si>
  <si>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</si>
  <si>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</si>
  <si>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</si>
  <si>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</si>
  <si>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</si>
  <si>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</si>
  <si>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</si>
  <si>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</si>
  <si>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</si>
  <si>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</si>
  <si>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</si>
  <si>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</si>
  <si>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</si>
  <si>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</si>
  <si>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</si>
  <si>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</si>
  <si>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</si>
  <si>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</si>
  <si>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</si>
  <si>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</si>
  <si>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</si>
  <si>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</si>
  <si>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</si>
  <si>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</si>
  <si>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</si>
  <si>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</si>
  <si>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</si>
  <si>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</si>
  <si>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</si>
  <si>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</si>
  <si>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</si>
  <si>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</si>
  <si>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</si>
  <si>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</si>
  <si>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</si>
  <si>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</si>
  <si>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</si>
  <si>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</si>
  <si>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</si>
  <si>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</si>
  <si>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</si>
  <si>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</si>
  <si>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</si>
  <si>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</si>
  <si>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</si>
  <si>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</si>
  <si>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</si>
  <si>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</si>
  <si>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</si>
  <si>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</si>
  <si>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</si>
  <si>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</si>
  <si>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</si>
  <si>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</si>
  <si>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</si>
  <si>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</si>
  <si>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</si>
  <si>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</si>
  <si>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</si>
  <si>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</si>
  <si>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</si>
  <si>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</si>
  <si>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</si>
  <si>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</si>
  <si>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</si>
  <si>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</si>
  <si>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</si>
  <si>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</si>
  <si>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</si>
  <si>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</si>
  <si>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</si>
  <si>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</si>
  <si>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</si>
  <si>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</si>
  <si>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</si>
  <si>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</si>
  <si>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</si>
  <si>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</si>
  <si>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</si>
  <si>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</si>
  <si>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</si>
  <si>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</si>
  <si>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</si>
  <si>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</si>
  <si>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</si>
  <si>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</si>
  <si>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</si>
  <si>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</si>
  <si>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</si>
  <si>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</si>
  <si>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</si>
  <si>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</si>
  <si>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</si>
  <si>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</si>
  <si>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</si>
  <si>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</si>
  <si>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</si>
  <si>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</si>
  <si>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</si>
  <si>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</si>
  <si>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</si>
  <si>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</si>
  <si>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</si>
  <si>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</si>
  <si>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</si>
  <si>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</si>
  <si>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</si>
  <si>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</si>
  <si>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</si>
  <si>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</si>
  <si>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</si>
  <si>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</si>
  <si>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</si>
  <si>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</si>
  <si>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</si>
  <si>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</si>
  <si>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</si>
  <si>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</si>
  <si>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</si>
  <si>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</si>
  <si>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</si>
  <si>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</si>
  <si>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</si>
  <si>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</si>
  <si>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</si>
  <si>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</si>
  <si>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</si>
  <si>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</si>
  <si>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</si>
  <si>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</si>
  <si>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</si>
  <si>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</si>
  <si>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</si>
  <si>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</si>
  <si>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</si>
  <si>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</si>
  <si>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</si>
  <si>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</si>
  <si>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</si>
  <si>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</si>
  <si>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</si>
  <si>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</si>
  <si>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</si>
  <si>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</si>
  <si>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</si>
  <si>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</si>
  <si>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</si>
  <si>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</si>
  <si>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</si>
  <si>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</si>
  <si>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</si>
  <si>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</si>
  <si>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</si>
  <si>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</si>
  <si>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</si>
  <si>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</si>
  <si>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</si>
  <si>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</si>
  <si>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</si>
  <si>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</si>
  <si>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</si>
  <si>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</si>
  <si>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</si>
  <si>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</si>
  <si>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</si>
  <si>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</si>
  <si>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</si>
  <si>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</si>
  <si>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</si>
  <si>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</si>
  <si>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</si>
  <si>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</si>
  <si>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</si>
  <si>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</si>
  <si>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</si>
  <si>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</si>
  <si>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</si>
  <si>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</si>
  <si>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</si>
  <si>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</si>
  <si>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</si>
  <si>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</si>
  <si>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</si>
  <si>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</si>
  <si>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</si>
  <si>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</si>
  <si>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</si>
  <si>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</si>
  <si>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</si>
  <si>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</si>
  <si>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</si>
  <si>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</si>
  <si>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</si>
  <si>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</si>
  <si>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</si>
  <si>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</si>
  <si>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</si>
  <si>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</si>
  <si>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</si>
  <si>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</si>
  <si>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</si>
  <si>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</si>
  <si>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</si>
  <si>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</si>
  <si>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</si>
  <si>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</si>
  <si>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</si>
  <si>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</si>
  <si>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</si>
  <si>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</si>
  <si>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</si>
  <si>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</si>
  <si>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</si>
  <si>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</si>
  <si>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</si>
  <si>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</si>
  <si>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</si>
  <si>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</si>
  <si>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</si>
  <si>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</si>
  <si>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</si>
  <si>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</si>
  <si>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</si>
  <si>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</si>
  <si>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</si>
  <si>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</si>
  <si>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</si>
  <si>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</si>
  <si>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</si>
  <si>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</si>
  <si>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</si>
  <si>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</si>
  <si>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</si>
  <si>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</si>
  <si>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</si>
  <si>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</si>
  <si>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</si>
  <si>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</si>
  <si>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</si>
  <si>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</si>
  <si>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</si>
  <si>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</si>
  <si>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</si>
  <si>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</si>
  <si>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</si>
  <si>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</si>
  <si>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</si>
  <si>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</si>
  <si>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</si>
  <si>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</si>
  <si>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</si>
  <si>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</si>
  <si>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</si>
  <si>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</si>
  <si>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</si>
  <si>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</si>
  <si>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</si>
  <si>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</si>
  <si>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</si>
  <si>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</si>
  <si>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</si>
  <si>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</si>
  <si>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</si>
  <si>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</si>
  <si>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</si>
  <si>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</si>
  <si>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</si>
  <si>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</si>
  <si>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</si>
  <si>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</si>
  <si>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</si>
  <si>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</si>
  <si>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</si>
  <si>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</si>
  <si>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</si>
  <si>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</si>
  <si>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</si>
  <si>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</si>
  <si>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</si>
  <si>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</si>
  <si>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</si>
  <si>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</si>
  <si>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</si>
  <si>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</si>
  <si>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</si>
  <si>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</si>
  <si>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</si>
  <si>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</si>
  <si>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</si>
  <si>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</si>
  <si>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</si>
  <si>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</si>
  <si>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</si>
  <si>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</si>
  <si>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</si>
  <si>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</si>
  <si>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</si>
  <si>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</si>
  <si>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</si>
  <si>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</si>
  <si>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</si>
  <si>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</si>
  <si>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</si>
  <si>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</si>
  <si>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</si>
  <si>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</si>
  <si>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</si>
  <si>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</si>
  <si>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</si>
  <si>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</si>
  <si>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</si>
  <si>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</si>
  <si>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</si>
  <si>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</si>
  <si>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</si>
  <si>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</si>
  <si>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</si>
  <si>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</si>
  <si>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</si>
  <si>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</si>
  <si>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</si>
  <si>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</si>
  <si>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</si>
  <si>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</si>
  <si>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</si>
  <si>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</si>
  <si>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</si>
  <si>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</si>
  <si>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</si>
  <si>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</si>
  <si>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</si>
  <si>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</si>
  <si>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</si>
  <si>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</si>
  <si>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</si>
  <si>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</si>
  <si>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</si>
  <si>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</si>
  <si>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</si>
  <si>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</si>
  <si>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</si>
  <si>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</si>
  <si>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</si>
  <si>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</si>
  <si>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</si>
  <si>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</si>
  <si>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</si>
  <si>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</si>
  <si>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</si>
  <si>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</si>
  <si>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</si>
  <si>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</si>
  <si>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</si>
  <si>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</si>
  <si>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</si>
  <si>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</si>
  <si>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</si>
  <si>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Mladenovac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</si>
</sst>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751</c:v>
                </c:pt>
                <c:pt idx="1">
                  <c:v>1020</c:v>
                </c:pt>
                <c:pt idx="2">
                  <c:v>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774</c:v>
                </c:pt>
                <c:pt idx="1">
                  <c:v>915</c:v>
                </c:pt>
                <c:pt idx="2">
                  <c:v>1062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558720"/>
        <c:axId val="140560256"/>
      </c:barChart>
      <c:catAx>
        <c:axId val="14055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60256"/>
        <c:crosses val="autoZero"/>
        <c:auto val="1"/>
        <c:lblAlgn val="ctr"/>
        <c:lblOffset val="100"/>
        <c:noMultiLvlLbl val="0"/>
      </c:catAx>
      <c:valAx>
        <c:axId val="14056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58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687</c:v>
                </c:pt>
                <c:pt idx="1">
                  <c:v>608</c:v>
                </c:pt>
                <c:pt idx="2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510336"/>
        <c:axId val="144512128"/>
      </c:barChart>
      <c:catAx>
        <c:axId val="14451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12128"/>
        <c:crosses val="autoZero"/>
        <c:auto val="1"/>
        <c:lblAlgn val="ctr"/>
        <c:lblOffset val="100"/>
        <c:noMultiLvlLbl val="0"/>
      </c:catAx>
      <c:valAx>
        <c:axId val="144512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10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54</c:v>
                </c:pt>
                <c:pt idx="1">
                  <c:v>60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551296"/>
        <c:axId val="144557184"/>
      </c:barChart>
      <c:catAx>
        <c:axId val="144551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57184"/>
        <c:crosses val="autoZero"/>
        <c:auto val="1"/>
        <c:lblAlgn val="ctr"/>
        <c:lblOffset val="100"/>
        <c:noMultiLvlLbl val="0"/>
      </c:catAx>
      <c:valAx>
        <c:axId val="1445571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51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54</c:v>
                </c:pt>
                <c:pt idx="1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595584"/>
        <c:axId val="144613760"/>
      </c:barChart>
      <c:catAx>
        <c:axId val="144595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13760"/>
        <c:crosses val="autoZero"/>
        <c:auto val="1"/>
        <c:lblAlgn val="ctr"/>
        <c:lblOffset val="100"/>
        <c:noMultiLvlLbl val="0"/>
      </c:catAx>
      <c:valAx>
        <c:axId val="144613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95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978304"/>
        <c:axId val="144979840"/>
      </c:barChart>
      <c:catAx>
        <c:axId val="14497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79840"/>
        <c:crosses val="autoZero"/>
        <c:auto val="1"/>
        <c:lblAlgn val="ctr"/>
        <c:lblOffset val="100"/>
        <c:noMultiLvlLbl val="0"/>
      </c:catAx>
      <c:valAx>
        <c:axId val="144979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78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17.866223753280842</c:v>
                </c:pt>
                <c:pt idx="1">
                  <c:v>59.336040026246714</c:v>
                </c:pt>
                <c:pt idx="2">
                  <c:v>22.797736220472441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44</c:v>
                </c:pt>
                <c:pt idx="1">
                  <c:v>34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4913536"/>
        <c:axId val="144915072"/>
      </c:barChart>
      <c:catAx>
        <c:axId val="14491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15072"/>
        <c:crosses val="autoZero"/>
        <c:auto val="1"/>
        <c:lblAlgn val="ctr"/>
        <c:lblOffset val="100"/>
        <c:noMultiLvlLbl val="0"/>
      </c:catAx>
      <c:valAx>
        <c:axId val="144915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913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5036032"/>
        <c:axId val="145037568"/>
      </c:barChart>
      <c:catAx>
        <c:axId val="14503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37568"/>
        <c:crosses val="autoZero"/>
        <c:auto val="1"/>
        <c:lblAlgn val="ctr"/>
        <c:lblOffset val="100"/>
        <c:noMultiLvlLbl val="0"/>
      </c:catAx>
      <c:valAx>
        <c:axId val="14503756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03603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91.7</c:v>
                </c:pt>
                <c:pt idx="1">
                  <c:v>89.6</c:v>
                </c:pt>
                <c:pt idx="2">
                  <c:v>91.2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94.7</c:v>
                </c:pt>
                <c:pt idx="1">
                  <c:v>90.1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080704"/>
        <c:axId val="145082240"/>
      </c:barChart>
      <c:catAx>
        <c:axId val="145080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82240"/>
        <c:crosses val="autoZero"/>
        <c:auto val="1"/>
        <c:lblAlgn val="ctr"/>
        <c:lblOffset val="100"/>
        <c:noMultiLvlLbl val="0"/>
      </c:catAx>
      <c:valAx>
        <c:axId val="145082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807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1175</c:v>
                </c:pt>
                <c:pt idx="1">
                  <c:v>969</c:v>
                </c:pt>
                <c:pt idx="2">
                  <c:v>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107584"/>
        <c:axId val="145133952"/>
      </c:barChart>
      <c:catAx>
        <c:axId val="14510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33952"/>
        <c:crosses val="autoZero"/>
        <c:auto val="1"/>
        <c:lblAlgn val="ctr"/>
        <c:lblOffset val="100"/>
        <c:noMultiLvlLbl val="0"/>
      </c:catAx>
      <c:valAx>
        <c:axId val="14513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07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20</c:v>
                </c:pt>
                <c:pt idx="1">
                  <c:v>20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31</c:v>
                </c:pt>
                <c:pt idx="1">
                  <c:v>47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155968"/>
        <c:axId val="145157504"/>
      </c:barChart>
      <c:catAx>
        <c:axId val="14515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57504"/>
        <c:crosses val="autoZero"/>
        <c:auto val="1"/>
        <c:lblAlgn val="ctr"/>
        <c:lblOffset val="100"/>
        <c:noMultiLvlLbl val="0"/>
      </c:catAx>
      <c:valAx>
        <c:axId val="14515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559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184</c:v>
                </c:pt>
                <c:pt idx="1">
                  <c:v>249</c:v>
                </c:pt>
                <c:pt idx="2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83</c:v>
                </c:pt>
                <c:pt idx="1">
                  <c:v>88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234176"/>
        <c:axId val="141235712"/>
      </c:barChart>
      <c:catAx>
        <c:axId val="14123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235712"/>
        <c:crosses val="autoZero"/>
        <c:auto val="1"/>
        <c:lblAlgn val="ctr"/>
        <c:lblOffset val="100"/>
        <c:noMultiLvlLbl val="0"/>
      </c:catAx>
      <c:valAx>
        <c:axId val="14123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234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125</c:v>
                </c:pt>
                <c:pt idx="1">
                  <c:v>141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246</c:v>
                </c:pt>
                <c:pt idx="1">
                  <c:v>268</c:v>
                </c:pt>
                <c:pt idx="2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221120"/>
        <c:axId val="145222656"/>
      </c:barChart>
      <c:catAx>
        <c:axId val="14522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22656"/>
        <c:crosses val="autoZero"/>
        <c:auto val="1"/>
        <c:lblAlgn val="ctr"/>
        <c:lblOffset val="100"/>
        <c:noMultiLvlLbl val="0"/>
      </c:catAx>
      <c:valAx>
        <c:axId val="14522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21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2.3088910761154855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2.3745078740157481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2.4831856955380576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2.4114173228346454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2.4585793963254594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2.7169455380577427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2.963008530183727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3.3259514435695539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3.3115977690288712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3.5453576115485568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3.3280019685039375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3.3156988188976375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3.7052985564304461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4.4352854330708658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3.8980479002624668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2.0300196850393699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1.4784284776902887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1.0601213910761156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5354112"/>
        <c:axId val="145368192"/>
      </c:barChart>
      <c:catAx>
        <c:axId val="1453541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5368192"/>
        <c:crosses val="autoZero"/>
        <c:auto val="1"/>
        <c:lblAlgn val="ctr"/>
        <c:lblOffset val="100"/>
        <c:noMultiLvlLbl val="0"/>
      </c:catAx>
      <c:valAx>
        <c:axId val="1453681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53541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2.5241961942257216</c:v>
                </c:pt>
                <c:pt idx="1">
                  <c:v>2.6103182414698165</c:v>
                </c:pt>
                <c:pt idx="2">
                  <c:v>2.5570045931758529</c:v>
                </c:pt>
                <c:pt idx="3">
                  <c:v>2.5795603674540684</c:v>
                </c:pt>
                <c:pt idx="4">
                  <c:v>2.3601541994750659</c:v>
                </c:pt>
                <c:pt idx="5">
                  <c:v>2.8153707349081363</c:v>
                </c:pt>
                <c:pt idx="6">
                  <c:v>3.2152230971128613</c:v>
                </c:pt>
                <c:pt idx="7">
                  <c:v>3.5084481627296591</c:v>
                </c:pt>
                <c:pt idx="8">
                  <c:v>3.5248523622047245</c:v>
                </c:pt>
                <c:pt idx="9">
                  <c:v>3.4202755905511815</c:v>
                </c:pt>
                <c:pt idx="10">
                  <c:v>3.2562335958005248</c:v>
                </c:pt>
                <c:pt idx="11">
                  <c:v>3.0757874015748032</c:v>
                </c:pt>
                <c:pt idx="12">
                  <c:v>3.5063976377952755</c:v>
                </c:pt>
                <c:pt idx="13">
                  <c:v>3.697096456692913</c:v>
                </c:pt>
                <c:pt idx="14">
                  <c:v>3.1434547244094486</c:v>
                </c:pt>
                <c:pt idx="15">
                  <c:v>1.4046095800524934</c:v>
                </c:pt>
                <c:pt idx="16">
                  <c:v>0.97194881889763785</c:v>
                </c:pt>
                <c:pt idx="17">
                  <c:v>0.67872375328083989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5400960"/>
        <c:axId val="145402496"/>
      </c:barChart>
      <c:catAx>
        <c:axId val="1454009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5402496"/>
        <c:crosses val="autoZero"/>
        <c:auto val="1"/>
        <c:lblAlgn val="ctr"/>
        <c:lblOffset val="100"/>
        <c:noMultiLvlLbl val="0"/>
      </c:catAx>
      <c:valAx>
        <c:axId val="14540249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009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0.16350555918901241</c:v>
                </c:pt>
                <c:pt idx="1">
                  <c:v>0.14987260828295948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1.3127160609174997</c:v>
                </c:pt>
                <c:pt idx="1">
                  <c:v>0.57950741869410993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6.2412407736148738</c:v>
                </c:pt>
                <c:pt idx="1">
                  <c:v>2.3180296747764397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20.919368401382791</c:v>
                </c:pt>
                <c:pt idx="1">
                  <c:v>17.580056951591146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52.77492291880781</c:v>
                </c:pt>
                <c:pt idx="1">
                  <c:v>64.29534895338962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6.3113145846958787</c:v>
                </c:pt>
                <c:pt idx="1">
                  <c:v>5.4703502023280208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12.276931701392133</c:v>
                </c:pt>
                <c:pt idx="1">
                  <c:v>9.606834190937704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5634432"/>
        <c:axId val="145635968"/>
      </c:barChart>
      <c:catAx>
        <c:axId val="14563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635968"/>
        <c:crosses val="autoZero"/>
        <c:auto val="1"/>
        <c:lblAlgn val="ctr"/>
        <c:lblOffset val="100"/>
        <c:noMultiLvlLbl val="0"/>
      </c:catAx>
      <c:valAx>
        <c:axId val="1456359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6344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29.370270017752031</c:v>
                </c:pt>
                <c:pt idx="1">
                  <c:v>26.017884797921763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28.30981967672615</c:v>
                </c:pt>
                <c:pt idx="1">
                  <c:v>34.905330469101266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42.151733158927399</c:v>
                </c:pt>
                <c:pt idx="1">
                  <c:v>38.886946095818551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0.16817714659441277</c:v>
                </c:pt>
                <c:pt idx="1">
                  <c:v>0.18983863715841534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5699200"/>
        <c:axId val="145700736"/>
      </c:barChart>
      <c:catAx>
        <c:axId val="145699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700736"/>
        <c:crosses val="autoZero"/>
        <c:auto val="1"/>
        <c:lblAlgn val="ctr"/>
        <c:lblOffset val="100"/>
        <c:noMultiLvlLbl val="0"/>
      </c:catAx>
      <c:valAx>
        <c:axId val="145700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6992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21</c:v>
                </c:pt>
                <c:pt idx="3">
                  <c:v>28</c:v>
                </c:pt>
                <c:pt idx="4">
                  <c:v>43</c:v>
                </c:pt>
                <c:pt idx="5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5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5727488"/>
        <c:axId val="145729024"/>
      </c:barChart>
      <c:catAx>
        <c:axId val="145727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29024"/>
        <c:crosses val="autoZero"/>
        <c:auto val="1"/>
        <c:lblAlgn val="ctr"/>
        <c:lblOffset val="100"/>
        <c:noMultiLvlLbl val="0"/>
      </c:catAx>
      <c:valAx>
        <c:axId val="145729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27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0.95</c:v>
                </c:pt>
                <c:pt idx="1">
                  <c:v>0.35</c:v>
                </c:pt>
                <c:pt idx="3">
                  <c:v>0.77</c:v>
                </c:pt>
                <c:pt idx="4">
                  <c:v>0.56999999999999995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5785984"/>
        <c:axId val="145787520"/>
      </c:barChart>
      <c:catAx>
        <c:axId val="14578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787520"/>
        <c:crosses val="autoZero"/>
        <c:auto val="1"/>
        <c:lblAlgn val="ctr"/>
        <c:lblOffset val="100"/>
        <c:noMultiLvlLbl val="0"/>
      </c:catAx>
      <c:valAx>
        <c:axId val="1457875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7859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20</c:v>
                </c:pt>
                <c:pt idx="1">
                  <c:v>61.534377488717816</c:v>
                </c:pt>
                <c:pt idx="2">
                  <c:v>12.369135323768903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80</c:v>
                </c:pt>
                <c:pt idx="1">
                  <c:v>38.465622511282191</c:v>
                </c:pt>
                <c:pt idx="2">
                  <c:v>87.630864676231099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6153472"/>
        <c:axId val="146155008"/>
      </c:barChart>
      <c:catAx>
        <c:axId val="146153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155008"/>
        <c:crosses val="autoZero"/>
        <c:auto val="1"/>
        <c:lblAlgn val="ctr"/>
        <c:lblOffset val="100"/>
        <c:noMultiLvlLbl val="0"/>
      </c:catAx>
      <c:valAx>
        <c:axId val="1461550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153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23.8</c:v>
                </c:pt>
                <c:pt idx="1">
                  <c:v>10.9</c:v>
                </c:pt>
                <c:pt idx="2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233216"/>
        <c:axId val="146234752"/>
      </c:barChart>
      <c:catAx>
        <c:axId val="14623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234752"/>
        <c:crosses val="autoZero"/>
        <c:auto val="1"/>
        <c:lblAlgn val="ctr"/>
        <c:lblOffset val="100"/>
        <c:noMultiLvlLbl val="0"/>
      </c:catAx>
      <c:valAx>
        <c:axId val="14623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233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235</c:v>
                </c:pt>
                <c:pt idx="1">
                  <c:v>232</c:v>
                </c:pt>
                <c:pt idx="2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270</c:v>
                </c:pt>
                <c:pt idx="1">
                  <c:v>257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904768"/>
        <c:axId val="145906304"/>
      </c:barChart>
      <c:catAx>
        <c:axId val="14590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906304"/>
        <c:crosses val="autoZero"/>
        <c:auto val="1"/>
        <c:lblAlgn val="ctr"/>
        <c:lblOffset val="100"/>
        <c:noMultiLvlLbl val="0"/>
      </c:catAx>
      <c:valAx>
        <c:axId val="145906304"/>
        <c:scaling>
          <c:orientation val="minMax"/>
          <c:max val="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590476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1619</c:v>
                </c:pt>
                <c:pt idx="1">
                  <c:v>1335</c:v>
                </c:pt>
                <c:pt idx="2">
                  <c:v>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1439</c:v>
                </c:pt>
                <c:pt idx="1">
                  <c:v>1206</c:v>
                </c:pt>
                <c:pt idx="2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282688"/>
        <c:axId val="143787136"/>
      </c:barChart>
      <c:catAx>
        <c:axId val="14128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787136"/>
        <c:crosses val="autoZero"/>
        <c:auto val="1"/>
        <c:lblAlgn val="ctr"/>
        <c:lblOffset val="100"/>
        <c:noMultiLvlLbl val="0"/>
      </c:catAx>
      <c:valAx>
        <c:axId val="14378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82688"/>
        <c:crosses val="autoZero"/>
        <c:crossBetween val="between"/>
        <c:majorUnit val="3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441</c:v>
                </c:pt>
                <c:pt idx="1">
                  <c:v>474</c:v>
                </c:pt>
                <c:pt idx="2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481</c:v>
                </c:pt>
                <c:pt idx="1">
                  <c:v>539</c:v>
                </c:pt>
                <c:pt idx="2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957632"/>
        <c:axId val="145959168"/>
      </c:barChart>
      <c:catAx>
        <c:axId val="1459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959168"/>
        <c:crosses val="autoZero"/>
        <c:auto val="1"/>
        <c:lblAlgn val="ctr"/>
        <c:lblOffset val="100"/>
        <c:noMultiLvlLbl val="0"/>
      </c:catAx>
      <c:valAx>
        <c:axId val="14595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5957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22.137316197753851</c:v>
                </c:pt>
                <c:pt idx="1">
                  <c:v>29.101149964796996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24.846590251244645</c:v>
                </c:pt>
                <c:pt idx="1">
                  <c:v>26.766017366815305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17.216626143336807</c:v>
                </c:pt>
                <c:pt idx="1">
                  <c:v>18.505045763905187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15.73463007988885</c:v>
                </c:pt>
                <c:pt idx="1">
                  <c:v>15.383712743487443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9.9224267685538958</c:v>
                </c:pt>
                <c:pt idx="1">
                  <c:v>6.1605256981929122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10.142410559221952</c:v>
                </c:pt>
                <c:pt idx="1">
                  <c:v>4.0835484628021588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6050432"/>
        <c:axId val="146068608"/>
      </c:barChart>
      <c:catAx>
        <c:axId val="146050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068608"/>
        <c:crosses val="autoZero"/>
        <c:auto val="1"/>
        <c:lblAlgn val="ctr"/>
        <c:lblOffset val="100"/>
        <c:noMultiLvlLbl val="0"/>
      </c:catAx>
      <c:valAx>
        <c:axId val="1460686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0504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50.47</c:v>
                </c:pt>
                <c:pt idx="1">
                  <c:v>40.51</c:v>
                </c:pt>
                <c:pt idx="2">
                  <c:v>7.45</c:v>
                </c:pt>
                <c:pt idx="3">
                  <c:v>1.1499999999999999</c:v>
                </c:pt>
                <c:pt idx="4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53.04</c:v>
                </c:pt>
                <c:pt idx="1">
                  <c:v>36.85</c:v>
                </c:pt>
                <c:pt idx="2">
                  <c:v>8.1199999999999992</c:v>
                </c:pt>
                <c:pt idx="3">
                  <c:v>1.38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6310272"/>
        <c:axId val="146311808"/>
      </c:barChart>
      <c:catAx>
        <c:axId val="146310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311808"/>
        <c:crosses val="autoZero"/>
        <c:auto val="1"/>
        <c:lblAlgn val="ctr"/>
        <c:lblOffset val="100"/>
        <c:noMultiLvlLbl val="0"/>
      </c:catAx>
      <c:valAx>
        <c:axId val="146311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3102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55554</c:v>
                </c:pt>
                <c:pt idx="1">
                  <c:v>62631</c:v>
                </c:pt>
                <c:pt idx="2">
                  <c:v>71249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332672"/>
        <c:axId val="146612992"/>
      </c:barChart>
      <c:catAx>
        <c:axId val="1463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612992"/>
        <c:crosses val="autoZero"/>
        <c:auto val="1"/>
        <c:lblAlgn val="ctr"/>
        <c:lblOffset val="100"/>
        <c:noMultiLvlLbl val="0"/>
      </c:catAx>
      <c:valAx>
        <c:axId val="146612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332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7710</c:v>
                </c:pt>
                <c:pt idx="1">
                  <c:v>8013</c:v>
                </c:pt>
                <c:pt idx="2">
                  <c:v>8260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8630</c:v>
                </c:pt>
                <c:pt idx="1">
                  <c:v>8838</c:v>
                </c:pt>
                <c:pt idx="2">
                  <c:v>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647296"/>
        <c:axId val="146657280"/>
      </c:barChart>
      <c:catAx>
        <c:axId val="14664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657280"/>
        <c:crosses val="autoZero"/>
        <c:auto val="1"/>
        <c:lblAlgn val="ctr"/>
        <c:lblOffset val="100"/>
        <c:noMultiLvlLbl val="0"/>
      </c:catAx>
      <c:valAx>
        <c:axId val="14665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647296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25.1</c:v>
                </c:pt>
                <c:pt idx="1">
                  <c:v>34.700000000000003</c:v>
                </c:pt>
                <c:pt idx="2">
                  <c:v>6.2</c:v>
                </c:pt>
                <c:pt idx="3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83.466241360978202</c:v>
                </c:pt>
                <c:pt idx="1">
                  <c:v>95.809018567639257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16.533758639021798</c:v>
                </c:pt>
                <c:pt idx="1">
                  <c:v>4.1909814323607426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0498432"/>
        <c:axId val="140499968"/>
      </c:barChart>
      <c:catAx>
        <c:axId val="140498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499968"/>
        <c:crosses val="autoZero"/>
        <c:auto val="1"/>
        <c:lblAlgn val="ctr"/>
        <c:lblOffset val="100"/>
        <c:noMultiLvlLbl val="0"/>
      </c:catAx>
      <c:valAx>
        <c:axId val="1404999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49843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92</c:v>
                </c:pt>
                <c:pt idx="1">
                  <c:v>116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492800"/>
        <c:axId val="146502784"/>
      </c:barChart>
      <c:catAx>
        <c:axId val="14649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502784"/>
        <c:crosses val="autoZero"/>
        <c:auto val="1"/>
        <c:lblAlgn val="ctr"/>
        <c:lblOffset val="100"/>
        <c:noMultiLvlLbl val="0"/>
      </c:catAx>
      <c:valAx>
        <c:axId val="14650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92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14.7</c:v>
                </c:pt>
                <c:pt idx="1">
                  <c:v>18.3</c:v>
                </c:pt>
                <c:pt idx="2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531456"/>
        <c:axId val="146532992"/>
      </c:barChart>
      <c:catAx>
        <c:axId val="14653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532992"/>
        <c:crosses val="autoZero"/>
        <c:auto val="1"/>
        <c:lblAlgn val="ctr"/>
        <c:lblOffset val="100"/>
        <c:noMultiLvlLbl val="0"/>
      </c:catAx>
      <c:valAx>
        <c:axId val="146532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3.9</c:v>
                </c:pt>
                <c:pt idx="1">
                  <c:v>15.7</c:v>
                </c:pt>
                <c:pt idx="2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553472"/>
        <c:axId val="146559360"/>
      </c:barChart>
      <c:catAx>
        <c:axId val="1465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559360"/>
        <c:crosses val="autoZero"/>
        <c:auto val="1"/>
        <c:lblAlgn val="ctr"/>
        <c:lblOffset val="100"/>
        <c:noMultiLvlLbl val="0"/>
      </c:catAx>
      <c:valAx>
        <c:axId val="14655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55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17.7</c:v>
                </c:pt>
                <c:pt idx="1">
                  <c:v>54.2</c:v>
                </c:pt>
                <c:pt idx="2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7.78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6675584"/>
        <c:axId val="146677120"/>
      </c:barChart>
      <c:catAx>
        <c:axId val="1466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677120"/>
        <c:crosses val="autoZero"/>
        <c:auto val="1"/>
        <c:lblAlgn val="ctr"/>
        <c:lblOffset val="100"/>
        <c:noMultiLvlLbl val="0"/>
      </c:catAx>
      <c:valAx>
        <c:axId val="14667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67558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5.9</c:v>
                </c:pt>
                <c:pt idx="1">
                  <c:v>13.8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718720"/>
        <c:axId val="146720256"/>
      </c:barChart>
      <c:catAx>
        <c:axId val="14671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720256"/>
        <c:crosses val="autoZero"/>
        <c:auto val="1"/>
        <c:lblAlgn val="ctr"/>
        <c:lblOffset val="100"/>
        <c:noMultiLvlLbl val="0"/>
      </c:catAx>
      <c:valAx>
        <c:axId val="14672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718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41.1</c:v>
                </c:pt>
                <c:pt idx="1">
                  <c:v>21.6</c:v>
                </c:pt>
                <c:pt idx="2">
                  <c:v>21.2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45.7</c:v>
                </c:pt>
                <c:pt idx="1">
                  <c:v>53</c:v>
                </c:pt>
                <c:pt idx="2">
                  <c:v>43.4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13.3</c:v>
                </c:pt>
                <c:pt idx="1">
                  <c:v>25.4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135872"/>
        <c:axId val="147158144"/>
      </c:barChart>
      <c:catAx>
        <c:axId val="14713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158144"/>
        <c:crosses val="autoZero"/>
        <c:auto val="1"/>
        <c:lblAlgn val="ctr"/>
        <c:lblOffset val="100"/>
        <c:noMultiLvlLbl val="0"/>
      </c:catAx>
      <c:valAx>
        <c:axId val="147158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1358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2508</c:v>
                </c:pt>
                <c:pt idx="1">
                  <c:v>2077</c:v>
                </c:pt>
                <c:pt idx="2">
                  <c:v>3980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466</c:v>
                </c:pt>
                <c:pt idx="1">
                  <c:v>742</c:v>
                </c:pt>
                <c:pt idx="2">
                  <c:v>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172352"/>
        <c:axId val="147178240"/>
      </c:barChart>
      <c:catAx>
        <c:axId val="147172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78240"/>
        <c:crosses val="autoZero"/>
        <c:auto val="1"/>
        <c:lblAlgn val="ctr"/>
        <c:lblOffset val="100"/>
        <c:noMultiLvlLbl val="0"/>
      </c:catAx>
      <c:valAx>
        <c:axId val="1471782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172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27279</c:v>
                </c:pt>
                <c:pt idx="1">
                  <c:v>2964</c:v>
                </c:pt>
                <c:pt idx="2">
                  <c:v>21199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988</c:v>
                </c:pt>
                <c:pt idx="1">
                  <c:v>1644</c:v>
                </c:pt>
                <c:pt idx="2">
                  <c:v>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909824"/>
        <c:axId val="146915712"/>
      </c:barChart>
      <c:catAx>
        <c:axId val="14690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15712"/>
        <c:crosses val="autoZero"/>
        <c:auto val="1"/>
        <c:lblAlgn val="ctr"/>
        <c:lblOffset val="100"/>
        <c:noMultiLvlLbl val="0"/>
      </c:catAx>
      <c:valAx>
        <c:axId val="146915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909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10.9</c:v>
                </c:pt>
                <c:pt idx="1">
                  <c:v>1.4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2.1</c:v>
                </c:pt>
                <c:pt idx="1">
                  <c:v>2.2000000000000002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946304"/>
        <c:axId val="146960384"/>
      </c:barChart>
      <c:catAx>
        <c:axId val="146946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60384"/>
        <c:crosses val="autoZero"/>
        <c:auto val="1"/>
        <c:lblAlgn val="ctr"/>
        <c:lblOffset val="100"/>
        <c:noMultiLvlLbl val="0"/>
      </c:catAx>
      <c:valAx>
        <c:axId val="146960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946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29.5</c:v>
                </c:pt>
                <c:pt idx="1">
                  <c:v>30.9</c:v>
                </c:pt>
                <c:pt idx="2">
                  <c:v>33.1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34.299999999999997</c:v>
                </c:pt>
                <c:pt idx="1">
                  <c:v>35.4</c:v>
                </c:pt>
                <c:pt idx="2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011072"/>
        <c:axId val="147012608"/>
      </c:barChart>
      <c:catAx>
        <c:axId val="14701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012608"/>
        <c:crosses val="autoZero"/>
        <c:auto val="1"/>
        <c:lblAlgn val="ctr"/>
        <c:lblOffset val="100"/>
        <c:noMultiLvlLbl val="0"/>
      </c:catAx>
      <c:valAx>
        <c:axId val="147012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0110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260.94900000000001</c:v>
                </c:pt>
                <c:pt idx="1">
                  <c:v>260.94900000000001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211392"/>
        <c:axId val="147212928"/>
      </c:barChart>
      <c:catAx>
        <c:axId val="147211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2928"/>
        <c:crosses val="autoZero"/>
        <c:auto val="1"/>
        <c:lblAlgn val="ctr"/>
        <c:lblOffset val="100"/>
        <c:noMultiLvlLbl val="0"/>
      </c:catAx>
      <c:valAx>
        <c:axId val="147212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1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123.11</c:v>
                </c:pt>
                <c:pt idx="1">
                  <c:v>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255680"/>
        <c:axId val="147257216"/>
      </c:barChart>
      <c:catAx>
        <c:axId val="14725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57216"/>
        <c:crosses val="autoZero"/>
        <c:auto val="1"/>
        <c:lblAlgn val="ctr"/>
        <c:lblOffset val="100"/>
        <c:noMultiLvlLbl val="0"/>
      </c:catAx>
      <c:valAx>
        <c:axId val="14725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55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64</c:v>
                </c:pt>
                <c:pt idx="1">
                  <c:v>63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61</c:v>
                </c:pt>
                <c:pt idx="1">
                  <c:v>58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287424"/>
        <c:axId val="147297408"/>
      </c:barChart>
      <c:catAx>
        <c:axId val="14728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297408"/>
        <c:crosses val="autoZero"/>
        <c:auto val="1"/>
        <c:lblAlgn val="ctr"/>
        <c:lblOffset val="100"/>
        <c:noMultiLvlLbl val="0"/>
      </c:catAx>
      <c:valAx>
        <c:axId val="1472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2874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15.3</c:v>
                </c:pt>
                <c:pt idx="1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59</c:v>
                </c:pt>
                <c:pt idx="1">
                  <c:v>47.9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25.7</c:v>
                </c:pt>
                <c:pt idx="1">
                  <c:v>31.4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4298368"/>
        <c:axId val="144299904"/>
      </c:barChart>
      <c:catAx>
        <c:axId val="144298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299904"/>
        <c:crosses val="autoZero"/>
        <c:auto val="1"/>
        <c:lblAlgn val="ctr"/>
        <c:lblOffset val="100"/>
        <c:noMultiLvlLbl val="0"/>
      </c:catAx>
      <c:valAx>
        <c:axId val="144299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2983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751</c:v>
                </c:pt>
                <c:pt idx="1">
                  <c:v>1020</c:v>
                </c:pt>
                <c:pt idx="2">
                  <c:v>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774</c:v>
                </c:pt>
                <c:pt idx="1">
                  <c:v>915</c:v>
                </c:pt>
                <c:pt idx="2">
                  <c:v>1062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537664"/>
        <c:axId val="143539200"/>
      </c:barChart>
      <c:catAx>
        <c:axId val="1435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39200"/>
        <c:crosses val="autoZero"/>
        <c:auto val="1"/>
        <c:lblAlgn val="ctr"/>
        <c:lblOffset val="100"/>
        <c:noMultiLvlLbl val="0"/>
      </c:catAx>
      <c:valAx>
        <c:axId val="14353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37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184</c:v>
                </c:pt>
                <c:pt idx="1">
                  <c:v>249</c:v>
                </c:pt>
                <c:pt idx="2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83</c:v>
                </c:pt>
                <c:pt idx="1">
                  <c:v>88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583872"/>
        <c:axId val="143597952"/>
      </c:barChart>
      <c:catAx>
        <c:axId val="14358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97952"/>
        <c:crosses val="autoZero"/>
        <c:auto val="1"/>
        <c:lblAlgn val="ctr"/>
        <c:lblOffset val="100"/>
        <c:noMultiLvlLbl val="0"/>
      </c:catAx>
      <c:valAx>
        <c:axId val="14359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83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1619</c:v>
                </c:pt>
                <c:pt idx="1">
                  <c:v>1335</c:v>
                </c:pt>
                <c:pt idx="2">
                  <c:v>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1439</c:v>
                </c:pt>
                <c:pt idx="1">
                  <c:v>1206</c:v>
                </c:pt>
                <c:pt idx="2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621120"/>
        <c:axId val="143647488"/>
      </c:barChart>
      <c:catAx>
        <c:axId val="14362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47488"/>
        <c:crosses val="autoZero"/>
        <c:auto val="1"/>
        <c:lblAlgn val="ctr"/>
        <c:lblOffset val="100"/>
        <c:noMultiLvlLbl val="0"/>
      </c:catAx>
      <c:valAx>
        <c:axId val="14364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211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17.7</c:v>
                </c:pt>
                <c:pt idx="1">
                  <c:v>54.2</c:v>
                </c:pt>
                <c:pt idx="2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15.3</c:v>
                </c:pt>
                <c:pt idx="1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59</c:v>
                </c:pt>
                <c:pt idx="1">
                  <c:v>47.9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25.7</c:v>
                </c:pt>
                <c:pt idx="1">
                  <c:v>31.4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256640"/>
        <c:axId val="148258176"/>
      </c:barChart>
      <c:catAx>
        <c:axId val="14825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258176"/>
        <c:crosses val="autoZero"/>
        <c:auto val="1"/>
        <c:lblAlgn val="ctr"/>
        <c:lblOffset val="100"/>
        <c:noMultiLvlLbl val="0"/>
      </c:catAx>
      <c:valAx>
        <c:axId val="148258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2566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41.1</c:v>
                </c:pt>
                <c:pt idx="1">
                  <c:v>21.6</c:v>
                </c:pt>
                <c:pt idx="2">
                  <c:v>21.2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45.7</c:v>
                </c:pt>
                <c:pt idx="1">
                  <c:v>53</c:v>
                </c:pt>
                <c:pt idx="2">
                  <c:v>43.4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13.3</c:v>
                </c:pt>
                <c:pt idx="1">
                  <c:v>25.4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322176"/>
        <c:axId val="148323712"/>
      </c:barChart>
      <c:catAx>
        <c:axId val="14832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23712"/>
        <c:crosses val="autoZero"/>
        <c:auto val="1"/>
        <c:lblAlgn val="ctr"/>
        <c:lblOffset val="100"/>
        <c:noMultiLvlLbl val="0"/>
      </c:catAx>
      <c:valAx>
        <c:axId val="148323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3221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8354560"/>
        <c:axId val="148356096"/>
      </c:barChart>
      <c:catAx>
        <c:axId val="14835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356096"/>
        <c:crosses val="autoZero"/>
        <c:auto val="1"/>
        <c:lblAlgn val="ctr"/>
        <c:lblOffset val="100"/>
        <c:noMultiLvlLbl val="0"/>
      </c:catAx>
      <c:valAx>
        <c:axId val="14835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354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331</c:v>
                </c:pt>
                <c:pt idx="1">
                  <c:v>64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287</c:v>
                </c:pt>
                <c:pt idx="1">
                  <c:v>368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404096"/>
        <c:axId val="148405632"/>
      </c:barChart>
      <c:catAx>
        <c:axId val="148404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405632"/>
        <c:crosses val="autoZero"/>
        <c:auto val="1"/>
        <c:lblAlgn val="ctr"/>
        <c:lblOffset val="100"/>
        <c:noMultiLvlLbl val="0"/>
      </c:catAx>
      <c:valAx>
        <c:axId val="14840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404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86</c:v>
                </c:pt>
                <c:pt idx="1">
                  <c:v>11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67</c:v>
                </c:pt>
                <c:pt idx="1">
                  <c:v>87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915712"/>
        <c:axId val="148917248"/>
      </c:barChart>
      <c:catAx>
        <c:axId val="148915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17248"/>
        <c:crosses val="autoZero"/>
        <c:auto val="1"/>
        <c:lblAlgn val="ctr"/>
        <c:lblOffset val="100"/>
        <c:noMultiLvlLbl val="0"/>
      </c:catAx>
      <c:valAx>
        <c:axId val="14891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915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2300</c:v>
                </c:pt>
                <c:pt idx="1">
                  <c:v>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960384"/>
        <c:axId val="148961920"/>
      </c:barChart>
      <c:catAx>
        <c:axId val="148960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61920"/>
        <c:crosses val="autoZero"/>
        <c:auto val="1"/>
        <c:lblAlgn val="ctr"/>
        <c:lblOffset val="100"/>
        <c:noMultiLvlLbl val="0"/>
      </c:catAx>
      <c:valAx>
        <c:axId val="14896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60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3937920"/>
        <c:axId val="143939456"/>
      </c:barChart>
      <c:catAx>
        <c:axId val="143937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3939456"/>
        <c:crosses val="autoZero"/>
        <c:auto val="1"/>
        <c:lblAlgn val="ctr"/>
        <c:lblOffset val="100"/>
        <c:noMultiLvlLbl val="0"/>
      </c:catAx>
      <c:valAx>
        <c:axId val="14393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3937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687</c:v>
                </c:pt>
                <c:pt idx="1">
                  <c:v>608</c:v>
                </c:pt>
                <c:pt idx="2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986496"/>
        <c:axId val="148996480"/>
      </c:barChart>
      <c:catAx>
        <c:axId val="14898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96480"/>
        <c:crosses val="autoZero"/>
        <c:auto val="1"/>
        <c:lblAlgn val="ctr"/>
        <c:lblOffset val="100"/>
        <c:noMultiLvlLbl val="0"/>
      </c:catAx>
      <c:valAx>
        <c:axId val="14899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86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54</c:v>
                </c:pt>
                <c:pt idx="1">
                  <c:v>60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646528"/>
        <c:axId val="148664704"/>
      </c:barChart>
      <c:catAx>
        <c:axId val="148646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664704"/>
        <c:crosses val="autoZero"/>
        <c:auto val="1"/>
        <c:lblAlgn val="ctr"/>
        <c:lblOffset val="100"/>
        <c:noMultiLvlLbl val="0"/>
      </c:catAx>
      <c:valAx>
        <c:axId val="1486647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8646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92</c:v>
                </c:pt>
                <c:pt idx="1">
                  <c:v>116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771200"/>
        <c:axId val="148772736"/>
      </c:barChart>
      <c:catAx>
        <c:axId val="14877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772736"/>
        <c:crosses val="autoZero"/>
        <c:auto val="1"/>
        <c:lblAlgn val="ctr"/>
        <c:lblOffset val="100"/>
        <c:noMultiLvlLbl val="0"/>
      </c:catAx>
      <c:valAx>
        <c:axId val="14877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771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54</c:v>
                </c:pt>
                <c:pt idx="1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815232"/>
        <c:axId val="148817024"/>
      </c:barChart>
      <c:catAx>
        <c:axId val="148815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17024"/>
        <c:crosses val="autoZero"/>
        <c:auto val="1"/>
        <c:lblAlgn val="ctr"/>
        <c:lblOffset val="100"/>
        <c:noMultiLvlLbl val="0"/>
      </c:catAx>
      <c:valAx>
        <c:axId val="148817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15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260.94900000000001</c:v>
                </c:pt>
                <c:pt idx="1">
                  <c:v>260.94900000000001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834944"/>
        <c:axId val="148849024"/>
      </c:barChart>
      <c:catAx>
        <c:axId val="148834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49024"/>
        <c:crosses val="autoZero"/>
        <c:auto val="1"/>
        <c:lblAlgn val="ctr"/>
        <c:lblOffset val="100"/>
        <c:noMultiLvlLbl val="0"/>
      </c:catAx>
      <c:valAx>
        <c:axId val="148849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34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889984"/>
        <c:axId val="148891520"/>
      </c:barChart>
      <c:catAx>
        <c:axId val="1488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91520"/>
        <c:crosses val="autoZero"/>
        <c:auto val="1"/>
        <c:lblAlgn val="ctr"/>
        <c:lblOffset val="100"/>
        <c:noMultiLvlLbl val="0"/>
      </c:catAx>
      <c:valAx>
        <c:axId val="14889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89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5.9</c:v>
                </c:pt>
                <c:pt idx="1">
                  <c:v>13.8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047168"/>
        <c:axId val="149048704"/>
      </c:barChart>
      <c:catAx>
        <c:axId val="14904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48704"/>
        <c:crosses val="autoZero"/>
        <c:auto val="1"/>
        <c:lblAlgn val="ctr"/>
        <c:lblOffset val="100"/>
        <c:noMultiLvlLbl val="0"/>
      </c:catAx>
      <c:valAx>
        <c:axId val="14904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47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23.8</c:v>
                </c:pt>
                <c:pt idx="1">
                  <c:v>10.9</c:v>
                </c:pt>
                <c:pt idx="2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073280"/>
        <c:axId val="149083264"/>
      </c:barChart>
      <c:catAx>
        <c:axId val="14907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83264"/>
        <c:crosses val="autoZero"/>
        <c:auto val="1"/>
        <c:lblAlgn val="ctr"/>
        <c:lblOffset val="100"/>
        <c:noMultiLvlLbl val="0"/>
      </c:catAx>
      <c:valAx>
        <c:axId val="14908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073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17.866223753280842</c:v>
                </c:pt>
                <c:pt idx="1">
                  <c:v>59.336040026246714</c:v>
                </c:pt>
                <c:pt idx="2">
                  <c:v>22.797736220472441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44</c:v>
                </c:pt>
                <c:pt idx="1">
                  <c:v>34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9231104"/>
        <c:axId val="149232640"/>
      </c:barChart>
      <c:catAx>
        <c:axId val="14923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32640"/>
        <c:crosses val="autoZero"/>
        <c:auto val="1"/>
        <c:lblAlgn val="ctr"/>
        <c:lblOffset val="100"/>
        <c:noMultiLvlLbl val="0"/>
      </c:catAx>
      <c:valAx>
        <c:axId val="14923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231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331</c:v>
                </c:pt>
                <c:pt idx="1">
                  <c:v>64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287</c:v>
                </c:pt>
                <c:pt idx="1">
                  <c:v>368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054912"/>
        <c:axId val="144064896"/>
      </c:barChart>
      <c:catAx>
        <c:axId val="14405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064896"/>
        <c:crosses val="autoZero"/>
        <c:auto val="1"/>
        <c:lblAlgn val="ctr"/>
        <c:lblOffset val="100"/>
        <c:noMultiLvlLbl val="0"/>
      </c:catAx>
      <c:valAx>
        <c:axId val="14406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054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9271680"/>
        <c:axId val="149273216"/>
      </c:barChart>
      <c:catAx>
        <c:axId val="14927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73216"/>
        <c:crosses val="autoZero"/>
        <c:auto val="1"/>
        <c:lblAlgn val="ctr"/>
        <c:lblOffset val="100"/>
        <c:noMultiLvlLbl val="0"/>
      </c:catAx>
      <c:valAx>
        <c:axId val="14927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271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91.7</c:v>
                </c:pt>
                <c:pt idx="1">
                  <c:v>89.6</c:v>
                </c:pt>
                <c:pt idx="2">
                  <c:v>91.2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94.7</c:v>
                </c:pt>
                <c:pt idx="1">
                  <c:v>90.1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320448"/>
        <c:axId val="149321984"/>
      </c:barChart>
      <c:catAx>
        <c:axId val="149320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321984"/>
        <c:crosses val="autoZero"/>
        <c:auto val="1"/>
        <c:lblAlgn val="ctr"/>
        <c:lblOffset val="100"/>
        <c:noMultiLvlLbl val="0"/>
      </c:catAx>
      <c:valAx>
        <c:axId val="149321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3204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1175</c:v>
                </c:pt>
                <c:pt idx="1">
                  <c:v>969</c:v>
                </c:pt>
                <c:pt idx="2">
                  <c:v>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375616"/>
        <c:axId val="149381504"/>
      </c:barChart>
      <c:catAx>
        <c:axId val="14937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381504"/>
        <c:crosses val="autoZero"/>
        <c:auto val="1"/>
        <c:lblAlgn val="ctr"/>
        <c:lblOffset val="100"/>
        <c:noMultiLvlLbl val="0"/>
      </c:catAx>
      <c:valAx>
        <c:axId val="14938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375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20</c:v>
                </c:pt>
                <c:pt idx="1">
                  <c:v>20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31</c:v>
                </c:pt>
                <c:pt idx="1">
                  <c:v>47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403520"/>
        <c:axId val="149405056"/>
      </c:barChart>
      <c:catAx>
        <c:axId val="14940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05056"/>
        <c:crosses val="autoZero"/>
        <c:auto val="1"/>
        <c:lblAlgn val="ctr"/>
        <c:lblOffset val="100"/>
        <c:noMultiLvlLbl val="0"/>
      </c:catAx>
      <c:valAx>
        <c:axId val="14940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03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125</c:v>
                </c:pt>
                <c:pt idx="1">
                  <c:v>141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246</c:v>
                </c:pt>
                <c:pt idx="1">
                  <c:v>268</c:v>
                </c:pt>
                <c:pt idx="2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468672"/>
        <c:axId val="149470208"/>
      </c:barChart>
      <c:catAx>
        <c:axId val="14946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70208"/>
        <c:crosses val="autoZero"/>
        <c:auto val="1"/>
        <c:lblAlgn val="ctr"/>
        <c:lblOffset val="100"/>
        <c:noMultiLvlLbl val="0"/>
      </c:catAx>
      <c:valAx>
        <c:axId val="14947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68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2.3088910761154855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2.3745078740157481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2.4831856955380576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2.4114173228346454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2.4585793963254594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2.7169455380577427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2.963008530183727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3.3259514435695539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3.3115977690288712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3.5453576115485568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3.3280019685039375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3.3156988188976375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3.7052985564304461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4.4352854330708658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3.8980479002624668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2.0300196850393699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1.4784284776902887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1.0601213910761156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9773696"/>
        <c:axId val="149783680"/>
      </c:barChart>
      <c:catAx>
        <c:axId val="1497736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9783680"/>
        <c:crosses val="autoZero"/>
        <c:auto val="1"/>
        <c:lblAlgn val="ctr"/>
        <c:lblOffset val="100"/>
        <c:noMultiLvlLbl val="0"/>
      </c:catAx>
      <c:valAx>
        <c:axId val="1497836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97736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2.5241961942257216</c:v>
                </c:pt>
                <c:pt idx="1">
                  <c:v>2.6103182414698165</c:v>
                </c:pt>
                <c:pt idx="2">
                  <c:v>2.5570045931758529</c:v>
                </c:pt>
                <c:pt idx="3">
                  <c:v>2.5795603674540684</c:v>
                </c:pt>
                <c:pt idx="4">
                  <c:v>2.3601541994750659</c:v>
                </c:pt>
                <c:pt idx="5">
                  <c:v>2.8153707349081363</c:v>
                </c:pt>
                <c:pt idx="6">
                  <c:v>3.2152230971128613</c:v>
                </c:pt>
                <c:pt idx="7">
                  <c:v>3.5084481627296591</c:v>
                </c:pt>
                <c:pt idx="8">
                  <c:v>3.5248523622047245</c:v>
                </c:pt>
                <c:pt idx="9">
                  <c:v>3.4202755905511815</c:v>
                </c:pt>
                <c:pt idx="10">
                  <c:v>3.2562335958005248</c:v>
                </c:pt>
                <c:pt idx="11">
                  <c:v>3.0757874015748032</c:v>
                </c:pt>
                <c:pt idx="12">
                  <c:v>3.5063976377952755</c:v>
                </c:pt>
                <c:pt idx="13">
                  <c:v>3.697096456692913</c:v>
                </c:pt>
                <c:pt idx="14">
                  <c:v>3.1434547244094486</c:v>
                </c:pt>
                <c:pt idx="15">
                  <c:v>1.4046095800524934</c:v>
                </c:pt>
                <c:pt idx="16">
                  <c:v>0.97194881889763785</c:v>
                </c:pt>
                <c:pt idx="17">
                  <c:v>0.67872375328083989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9881216"/>
        <c:axId val="149882752"/>
      </c:barChart>
      <c:catAx>
        <c:axId val="14988121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9882752"/>
        <c:crosses val="autoZero"/>
        <c:auto val="1"/>
        <c:lblAlgn val="ctr"/>
        <c:lblOffset val="100"/>
        <c:noMultiLvlLbl val="0"/>
      </c:catAx>
      <c:valAx>
        <c:axId val="1498827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8812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0.16350555918901241</c:v>
                </c:pt>
                <c:pt idx="1">
                  <c:v>0.14987260828295948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1.3127160609174997</c:v>
                </c:pt>
                <c:pt idx="1">
                  <c:v>0.57950741869410993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6.2412407736148738</c:v>
                </c:pt>
                <c:pt idx="1">
                  <c:v>2.3180296747764397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20.919368401382791</c:v>
                </c:pt>
                <c:pt idx="1">
                  <c:v>17.580056951591146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52.77492291880781</c:v>
                </c:pt>
                <c:pt idx="1">
                  <c:v>64.29534895338962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6.3113145846958787</c:v>
                </c:pt>
                <c:pt idx="1">
                  <c:v>5.4703502023280208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12.276931701392133</c:v>
                </c:pt>
                <c:pt idx="1">
                  <c:v>9.606834190937704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990784"/>
        <c:axId val="150004864"/>
      </c:barChart>
      <c:catAx>
        <c:axId val="1499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004864"/>
        <c:crosses val="autoZero"/>
        <c:auto val="1"/>
        <c:lblAlgn val="ctr"/>
        <c:lblOffset val="100"/>
        <c:noMultiLvlLbl val="0"/>
      </c:catAx>
      <c:valAx>
        <c:axId val="150004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9907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29.370270017752031</c:v>
                </c:pt>
                <c:pt idx="1">
                  <c:v>26.017884797921763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28.30981967672615</c:v>
                </c:pt>
                <c:pt idx="1">
                  <c:v>34.905330469101266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42.151733158927399</c:v>
                </c:pt>
                <c:pt idx="1">
                  <c:v>38.886946095818551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0.16817714659441277</c:v>
                </c:pt>
                <c:pt idx="1">
                  <c:v>0.18983863715841534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047360"/>
        <c:axId val="150065536"/>
      </c:barChart>
      <c:catAx>
        <c:axId val="150047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065536"/>
        <c:crosses val="autoZero"/>
        <c:auto val="1"/>
        <c:lblAlgn val="ctr"/>
        <c:lblOffset val="100"/>
        <c:noMultiLvlLbl val="0"/>
      </c:catAx>
      <c:valAx>
        <c:axId val="150065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0473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21</c:v>
                </c:pt>
                <c:pt idx="3">
                  <c:v>28</c:v>
                </c:pt>
                <c:pt idx="4">
                  <c:v>43</c:v>
                </c:pt>
                <c:pt idx="5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5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0354176"/>
        <c:axId val="150376448"/>
      </c:barChart>
      <c:catAx>
        <c:axId val="150354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76448"/>
        <c:crosses val="autoZero"/>
        <c:auto val="1"/>
        <c:lblAlgn val="ctr"/>
        <c:lblOffset val="100"/>
        <c:noMultiLvlLbl val="0"/>
      </c:catAx>
      <c:valAx>
        <c:axId val="150376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54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86</c:v>
                </c:pt>
                <c:pt idx="1">
                  <c:v>11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67</c:v>
                </c:pt>
                <c:pt idx="1">
                  <c:v>87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103680"/>
        <c:axId val="144105472"/>
      </c:barChart>
      <c:catAx>
        <c:axId val="144103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105472"/>
        <c:crosses val="autoZero"/>
        <c:auto val="1"/>
        <c:lblAlgn val="ctr"/>
        <c:lblOffset val="100"/>
        <c:noMultiLvlLbl val="0"/>
      </c:catAx>
      <c:valAx>
        <c:axId val="14410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1036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0.95</c:v>
                </c:pt>
                <c:pt idx="1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0080896"/>
        <c:axId val="150082688"/>
      </c:barChart>
      <c:catAx>
        <c:axId val="150080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082688"/>
        <c:crosses val="autoZero"/>
        <c:auto val="1"/>
        <c:lblAlgn val="ctr"/>
        <c:lblOffset val="100"/>
        <c:noMultiLvlLbl val="0"/>
      </c:catAx>
      <c:valAx>
        <c:axId val="150082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080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20</c:v>
                </c:pt>
                <c:pt idx="1">
                  <c:v>61.534377488717816</c:v>
                </c:pt>
                <c:pt idx="2">
                  <c:v>12.369135323768903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80</c:v>
                </c:pt>
                <c:pt idx="1">
                  <c:v>38.465622511282191</c:v>
                </c:pt>
                <c:pt idx="2">
                  <c:v>87.630864676231099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129280"/>
        <c:axId val="150151552"/>
      </c:barChart>
      <c:catAx>
        <c:axId val="150129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51552"/>
        <c:crosses val="autoZero"/>
        <c:auto val="1"/>
        <c:lblAlgn val="ctr"/>
        <c:lblOffset val="100"/>
        <c:noMultiLvlLbl val="0"/>
      </c:catAx>
      <c:valAx>
        <c:axId val="150151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292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235</c:v>
                </c:pt>
                <c:pt idx="1">
                  <c:v>232</c:v>
                </c:pt>
                <c:pt idx="2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270</c:v>
                </c:pt>
                <c:pt idx="1">
                  <c:v>257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80448"/>
        <c:axId val="150286336"/>
      </c:barChart>
      <c:catAx>
        <c:axId val="15028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286336"/>
        <c:crosses val="autoZero"/>
        <c:auto val="1"/>
        <c:lblAlgn val="ctr"/>
        <c:lblOffset val="100"/>
        <c:noMultiLvlLbl val="0"/>
      </c:catAx>
      <c:valAx>
        <c:axId val="15028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280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441</c:v>
                </c:pt>
                <c:pt idx="1">
                  <c:v>474</c:v>
                </c:pt>
                <c:pt idx="2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481</c:v>
                </c:pt>
                <c:pt idx="1">
                  <c:v>539</c:v>
                </c:pt>
                <c:pt idx="2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37408"/>
        <c:axId val="150338944"/>
      </c:barChart>
      <c:catAx>
        <c:axId val="1503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38944"/>
        <c:crosses val="autoZero"/>
        <c:auto val="1"/>
        <c:lblAlgn val="ctr"/>
        <c:lblOffset val="100"/>
        <c:noMultiLvlLbl val="0"/>
      </c:catAx>
      <c:valAx>
        <c:axId val="15033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337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22.137316197753851</c:v>
                </c:pt>
                <c:pt idx="1">
                  <c:v>29.101149964796996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24.846590251244645</c:v>
                </c:pt>
                <c:pt idx="1">
                  <c:v>26.766017366815305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17.216626143336807</c:v>
                </c:pt>
                <c:pt idx="1">
                  <c:v>18.505045763905187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15.73463007988885</c:v>
                </c:pt>
                <c:pt idx="1">
                  <c:v>15.383712743487443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9.9224267685538958</c:v>
                </c:pt>
                <c:pt idx="1">
                  <c:v>6.1605256981929122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10.142410559221952</c:v>
                </c:pt>
                <c:pt idx="1">
                  <c:v>4.0835484628021588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0573056"/>
        <c:axId val="150574592"/>
      </c:barChart>
      <c:catAx>
        <c:axId val="150573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574592"/>
        <c:crosses val="autoZero"/>
        <c:auto val="1"/>
        <c:lblAlgn val="ctr"/>
        <c:lblOffset val="100"/>
        <c:noMultiLvlLbl val="0"/>
      </c:catAx>
      <c:valAx>
        <c:axId val="1505745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5730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50.47</c:v>
                </c:pt>
                <c:pt idx="1">
                  <c:v>40.51</c:v>
                </c:pt>
                <c:pt idx="2">
                  <c:v>7.45</c:v>
                </c:pt>
                <c:pt idx="3">
                  <c:v>1.1499999999999999</c:v>
                </c:pt>
                <c:pt idx="4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53.04</c:v>
                </c:pt>
                <c:pt idx="1">
                  <c:v>36.85</c:v>
                </c:pt>
                <c:pt idx="2">
                  <c:v>8.1199999999999992</c:v>
                </c:pt>
                <c:pt idx="3">
                  <c:v>1.38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0951424"/>
        <c:axId val="150952960"/>
      </c:barChart>
      <c:catAx>
        <c:axId val="1509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952960"/>
        <c:crosses val="autoZero"/>
        <c:auto val="1"/>
        <c:lblAlgn val="ctr"/>
        <c:lblOffset val="100"/>
        <c:noMultiLvlLbl val="0"/>
      </c:catAx>
      <c:valAx>
        <c:axId val="150952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9514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55554</c:v>
                </c:pt>
                <c:pt idx="1">
                  <c:v>62631</c:v>
                </c:pt>
                <c:pt idx="2">
                  <c:v>71249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994304"/>
        <c:axId val="151000192"/>
      </c:barChart>
      <c:catAx>
        <c:axId val="1509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000192"/>
        <c:crosses val="autoZero"/>
        <c:auto val="1"/>
        <c:lblAlgn val="ctr"/>
        <c:lblOffset val="100"/>
        <c:noMultiLvlLbl val="0"/>
      </c:catAx>
      <c:valAx>
        <c:axId val="15100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994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7710</c:v>
                </c:pt>
                <c:pt idx="1">
                  <c:v>8013</c:v>
                </c:pt>
                <c:pt idx="2">
                  <c:v>8260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8630</c:v>
                </c:pt>
                <c:pt idx="1">
                  <c:v>8838</c:v>
                </c:pt>
                <c:pt idx="2">
                  <c:v>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042688"/>
        <c:axId val="151056768"/>
      </c:barChart>
      <c:catAx>
        <c:axId val="15104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056768"/>
        <c:crosses val="autoZero"/>
        <c:auto val="1"/>
        <c:lblAlgn val="ctr"/>
        <c:lblOffset val="100"/>
        <c:noMultiLvlLbl val="0"/>
      </c:catAx>
      <c:valAx>
        <c:axId val="151056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042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25.1</c:v>
                </c:pt>
                <c:pt idx="1">
                  <c:v>34.700000000000003</c:v>
                </c:pt>
                <c:pt idx="2">
                  <c:v>6.2</c:v>
                </c:pt>
                <c:pt idx="3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83.466241360978202</c:v>
                </c:pt>
                <c:pt idx="1">
                  <c:v>95.809018567639257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16.533758639021798</c:v>
                </c:pt>
                <c:pt idx="1">
                  <c:v>4.1909814323607426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0771968"/>
        <c:axId val="150777856"/>
      </c:barChart>
      <c:catAx>
        <c:axId val="150771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777856"/>
        <c:crosses val="autoZero"/>
        <c:auto val="1"/>
        <c:lblAlgn val="ctr"/>
        <c:lblOffset val="100"/>
        <c:noMultiLvlLbl val="0"/>
      </c:catAx>
      <c:valAx>
        <c:axId val="1507778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77196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2300</c:v>
                </c:pt>
                <c:pt idx="1">
                  <c:v>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136064"/>
        <c:axId val="144137600"/>
      </c:barChart>
      <c:catAx>
        <c:axId val="144136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137600"/>
        <c:crosses val="autoZero"/>
        <c:auto val="1"/>
        <c:lblAlgn val="ctr"/>
        <c:lblOffset val="100"/>
        <c:noMultiLvlLbl val="0"/>
      </c:catAx>
      <c:valAx>
        <c:axId val="14413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136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14.7</c:v>
                </c:pt>
                <c:pt idx="1">
                  <c:v>18.3</c:v>
                </c:pt>
                <c:pt idx="2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02816"/>
        <c:axId val="150804352"/>
      </c:barChart>
      <c:catAx>
        <c:axId val="15080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04352"/>
        <c:crosses val="autoZero"/>
        <c:auto val="1"/>
        <c:lblAlgn val="ctr"/>
        <c:lblOffset val="100"/>
        <c:noMultiLvlLbl val="0"/>
      </c:catAx>
      <c:valAx>
        <c:axId val="15080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02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3.9</c:v>
                </c:pt>
                <c:pt idx="1">
                  <c:v>15.7</c:v>
                </c:pt>
                <c:pt idx="2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37120"/>
        <c:axId val="150838656"/>
      </c:barChart>
      <c:catAx>
        <c:axId val="1508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838656"/>
        <c:crosses val="autoZero"/>
        <c:auto val="1"/>
        <c:lblAlgn val="ctr"/>
        <c:lblOffset val="100"/>
        <c:noMultiLvlLbl val="0"/>
      </c:catAx>
      <c:valAx>
        <c:axId val="15083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837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7.78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1094400"/>
        <c:axId val="151095936"/>
      </c:barChart>
      <c:catAx>
        <c:axId val="15109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095936"/>
        <c:crosses val="autoZero"/>
        <c:auto val="1"/>
        <c:lblAlgn val="ctr"/>
        <c:lblOffset val="100"/>
        <c:noMultiLvlLbl val="0"/>
      </c:catAx>
      <c:valAx>
        <c:axId val="15109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0944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2508</c:v>
                </c:pt>
                <c:pt idx="1">
                  <c:v>2077</c:v>
                </c:pt>
                <c:pt idx="2">
                  <c:v>3980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466</c:v>
                </c:pt>
                <c:pt idx="1">
                  <c:v>742</c:v>
                </c:pt>
                <c:pt idx="2">
                  <c:v>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446784"/>
        <c:axId val="143448320"/>
      </c:barChart>
      <c:catAx>
        <c:axId val="143446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448320"/>
        <c:crosses val="autoZero"/>
        <c:auto val="1"/>
        <c:lblAlgn val="ctr"/>
        <c:lblOffset val="100"/>
        <c:noMultiLvlLbl val="0"/>
      </c:catAx>
      <c:valAx>
        <c:axId val="1434483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3446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27279</c:v>
                </c:pt>
                <c:pt idx="1">
                  <c:v>2964</c:v>
                </c:pt>
                <c:pt idx="2">
                  <c:v>21199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988</c:v>
                </c:pt>
                <c:pt idx="1">
                  <c:v>1644</c:v>
                </c:pt>
                <c:pt idx="2">
                  <c:v>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55072"/>
        <c:axId val="151156608"/>
      </c:barChart>
      <c:catAx>
        <c:axId val="15115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56608"/>
        <c:crosses val="autoZero"/>
        <c:auto val="1"/>
        <c:lblAlgn val="ctr"/>
        <c:lblOffset val="100"/>
        <c:noMultiLvlLbl val="0"/>
      </c:catAx>
      <c:valAx>
        <c:axId val="151156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155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10.9</c:v>
                </c:pt>
                <c:pt idx="1">
                  <c:v>1.4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2.1</c:v>
                </c:pt>
                <c:pt idx="1">
                  <c:v>2.2000000000000002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1199744"/>
        <c:axId val="151201280"/>
      </c:barChart>
      <c:catAx>
        <c:axId val="151199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01280"/>
        <c:crosses val="autoZero"/>
        <c:auto val="1"/>
        <c:lblAlgn val="ctr"/>
        <c:lblOffset val="100"/>
        <c:noMultiLvlLbl val="0"/>
      </c:catAx>
      <c:valAx>
        <c:axId val="1512012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199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29.5</c:v>
                </c:pt>
                <c:pt idx="1">
                  <c:v>30.9</c:v>
                </c:pt>
                <c:pt idx="2">
                  <c:v>33.1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34.299999999999997</c:v>
                </c:pt>
                <c:pt idx="1">
                  <c:v>35.4</c:v>
                </c:pt>
                <c:pt idx="2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1653760"/>
        <c:axId val="151659648"/>
      </c:barChart>
      <c:catAx>
        <c:axId val="15165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659648"/>
        <c:crosses val="autoZero"/>
        <c:auto val="1"/>
        <c:lblAlgn val="ctr"/>
        <c:lblOffset val="100"/>
        <c:noMultiLvlLbl val="0"/>
      </c:catAx>
      <c:valAx>
        <c:axId val="151659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6537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123.11</c:v>
                </c:pt>
                <c:pt idx="1">
                  <c:v>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710720"/>
        <c:axId val="151409408"/>
      </c:barChart>
      <c:catAx>
        <c:axId val="151710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09408"/>
        <c:crosses val="autoZero"/>
        <c:auto val="1"/>
        <c:lblAlgn val="ctr"/>
        <c:lblOffset val="100"/>
        <c:noMultiLvlLbl val="0"/>
      </c:catAx>
      <c:valAx>
        <c:axId val="15140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710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64</c:v>
                </c:pt>
                <c:pt idx="1">
                  <c:v>63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61</c:v>
                </c:pt>
                <c:pt idx="1">
                  <c:v>58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448576"/>
        <c:axId val="151454464"/>
      </c:barChart>
      <c:catAx>
        <c:axId val="15144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54464"/>
        <c:crosses val="autoZero"/>
        <c:auto val="1"/>
        <c:lblAlgn val="ctr"/>
        <c:lblOffset val="100"/>
        <c:noMultiLvlLbl val="0"/>
      </c:catAx>
      <c:valAx>
        <c:axId val="15145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485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24945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23823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46044</v>
      </c>
      <c r="C4" s="35">
        <v>22440</v>
      </c>
      <c r="D4" s="63">
        <v>23604</v>
      </c>
      <c r="E4" s="211"/>
    </row>
    <row r="5" spans="1:5" ht="30" x14ac:dyDescent="0.25">
      <c r="A5" s="201" t="s">
        <v>716</v>
      </c>
      <c r="B5" s="72">
        <v>59033</v>
      </c>
      <c r="C5" s="61">
        <v>28975</v>
      </c>
      <c r="D5" s="111">
        <v>30058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6739</v>
      </c>
      <c r="C4" s="71">
        <v>9244</v>
      </c>
    </row>
    <row r="5" spans="1:6" x14ac:dyDescent="0.25">
      <c r="A5" s="286" t="s">
        <v>719</v>
      </c>
      <c r="B5" s="214">
        <v>2285</v>
      </c>
      <c r="C5" s="214">
        <v>2819</v>
      </c>
    </row>
    <row r="6" spans="1:6" x14ac:dyDescent="0.25">
      <c r="A6" s="286" t="s">
        <v>720</v>
      </c>
      <c r="B6" s="214">
        <v>3673</v>
      </c>
      <c r="C6" s="214">
        <v>3867</v>
      </c>
    </row>
    <row r="7" spans="1:6" x14ac:dyDescent="0.25">
      <c r="A7" s="286" t="s">
        <v>721</v>
      </c>
      <c r="B7" s="214">
        <v>6982</v>
      </c>
      <c r="C7" s="214">
        <v>5473</v>
      </c>
    </row>
    <row r="8" spans="1:6" x14ac:dyDescent="0.25">
      <c r="A8" s="286" t="s">
        <v>722</v>
      </c>
      <c r="B8" s="214">
        <v>59</v>
      </c>
      <c r="C8" s="214">
        <v>367</v>
      </c>
    </row>
    <row r="9" spans="1:6" x14ac:dyDescent="0.25">
      <c r="A9" s="286" t="s">
        <v>723</v>
      </c>
      <c r="B9" s="214">
        <v>2036</v>
      </c>
      <c r="C9" s="214">
        <v>1745</v>
      </c>
    </row>
    <row r="10" spans="1:6" ht="30" x14ac:dyDescent="0.25">
      <c r="A10" s="293" t="s">
        <v>724</v>
      </c>
      <c r="B10" s="214">
        <v>4055</v>
      </c>
      <c r="C10" s="214">
        <v>719</v>
      </c>
    </row>
    <row r="11" spans="1:6" x14ac:dyDescent="0.25">
      <c r="A11" s="286" t="s">
        <v>887</v>
      </c>
      <c r="B11" s="214">
        <v>1255</v>
      </c>
      <c r="C11" s="214">
        <v>1778</v>
      </c>
    </row>
    <row r="12" spans="1:6" x14ac:dyDescent="0.25">
      <c r="A12" s="294" t="s">
        <v>16</v>
      </c>
      <c r="B12" s="1">
        <f>SUM(B4:B11)</f>
        <v>27084</v>
      </c>
      <c r="C12" s="1">
        <f>SUM(C4:C11)</f>
        <v>26012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8043</v>
      </c>
      <c r="C19" s="71">
        <v>9031</v>
      </c>
    </row>
    <row r="20" spans="1:3" x14ac:dyDescent="0.25">
      <c r="A20" s="286" t="s">
        <v>719</v>
      </c>
      <c r="B20" s="214">
        <v>1518</v>
      </c>
      <c r="C20" s="214">
        <v>1988</v>
      </c>
    </row>
    <row r="21" spans="1:3" x14ac:dyDescent="0.25">
      <c r="A21" s="286" t="s">
        <v>720</v>
      </c>
      <c r="B21" s="214">
        <v>3508</v>
      </c>
      <c r="C21" s="214">
        <v>3752</v>
      </c>
    </row>
    <row r="22" spans="1:3" x14ac:dyDescent="0.25">
      <c r="A22" s="286" t="s">
        <v>721</v>
      </c>
      <c r="B22" s="214">
        <v>6767</v>
      </c>
      <c r="C22" s="214">
        <v>5400</v>
      </c>
    </row>
    <row r="23" spans="1:3" x14ac:dyDescent="0.25">
      <c r="A23" s="286" t="s">
        <v>722</v>
      </c>
      <c r="B23" s="214">
        <v>38</v>
      </c>
      <c r="C23" s="214">
        <v>114</v>
      </c>
    </row>
    <row r="24" spans="1:3" x14ac:dyDescent="0.25">
      <c r="A24" s="286" t="s">
        <v>723</v>
      </c>
      <c r="B24" s="214">
        <v>1579</v>
      </c>
      <c r="C24" s="214">
        <v>1298</v>
      </c>
    </row>
    <row r="25" spans="1:3" ht="30" x14ac:dyDescent="0.25">
      <c r="A25" s="293" t="s">
        <v>724</v>
      </c>
      <c r="B25" s="214">
        <v>2694</v>
      </c>
      <c r="C25" s="214">
        <v>519</v>
      </c>
    </row>
    <row r="26" spans="1:3" x14ac:dyDescent="0.25">
      <c r="A26" s="286" t="s">
        <v>887</v>
      </c>
      <c r="B26" s="214">
        <v>767</v>
      </c>
      <c r="C26" s="214">
        <v>1667</v>
      </c>
    </row>
    <row r="27" spans="1:3" x14ac:dyDescent="0.25">
      <c r="A27" s="294" t="s">
        <v>16</v>
      </c>
      <c r="B27" s="1">
        <f>SUM(B19:B26)</f>
        <v>24914</v>
      </c>
      <c r="C27" s="1">
        <f>SUM(C19:C26)</f>
        <v>23769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74.75</v>
      </c>
      <c r="C4" s="1018">
        <v>72.290000000000006</v>
      </c>
      <c r="D4" s="1018">
        <v>77.150000000000006</v>
      </c>
      <c r="E4" s="1019">
        <v>151</v>
      </c>
      <c r="F4" s="1019">
        <v>142.4</v>
      </c>
      <c r="G4" s="1020">
        <v>43.2</v>
      </c>
      <c r="H4" s="1021">
        <v>41.8</v>
      </c>
      <c r="I4" s="1022">
        <v>44.5</v>
      </c>
      <c r="J4" s="1019">
        <v>3.9</v>
      </c>
    </row>
    <row r="5" spans="1:12" x14ac:dyDescent="0.25">
      <c r="A5" s="498">
        <v>2021</v>
      </c>
      <c r="B5" s="757">
        <v>73.5</v>
      </c>
      <c r="C5" s="758">
        <v>70.89</v>
      </c>
      <c r="D5" s="758">
        <v>76.25</v>
      </c>
      <c r="E5" s="1023">
        <v>150</v>
      </c>
      <c r="F5" s="1023">
        <v>140.9</v>
      </c>
      <c r="G5" s="1024">
        <v>43.2</v>
      </c>
      <c r="H5" s="1025">
        <v>41.8</v>
      </c>
      <c r="I5" s="1026">
        <v>44.5</v>
      </c>
      <c r="J5" s="1023">
        <v>15.7</v>
      </c>
    </row>
    <row r="6" spans="1:12" x14ac:dyDescent="0.25">
      <c r="A6" s="499">
        <v>2022</v>
      </c>
      <c r="B6" s="1011">
        <v>73.66</v>
      </c>
      <c r="C6" s="1012">
        <v>70.84</v>
      </c>
      <c r="D6" s="1012">
        <v>76.56</v>
      </c>
      <c r="E6" s="1013">
        <v>144</v>
      </c>
      <c r="F6" s="1013">
        <v>151.19999999999999</v>
      </c>
      <c r="G6" s="1014">
        <v>43.8</v>
      </c>
      <c r="H6" s="1015">
        <v>42.5</v>
      </c>
      <c r="I6" s="1016">
        <v>45.1</v>
      </c>
      <c r="J6" s="1013">
        <v>6.2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3.9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15.7</v>
      </c>
    </row>
    <row r="13" spans="1:12" x14ac:dyDescent="0.25">
      <c r="A13" s="633">
        <f t="shared" si="0"/>
        <v>2022</v>
      </c>
      <c r="B13" s="627">
        <f t="shared" si="1"/>
        <v>6.2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10473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17202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35.299999999999997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71249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2358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52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10192</v>
      </c>
      <c r="C5" s="70">
        <v>16339</v>
      </c>
      <c r="D5" s="55">
        <v>8630</v>
      </c>
      <c r="E5" s="110">
        <v>7710</v>
      </c>
      <c r="F5" s="55">
        <v>31.9</v>
      </c>
      <c r="G5" s="55">
        <v>34.299999999999997</v>
      </c>
      <c r="H5" s="110">
        <v>29.5</v>
      </c>
      <c r="I5" s="55"/>
      <c r="J5" s="70"/>
      <c r="K5" s="55"/>
      <c r="L5" s="55"/>
      <c r="M5" s="71">
        <v>63</v>
      </c>
      <c r="N5" s="71">
        <v>61</v>
      </c>
      <c r="O5" s="71">
        <v>64</v>
      </c>
    </row>
    <row r="6" spans="1:16" x14ac:dyDescent="0.25">
      <c r="A6" s="215">
        <v>2021</v>
      </c>
      <c r="B6" s="212">
        <v>10421</v>
      </c>
      <c r="C6" s="212">
        <v>16851</v>
      </c>
      <c r="D6" s="58">
        <v>8838</v>
      </c>
      <c r="E6" s="160">
        <v>8013</v>
      </c>
      <c r="F6" s="58">
        <v>33.1</v>
      </c>
      <c r="G6" s="58">
        <v>35.4</v>
      </c>
      <c r="H6" s="160">
        <v>30.9</v>
      </c>
      <c r="I6" s="58">
        <v>55554</v>
      </c>
      <c r="J6" s="212">
        <v>3058</v>
      </c>
      <c r="K6" s="58">
        <v>1439</v>
      </c>
      <c r="L6" s="58">
        <v>1619</v>
      </c>
      <c r="M6" s="214">
        <v>60</v>
      </c>
      <c r="N6" s="214">
        <v>58</v>
      </c>
      <c r="O6" s="214">
        <v>63</v>
      </c>
    </row>
    <row r="7" spans="1:16" x14ac:dyDescent="0.25">
      <c r="A7" s="229">
        <v>2022</v>
      </c>
      <c r="B7" s="167">
        <v>10473</v>
      </c>
      <c r="C7" s="167">
        <v>17202</v>
      </c>
      <c r="D7" s="94">
        <v>8942</v>
      </c>
      <c r="E7" s="169">
        <v>8260</v>
      </c>
      <c r="F7" s="94">
        <v>35.299999999999997</v>
      </c>
      <c r="G7" s="58">
        <v>37.5</v>
      </c>
      <c r="H7" s="160">
        <v>33.1</v>
      </c>
      <c r="I7" s="94">
        <v>62631</v>
      </c>
      <c r="J7" s="167">
        <v>2541</v>
      </c>
      <c r="K7" s="94">
        <v>1206</v>
      </c>
      <c r="L7" s="94">
        <v>1335</v>
      </c>
      <c r="M7" s="214">
        <v>52</v>
      </c>
      <c r="N7" s="214">
        <v>51</v>
      </c>
      <c r="O7" s="214">
        <v>54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71249</v>
      </c>
      <c r="J8" s="1072">
        <v>2358</v>
      </c>
      <c r="K8" s="1073">
        <v>1027</v>
      </c>
      <c r="L8" s="1073">
        <v>1331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55554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62631</v>
      </c>
      <c r="F14" s="514">
        <f>A5</f>
        <v>2020</v>
      </c>
      <c r="G14" s="310">
        <f>IF(ISBLANK(E5),"",E5)</f>
        <v>7710</v>
      </c>
      <c r="H14" s="310">
        <f>IF(ISBLANK(D5),"",D5)</f>
        <v>8630</v>
      </c>
      <c r="K14" s="514">
        <f>A6</f>
        <v>2021</v>
      </c>
      <c r="L14" s="310">
        <f>IF(ISBLANK(L6),"",L6)</f>
        <v>1619</v>
      </c>
      <c r="M14" s="310">
        <f>IF(ISBLANK(K6),"",K6)</f>
        <v>1439</v>
      </c>
    </row>
    <row r="15" spans="1:16" x14ac:dyDescent="0.25">
      <c r="A15" s="481">
        <f>A8</f>
        <v>2023</v>
      </c>
      <c r="B15" s="311">
        <f t="shared" si="0"/>
        <v>71249</v>
      </c>
      <c r="F15" s="486">
        <f t="shared" ref="F15:F16" si="1">A6</f>
        <v>2021</v>
      </c>
      <c r="G15" s="479">
        <f t="shared" ref="G15:G16" si="2">IF(ISBLANK(E6),"",E6)</f>
        <v>8013</v>
      </c>
      <c r="H15" s="479">
        <f t="shared" ref="H15:H16" si="3">IF(ISBLANK(D6),"",D6)</f>
        <v>8838</v>
      </c>
      <c r="K15" s="486">
        <f>A7</f>
        <v>2022</v>
      </c>
      <c r="L15" s="479">
        <f t="shared" ref="L15:L16" si="4">IF(ISBLANK(L7),"",L7)</f>
        <v>1335</v>
      </c>
      <c r="M15" s="479">
        <f t="shared" ref="M15:M16" si="5">IF(ISBLANK(K7),"",K7)</f>
        <v>1206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8260</v>
      </c>
      <c r="H16" s="311">
        <f t="shared" si="3"/>
        <v>8942</v>
      </c>
      <c r="K16" s="481">
        <f>A8</f>
        <v>2023</v>
      </c>
      <c r="L16" s="311">
        <f t="shared" si="4"/>
        <v>1331</v>
      </c>
      <c r="M16" s="311">
        <f t="shared" si="5"/>
        <v>1027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10192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10421</v>
      </c>
      <c r="C21" s="373"/>
      <c r="D21" s="197"/>
      <c r="F21" s="514">
        <f>A5</f>
        <v>2020</v>
      </c>
      <c r="G21" s="310">
        <f>IF(ISBLANK(E5),"",E5)</f>
        <v>7710</v>
      </c>
      <c r="H21" s="310">
        <f>IF(ISBLANK(D5),"",D5)</f>
        <v>8630</v>
      </c>
      <c r="K21" s="514">
        <f>A6</f>
        <v>2021</v>
      </c>
      <c r="L21" s="310">
        <f>IF(ISBLANK(L6),"",L6)</f>
        <v>1619</v>
      </c>
      <c r="M21" s="310">
        <f>IF(ISBLANK(K6),"",K6)</f>
        <v>1439</v>
      </c>
    </row>
    <row r="22" spans="1:15" x14ac:dyDescent="0.25">
      <c r="A22" s="481">
        <f t="shared" si="6"/>
        <v>2022</v>
      </c>
      <c r="B22" s="311">
        <f t="shared" si="7"/>
        <v>10473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8013</v>
      </c>
      <c r="H22" s="479">
        <f t="shared" ref="H22:H23" si="10">IF(ISBLANK(D6),"",D6)</f>
        <v>8838</v>
      </c>
      <c r="K22" s="486">
        <f>A7</f>
        <v>2022</v>
      </c>
      <c r="L22" s="479">
        <f>IF(ISBLANK(L7),"",L7)</f>
        <v>1335</v>
      </c>
      <c r="M22" s="479">
        <f>IF(ISBLANK(K7),"",K7)</f>
        <v>1206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8260</v>
      </c>
      <c r="H23" s="311">
        <f t="shared" si="10"/>
        <v>8942</v>
      </c>
      <c r="K23" s="481">
        <f>A8</f>
        <v>2023</v>
      </c>
      <c r="L23" s="311">
        <f>IF(ISBLANK(L8),"",L8)</f>
        <v>1331</v>
      </c>
      <c r="M23" s="311">
        <f>IF(ISBLANK(K8),"",K8)</f>
        <v>1027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10192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10421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10473</v>
      </c>
      <c r="C28" s="373"/>
      <c r="D28" s="197"/>
      <c r="F28" s="514">
        <f>A5</f>
        <v>2020</v>
      </c>
      <c r="G28" s="310">
        <f>IF(ISBLANK(H5),"",H5)</f>
        <v>29.5</v>
      </c>
      <c r="H28" s="310">
        <f>IF(ISBLANK(G5),"",G5)</f>
        <v>34.299999999999997</v>
      </c>
      <c r="K28" s="514">
        <f>A5</f>
        <v>2020</v>
      </c>
      <c r="L28" s="310">
        <f>IF(ISBLANK(O5),"",O5)</f>
        <v>64</v>
      </c>
      <c r="M28" s="310">
        <f>IF(ISBLANK(N5),"",N5)</f>
        <v>61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30.9</v>
      </c>
      <c r="H29" s="479">
        <f t="shared" ref="H29:H30" si="15">IF(ISBLANK(G6),"",G6)</f>
        <v>35.4</v>
      </c>
      <c r="K29" s="486">
        <f t="shared" ref="K29:K30" si="16">A6</f>
        <v>2021</v>
      </c>
      <c r="L29" s="479">
        <f t="shared" ref="L29:L30" si="17">IF(ISBLANK(O6),"",O6)</f>
        <v>63</v>
      </c>
      <c r="M29" s="479">
        <f t="shared" ref="M29:M30" si="18">IF(ISBLANK(N6),"",N6)</f>
        <v>58</v>
      </c>
    </row>
    <row r="30" spans="1:15" x14ac:dyDescent="0.25">
      <c r="F30" s="481">
        <f t="shared" si="13"/>
        <v>2022</v>
      </c>
      <c r="G30" s="311">
        <f t="shared" si="14"/>
        <v>33.1</v>
      </c>
      <c r="H30" s="311">
        <f t="shared" si="15"/>
        <v>37.5</v>
      </c>
      <c r="K30" s="481">
        <f t="shared" si="16"/>
        <v>2022</v>
      </c>
      <c r="L30" s="311">
        <f t="shared" si="17"/>
        <v>54</v>
      </c>
      <c r="M30" s="311">
        <f t="shared" si="18"/>
        <v>51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29.5</v>
      </c>
      <c r="H35" s="310">
        <f>IF(ISBLANK(G5),"",G5)</f>
        <v>34.299999999999997</v>
      </c>
      <c r="K35" s="514">
        <f>A5</f>
        <v>2020</v>
      </c>
      <c r="L35" s="310">
        <f>IF(ISBLANK(O5),"",O5)</f>
        <v>64</v>
      </c>
      <c r="M35" s="310">
        <f>IF(ISBLANK(N5),"",N5)</f>
        <v>61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30.9</v>
      </c>
      <c r="H36" s="479">
        <f t="shared" ref="H36:H37" si="21">IF(ISBLANK(G6),"",G6)</f>
        <v>35.4</v>
      </c>
      <c r="K36" s="486">
        <f t="shared" ref="K36:K37" si="22">A6</f>
        <v>2021</v>
      </c>
      <c r="L36" s="479">
        <f t="shared" ref="L36:L37" si="23">IF(ISBLANK(O6),"",O6)</f>
        <v>63</v>
      </c>
      <c r="M36" s="479">
        <f t="shared" ref="M36:M37" si="24">IF(ISBLANK(N6),"",N6)</f>
        <v>58</v>
      </c>
    </row>
    <row r="37" spans="6:15" x14ac:dyDescent="0.25">
      <c r="F37" s="481">
        <f t="shared" si="19"/>
        <v>2022</v>
      </c>
      <c r="G37" s="311">
        <f t="shared" si="20"/>
        <v>33.1</v>
      </c>
      <c r="H37" s="311">
        <f t="shared" si="21"/>
        <v>37.5</v>
      </c>
      <c r="K37" s="481">
        <f t="shared" si="22"/>
        <v>2022</v>
      </c>
      <c r="L37" s="311">
        <f t="shared" si="23"/>
        <v>54</v>
      </c>
      <c r="M37" s="311">
        <f t="shared" si="24"/>
        <v>51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20.100000000000001</v>
      </c>
      <c r="C6" s="35">
        <v>21.8</v>
      </c>
      <c r="D6" s="63">
        <v>18.7</v>
      </c>
      <c r="E6" s="35">
        <v>56.3</v>
      </c>
      <c r="F6" s="35">
        <v>52.2</v>
      </c>
      <c r="G6" s="35">
        <v>59.9</v>
      </c>
      <c r="H6" s="292">
        <v>23.6</v>
      </c>
      <c r="I6" s="35">
        <v>26.1</v>
      </c>
      <c r="J6" s="63">
        <v>21.4</v>
      </c>
      <c r="M6" s="127" t="s">
        <v>16</v>
      </c>
      <c r="N6" s="935">
        <f>IF(ISBLANK(B8),"",B8)</f>
        <v>17.7</v>
      </c>
      <c r="O6" s="935">
        <f>IF(ISBLANK(E8),"",E8)</f>
        <v>54.2</v>
      </c>
      <c r="P6" s="128">
        <f>IF(ISBLANK(H8),"",H8)</f>
        <v>28.2</v>
      </c>
    </row>
    <row r="7" spans="1:19" x14ac:dyDescent="0.25">
      <c r="A7" s="286">
        <v>2022</v>
      </c>
      <c r="B7" s="167">
        <v>19.8</v>
      </c>
      <c r="C7" s="94">
        <v>20.9</v>
      </c>
      <c r="D7" s="169">
        <v>18.7</v>
      </c>
      <c r="E7" s="94">
        <v>55.1</v>
      </c>
      <c r="F7" s="94">
        <v>51.4</v>
      </c>
      <c r="G7" s="94">
        <v>58.4</v>
      </c>
      <c r="H7" s="167">
        <v>25.1</v>
      </c>
      <c r="I7" s="94">
        <v>27.7</v>
      </c>
      <c r="J7" s="169">
        <v>22.8</v>
      </c>
    </row>
    <row r="8" spans="1:19" x14ac:dyDescent="0.25">
      <c r="A8" s="218">
        <v>2023</v>
      </c>
      <c r="B8" s="167">
        <v>17.7</v>
      </c>
      <c r="C8" s="94">
        <v>20.7</v>
      </c>
      <c r="D8" s="169">
        <v>15.3</v>
      </c>
      <c r="E8" s="94">
        <v>54.2</v>
      </c>
      <c r="F8" s="94">
        <v>47.9</v>
      </c>
      <c r="G8" s="94">
        <v>59</v>
      </c>
      <c r="H8" s="167">
        <v>28.2</v>
      </c>
      <c r="I8" s="94">
        <v>31.4</v>
      </c>
      <c r="J8" s="169">
        <v>25.7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15.3</v>
      </c>
      <c r="O12" s="936">
        <f>IF(ISBLANK(G8),"",G8)</f>
        <v>59</v>
      </c>
      <c r="P12" s="938">
        <f>IF(ISBLANK(J8),"",J8)</f>
        <v>25.7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20.7</v>
      </c>
      <c r="O13" s="937">
        <f>IF(ISBLANK(F8),"",F8)</f>
        <v>47.9</v>
      </c>
      <c r="P13" s="939">
        <f>IF(ISBLANK(I8),"",I8)</f>
        <v>31.4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17.7</v>
      </c>
      <c r="O20" s="935">
        <f>IF(ISBLANK(E8),"",E8)</f>
        <v>54.2</v>
      </c>
      <c r="P20" s="940">
        <f>IF(ISBLANK(H8),"",H8)</f>
        <v>28.2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15.3</v>
      </c>
      <c r="O24" s="936">
        <f>IF(ISBLANK(G8),"",G8)</f>
        <v>59</v>
      </c>
      <c r="P24" s="938">
        <f>IF(ISBLANK(J8),"",J8)</f>
        <v>25.7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20.7</v>
      </c>
      <c r="O25" s="937">
        <f>IF(ISBLANK(F8),"",F8)</f>
        <v>47.9</v>
      </c>
      <c r="P25" s="939">
        <f>IF(ISBLANK(I8),"",I8)</f>
        <v>31.4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984597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20189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1054335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21619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3787515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77664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511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2183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114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297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456491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25.9</v>
      </c>
      <c r="E20" s="600">
        <v>27.7</v>
      </c>
      <c r="F20" s="600">
        <v>25.1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28.6</v>
      </c>
      <c r="E21" s="751">
        <v>35.200000000000003</v>
      </c>
      <c r="F21" s="751">
        <v>34.700000000000003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16.2</v>
      </c>
      <c r="E22" s="752">
        <v>7.1</v>
      </c>
      <c r="F22" s="752">
        <v>6.2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25.1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34.700000000000003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6.2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25.1</v>
      </c>
      <c r="C30" s="204" t="s">
        <v>493</v>
      </c>
    </row>
    <row r="31" spans="1:11" x14ac:dyDescent="0.25">
      <c r="A31" s="698" t="s">
        <v>1430</v>
      </c>
      <c r="B31" s="734">
        <f>F21</f>
        <v>34.700000000000003</v>
      </c>
    </row>
    <row r="32" spans="1:11" x14ac:dyDescent="0.25">
      <c r="A32" s="698" t="s">
        <v>1431</v>
      </c>
      <c r="B32" s="734">
        <f>F22</f>
        <v>6.2</v>
      </c>
    </row>
    <row r="33" spans="1:2" x14ac:dyDescent="0.25">
      <c r="A33" s="699" t="s">
        <v>1432</v>
      </c>
      <c r="B33" s="732">
        <f>100-(B30+B31+B32)</f>
        <v>34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483</v>
      </c>
      <c r="C4" s="71">
        <v>20</v>
      </c>
      <c r="D4" s="71">
        <v>31</v>
      </c>
      <c r="G4" s="217">
        <f>A4</f>
        <v>2021</v>
      </c>
      <c r="H4" s="289">
        <f>IF(ISBLANK(C4),"",C4)</f>
        <v>20</v>
      </c>
      <c r="I4" s="289">
        <f>IF(ISBLANK(D4),"",D4)</f>
        <v>31</v>
      </c>
    </row>
    <row r="5" spans="1:9" x14ac:dyDescent="0.25">
      <c r="A5" s="286">
        <v>2022</v>
      </c>
      <c r="B5" s="214">
        <v>497</v>
      </c>
      <c r="C5" s="214">
        <v>20</v>
      </c>
      <c r="D5" s="214">
        <v>47</v>
      </c>
      <c r="G5" s="286">
        <f t="shared" ref="G5:G6" si="0">A5</f>
        <v>2022</v>
      </c>
      <c r="H5" s="290">
        <f t="shared" ref="H5:H6" si="1">IF(ISBLANK(C5),"",C5)</f>
        <v>20</v>
      </c>
      <c r="I5" s="290">
        <f t="shared" ref="I5:I6" si="2">IF(ISBLANK(D5),"",D5)</f>
        <v>47</v>
      </c>
    </row>
    <row r="6" spans="1:9" x14ac:dyDescent="0.25">
      <c r="A6" s="218">
        <v>2023</v>
      </c>
      <c r="B6" s="168">
        <v>511</v>
      </c>
      <c r="C6" s="168">
        <v>33</v>
      </c>
      <c r="D6" s="168">
        <v>45</v>
      </c>
      <c r="G6" s="219">
        <f t="shared" si="0"/>
        <v>2023</v>
      </c>
      <c r="H6" s="291">
        <f t="shared" si="1"/>
        <v>33</v>
      </c>
      <c r="I6" s="291">
        <f t="shared" si="2"/>
        <v>45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20</v>
      </c>
      <c r="I12" s="289">
        <f>IF(ISBLANK(D4),"",D4)</f>
        <v>31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20</v>
      </c>
      <c r="I13" s="290">
        <f t="shared" si="4"/>
        <v>47</v>
      </c>
    </row>
    <row r="14" spans="1:9" x14ac:dyDescent="0.25">
      <c r="G14" s="219">
        <f t="shared" si="3"/>
        <v>2023</v>
      </c>
      <c r="H14" s="291">
        <f t="shared" ref="H14:I14" si="5">IF(ISBLANK(C6),"",C6)</f>
        <v>33</v>
      </c>
      <c r="I14" s="291">
        <f t="shared" si="5"/>
        <v>45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1863</v>
      </c>
      <c r="C23" s="71">
        <v>125</v>
      </c>
      <c r="D23" s="71">
        <v>246</v>
      </c>
      <c r="G23" s="217">
        <f>A23</f>
        <v>2021</v>
      </c>
      <c r="H23" s="289">
        <f>IF(ISBLANK(C23),"",C23)</f>
        <v>125</v>
      </c>
      <c r="I23" s="289">
        <f>IF(ISBLANK(D23),"",D23)</f>
        <v>246</v>
      </c>
    </row>
    <row r="24" spans="1:13" x14ac:dyDescent="0.25">
      <c r="A24" s="286">
        <v>2022</v>
      </c>
      <c r="B24" s="214">
        <v>1998</v>
      </c>
      <c r="C24" s="214">
        <v>141</v>
      </c>
      <c r="D24" s="214">
        <v>268</v>
      </c>
      <c r="G24" s="286">
        <f t="shared" ref="G24:G25" si="6">A24</f>
        <v>2022</v>
      </c>
      <c r="H24" s="290">
        <f t="shared" ref="H24:H25" si="7">IF(ISBLANK(C24),"",C24)</f>
        <v>141</v>
      </c>
      <c r="I24" s="290">
        <f t="shared" ref="I24:I25" si="8">IF(ISBLANK(D24),"",D24)</f>
        <v>268</v>
      </c>
    </row>
    <row r="25" spans="1:13" x14ac:dyDescent="0.25">
      <c r="A25" s="218">
        <v>2023</v>
      </c>
      <c r="B25" s="168">
        <v>2183</v>
      </c>
      <c r="C25" s="168">
        <v>114</v>
      </c>
      <c r="D25" s="168">
        <v>297</v>
      </c>
      <c r="G25" s="219">
        <f t="shared" si="6"/>
        <v>2023</v>
      </c>
      <c r="H25" s="291">
        <f t="shared" si="7"/>
        <v>114</v>
      </c>
      <c r="I25" s="291">
        <f t="shared" si="8"/>
        <v>297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125</v>
      </c>
      <c r="I31" s="289">
        <f>IF(ISBLANK(D23),"",D23)</f>
        <v>246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141</v>
      </c>
      <c r="I32" s="290">
        <f t="shared" si="10"/>
        <v>268</v>
      </c>
    </row>
    <row r="33" spans="7:9" x14ac:dyDescent="0.25">
      <c r="G33" s="219">
        <f t="shared" si="9"/>
        <v>2023</v>
      </c>
      <c r="H33" s="291">
        <f t="shared" ref="H33:I33" si="11">IF(ISBLANK(C25),"",C25)</f>
        <v>114</v>
      </c>
      <c r="I33" s="291">
        <f t="shared" si="11"/>
        <v>297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729681</v>
      </c>
      <c r="C4" s="1077">
        <v>14231</v>
      </c>
      <c r="D4" s="110">
        <v>806525</v>
      </c>
      <c r="E4" s="70">
        <v>15729</v>
      </c>
      <c r="F4" s="1076">
        <v>457395</v>
      </c>
      <c r="G4" s="70">
        <v>8920</v>
      </c>
      <c r="H4" s="1078">
        <v>2821148</v>
      </c>
      <c r="I4" s="1077">
        <v>55020</v>
      </c>
    </row>
    <row r="5" spans="1:9" x14ac:dyDescent="0.25">
      <c r="A5" s="587">
        <v>2021</v>
      </c>
      <c r="B5" s="1079">
        <v>912786</v>
      </c>
      <c r="C5" s="1080">
        <v>17952</v>
      </c>
      <c r="D5" s="160">
        <v>1158120</v>
      </c>
      <c r="E5" s="212">
        <v>22777</v>
      </c>
      <c r="F5" s="1079">
        <v>233261</v>
      </c>
      <c r="G5" s="212">
        <v>4588</v>
      </c>
      <c r="H5" s="1081">
        <v>3290576</v>
      </c>
      <c r="I5" s="1080">
        <v>64718</v>
      </c>
    </row>
    <row r="6" spans="1:9" x14ac:dyDescent="0.25">
      <c r="A6" s="588">
        <v>2022</v>
      </c>
      <c r="B6" s="1082">
        <v>949188</v>
      </c>
      <c r="C6" s="1083">
        <v>19463</v>
      </c>
      <c r="D6" s="169">
        <v>1315206</v>
      </c>
      <c r="E6" s="167">
        <v>26969</v>
      </c>
      <c r="F6" s="1082">
        <v>236155</v>
      </c>
      <c r="G6" s="167">
        <v>4842</v>
      </c>
      <c r="H6" s="1084">
        <v>3787515</v>
      </c>
      <c r="I6" s="1083">
        <v>77664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323348</v>
      </c>
      <c r="C4" s="1076"/>
      <c r="D4" s="1077"/>
      <c r="E4" s="1076"/>
      <c r="F4" s="1077"/>
    </row>
    <row r="5" spans="1:6" x14ac:dyDescent="0.25">
      <c r="A5" s="480">
        <v>2021</v>
      </c>
      <c r="B5" s="1081">
        <v>175251</v>
      </c>
      <c r="C5" s="1079"/>
      <c r="D5" s="1080"/>
      <c r="E5" s="1079"/>
      <c r="F5" s="1080"/>
    </row>
    <row r="6" spans="1:6" ht="15.75" thickBot="1" x14ac:dyDescent="0.3">
      <c r="A6" s="960">
        <v>2022</v>
      </c>
      <c r="B6" s="1085">
        <v>456491</v>
      </c>
      <c r="C6" s="1086">
        <v>984597</v>
      </c>
      <c r="D6" s="1087">
        <v>20189</v>
      </c>
      <c r="E6" s="1086">
        <v>1054335</v>
      </c>
      <c r="F6" s="1087">
        <v>21619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Mladenovac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339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48768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144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16.600000000000001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-6.2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73.66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43.8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151.19999999999999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2.81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46044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59033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1739</v>
      </c>
      <c r="C63" s="548">
        <f>IF(ISBLANK('DEM2'!C7),"-",'DEM2'!C7)</f>
        <v>1879</v>
      </c>
      <c r="D63" s="548"/>
      <c r="E63" s="548">
        <f>IF(ISBLANK('DEM2'!D8),"-",'DEM2'!D8)</f>
        <v>1573</v>
      </c>
      <c r="F63" s="548">
        <f>IF(ISBLANK('DEM2'!C8),"-",'DEM2'!C8)</f>
        <v>1711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2039</v>
      </c>
      <c r="C64" s="317">
        <f>IF(ISBLANK('DEM2'!F7),"-",'DEM2'!F7)</f>
        <v>2175</v>
      </c>
      <c r="D64" s="789"/>
      <c r="E64" s="317">
        <f>IF(ISBLANK('DEM2'!G8),"-",'DEM2'!G8)</f>
        <v>1922</v>
      </c>
      <c r="F64" s="317">
        <f>IF(ISBLANK('DEM2'!F8),"-",'DEM2'!F8)</f>
        <v>2040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990</v>
      </c>
      <c r="C65" s="345">
        <f>IF(ISBLANK('DEM2'!I7),"-",'DEM2'!I7)</f>
        <v>1074</v>
      </c>
      <c r="D65" s="393"/>
      <c r="E65" s="345">
        <f>IF(ISBLANK('DEM2'!J8),"-",'DEM2'!J8)</f>
        <v>950</v>
      </c>
      <c r="F65" s="345">
        <f>IF(ISBLANK('DEM2'!I8),"-",'DEM2'!I8)</f>
        <v>1008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4518</v>
      </c>
      <c r="C66" s="348">
        <f>IF(ISBLANK('DEM2'!L7),"-",'DEM2'!L7)</f>
        <v>4860</v>
      </c>
      <c r="D66" s="394"/>
      <c r="E66" s="348">
        <f>IF(ISBLANK('DEM2'!M8),"-",'DEM2'!M8)</f>
        <v>4205</v>
      </c>
      <c r="F66" s="348">
        <f>IF(ISBLANK('DEM2'!L8),"-",'DEM2'!L8)</f>
        <v>4508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4013</v>
      </c>
      <c r="C67" s="345">
        <f>IF(ISBLANK('DEM2'!O7),"-",'DEM2'!O7)</f>
        <v>4171</v>
      </c>
      <c r="D67" s="393"/>
      <c r="E67" s="345">
        <f>IF(ISBLANK('DEM2'!P8),"-",'DEM2'!P8)</f>
        <v>3700</v>
      </c>
      <c r="F67" s="345">
        <f>IF(ISBLANK('DEM2'!O8),"-",'DEM2'!O8)</f>
        <v>3782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15837</v>
      </c>
      <c r="C68" s="317">
        <f>IF(ISBLANK('DEM2'!R7),"-",'DEM2'!R7)</f>
        <v>16078</v>
      </c>
      <c r="D68" s="395"/>
      <c r="E68" s="317">
        <f>IF(ISBLANK('DEM2'!S8),"-",'DEM2'!S8)</f>
        <v>15158</v>
      </c>
      <c r="F68" s="317">
        <f>IF(ISBLANK('DEM2'!R8),"-",'DEM2'!R8)</f>
        <v>15246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25912</v>
      </c>
      <c r="C69" s="463">
        <f>IF(ISBLANK('DEM2'!U7),"-",'DEM2'!U7)</f>
        <v>24933</v>
      </c>
      <c r="D69" s="799"/>
      <c r="E69" s="463">
        <f>IF(ISBLANK('DEM2'!V8),"-",'DEM2'!V8)</f>
        <v>24945</v>
      </c>
      <c r="F69" s="463">
        <f>IF(ISBLANK('DEM2'!U8),"-",'DEM2'!U8)</f>
        <v>23823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6.1</v>
      </c>
      <c r="G116" s="407">
        <f>IF(ISBLANK('DEM2'!E24),"-",'DEM2'!E24)</f>
        <v>12.2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</v>
      </c>
      <c r="G117" s="801">
        <f>IF(ISBLANK('DEM2'!E25),"-",'DEM2'!E25)</f>
        <v>5.9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10473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17202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35.299999999999997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71249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2358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52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24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37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34.1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7.8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3787515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77664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1315206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734884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26969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949188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19463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236155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4842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984597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20189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1054335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21619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511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2183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456491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5221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5481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3742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17827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5158</v>
      </c>
      <c r="C300" s="808">
        <f>IF(ISBLANK(POLJ3!C4),"-",POLJ3!C4)</f>
        <v>638</v>
      </c>
      <c r="D300" s="1104">
        <f>IF(ISBLANK(POLJ3!D4),"-",POLJ3!D4)</f>
        <v>4520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7534</v>
      </c>
      <c r="C301" s="789">
        <f>IF(ISBLANK(POLJ3!C5),"-",POLJ3!C5)</f>
        <v>4636</v>
      </c>
      <c r="D301" s="1105">
        <f>IF(ISBLANK(POLJ3!D5),"-",POLJ3!D5)</f>
        <v>2898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10</v>
      </c>
      <c r="C302" s="790">
        <f>IF(ISBLANK(POLJ3!C6),"-",POLJ3!C6)</f>
        <v>2</v>
      </c>
      <c r="D302" s="1106">
        <f>IF(ISBLANK(POLJ3!D6),"-",POLJ3!D6)</f>
        <v>8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102</v>
      </c>
      <c r="C303" s="791">
        <f>IF(ISBLANK(POLJ3!C7),"-",POLJ3!C7)</f>
        <v>44</v>
      </c>
      <c r="D303" s="1107">
        <f>IF(ISBLANK(POLJ3!D7),"-",POLJ3!D7)</f>
        <v>58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5221</v>
      </c>
      <c r="C304" s="807">
        <f>IF(ISBLANK(POLJ3!C8),"-",POLJ3!C8)</f>
        <v>593</v>
      </c>
      <c r="D304" s="1108">
        <f>IF(ISBLANK(POLJ3!D8),"-",POLJ3!D8)</f>
        <v>4628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307.29000000000002</v>
      </c>
      <c r="C310" s="1109"/>
      <c r="D310" s="3"/>
      <c r="E310" s="5"/>
      <c r="F310" s="5"/>
      <c r="G310" s="815" t="s">
        <v>854</v>
      </c>
      <c r="H310" s="816">
        <f>IF(ISBLANK(POLJ2!H3),"-",POLJ2!H3)</f>
        <v>6628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14850.12</v>
      </c>
      <c r="C311" s="1120"/>
      <c r="D311" s="3"/>
      <c r="E311" s="5"/>
      <c r="F311" s="5"/>
      <c r="G311" s="810" t="s">
        <v>855</v>
      </c>
      <c r="H311" s="248">
        <f>IF(ISBLANK(POLJ2!H4),"-",POLJ2!H4)</f>
        <v>30808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1477.59</v>
      </c>
      <c r="C312" s="1120"/>
      <c r="D312" s="3"/>
      <c r="E312" s="5"/>
      <c r="F312" s="5"/>
      <c r="G312" s="810" t="s">
        <v>856</v>
      </c>
      <c r="H312" s="248">
        <f>IF(ISBLANK(POLJ2!H5),"-",POLJ2!H5)</f>
        <v>16582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147.44</v>
      </c>
      <c r="C313" s="1120"/>
      <c r="D313" s="3"/>
      <c r="E313" s="5"/>
      <c r="F313" s="5"/>
      <c r="G313" s="812" t="s">
        <v>857</v>
      </c>
      <c r="H313" s="249">
        <f>IF(ISBLANK(POLJ2!H6),"-",POLJ2!H6)</f>
        <v>351345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2.17</v>
      </c>
      <c r="C314" s="1120"/>
      <c r="D314" s="3"/>
      <c r="E314" s="5"/>
      <c r="F314" s="5"/>
      <c r="G314" s="814" t="s">
        <v>847</v>
      </c>
      <c r="H314" s="817">
        <f>IF(ISBLANK(POLJ2!H7),"-",POLJ2!H7)</f>
        <v>405363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2591.6799999999998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19376.29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2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19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328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27.8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1555</v>
      </c>
      <c r="I364" s="808">
        <f>IF(ISBLANK(OBRAZ2!I6),"-",OBRAZ2!I6)</f>
        <v>1223</v>
      </c>
      <c r="J364" s="808">
        <f>IF(ISBLANK(OBRAZ2!J6),"-",OBRAZ2!J6)</f>
        <v>332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726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62.1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472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66.093853271645742</v>
      </c>
      <c r="I377" s="851">
        <f>IF(ISBLANK(OBRAZ2!C14),"-",OBRAZ2!C23)</f>
        <v>70.80385852090032</v>
      </c>
      <c r="J377" s="851">
        <f>IF(ISBLANK(OBRAZ2!D14),"-",OBRAZ2!D23)</f>
        <v>69.069462647444297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13.218770654329148</v>
      </c>
      <c r="I379" s="851">
        <f>IF(ISBLANK(OBRAZ2!C16),"-",OBRAZ2!C25)</f>
        <v>8.4887459807073959</v>
      </c>
      <c r="J379" s="851">
        <f>IF(ISBLANK(OBRAZ2!D16),"-",OBRAZ2!D25)</f>
        <v>9.6985583224115341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20.687376074025117</v>
      </c>
      <c r="I380" s="852">
        <f>IF(ISBLANK(OBRAZ2!C17),"-",OBRAZ2!C26)</f>
        <v>20.707395498392284</v>
      </c>
      <c r="J380" s="852">
        <f>IF(ISBLANK(OBRAZ2!D17),"-",OBRAZ2!D26)</f>
        <v>21.231979030144167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14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1570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1806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311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79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93.3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463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95.3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46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1209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311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-0.6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11287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3900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>
        <f>IF(ISBLANK(ZDRAV1!B4),"-",ZDRAV1!B4)</f>
        <v>107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2.2000000000000002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0.6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>
        <f>IF(ISBLANK(ZDRAV1!B8),"-",ZDRAV1!B8)</f>
        <v>0.09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>
        <f>IF(ISBLANK(ZDRAV1!B9),"-",ZDRAV1!B9)</f>
        <v>1.2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>
        <f>IF(ISBLANK(ZDRAV1!B10),"-",ZDRAV1!B10)</f>
        <v>50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>
        <f>IF(ISBLANK(ZDRAV1!B11),"-",ZDRAV1!B11)</f>
        <v>0.33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>
        <f>IF(ISBLANK(ZDRAV1!B18),"-",ZDRAV1!B18)</f>
        <v>94.9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>
        <f>IF(ISBLANK(ZDRAV1!B19),"-",ZDRAV1!B19)</f>
        <v>87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4492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>
        <f>IF(ISBLANK('SOC1'!B5),"-",'SOC1'!B5)</f>
        <v>9.1999999999999993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15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299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>
        <f>IF(ISBLANK('SOC1'!B10),"-",'SOC1'!B10)</f>
        <v>3243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21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36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>
        <f>IF(ISBLANK('SOC3'!B5),"-",'SOC3'!B5)</f>
        <v>4.4000000000000004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>
        <f>IF(ISBLANK('SOC3'!B6),"-",'SOC3'!B6)</f>
        <v>0.5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>
        <f>IF(ISBLANK('SOC3'!B7),"-",'SOC3'!B7)</f>
        <v>3.9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3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53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485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>
        <f>IF(ISBLANK('SOC5'!B5),"-",'SOC5'!B5)</f>
        <v>1.3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862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11.1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370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4.3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138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286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36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90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113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>
        <f>IF(ISBLANK('SOC7'!B10),"-",'SOC7'!B10)</f>
        <v>19.2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47.9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40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186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35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>
        <f>IF(ISBLANK(SAOBINFR1!B4),"-",SAOBINFR1!B4)</f>
        <v>260.94900000000001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5.3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>
        <f>IF(ISBLANK(SAOBINFR1!B5),"-",SAOBINFR1!B5)</f>
        <v>143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>
        <f>IF(ISBLANK(SAOBINFR1!B6),"-",SAOBINFR1!B6)</f>
        <v>10418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>
        <f>IF(ISBLANK(SAOBINFR1!B7),"-",SAOBINFR1!B7)</f>
        <v>182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>
        <f>IF(ISBLANK(SAOBINFR1!B8),"-",SAOBINFR1!B8)</f>
        <v>8300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6860.11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20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14.614050000000001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121</v>
      </c>
      <c r="D696" s="3"/>
      <c r="E696" s="5"/>
      <c r="F696" s="5"/>
      <c r="G696" s="837">
        <v>2012</v>
      </c>
      <c r="H696" s="835">
        <f>IF(ISBLANK(INDEKSI2!B5),"-",INDEKSI2!B5)</f>
        <v>33.11</v>
      </c>
      <c r="I696" s="835">
        <f>IF(ISBLANK(INDEKSI2!C5),"-",INDEKSI2!C5)</f>
        <v>43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37.03</v>
      </c>
      <c r="D697" s="3"/>
      <c r="E697" s="5"/>
      <c r="F697" s="5"/>
      <c r="G697" s="838">
        <v>2013</v>
      </c>
      <c r="H697" s="559">
        <f>IF(ISBLANK(INDEKSI2!B6),"-",INDEKSI2!B6)</f>
        <v>33.619999999999997</v>
      </c>
      <c r="I697" s="559">
        <f>IF(ISBLANK(INDEKSI2!C6),"-",INDEKSI2!C6)</f>
        <v>53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35.270000000000003</v>
      </c>
      <c r="I698" s="836">
        <f>IF(ISBLANK(INDEKSI2!C7),"-",INDEKSI2!C7)</f>
        <v>48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3980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1599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21199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3403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5.3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34.1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7.8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37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35.270000000000003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48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14.614050000000001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121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37.03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34.44</v>
      </c>
      <c r="C4" s="721">
        <v>40</v>
      </c>
      <c r="D4" s="710"/>
      <c r="E4" s="711"/>
      <c r="F4" s="712"/>
    </row>
    <row r="5" spans="1:6" x14ac:dyDescent="0.25">
      <c r="A5" s="286">
        <v>2012</v>
      </c>
      <c r="B5" s="614">
        <v>33.11</v>
      </c>
      <c r="C5" s="722">
        <v>43</v>
      </c>
      <c r="D5" s="713"/>
      <c r="E5" s="641"/>
      <c r="F5" s="714"/>
    </row>
    <row r="6" spans="1:6" x14ac:dyDescent="0.25">
      <c r="A6" s="286">
        <v>2013</v>
      </c>
      <c r="B6" s="614">
        <v>33.619999999999997</v>
      </c>
      <c r="C6" s="722">
        <v>53</v>
      </c>
      <c r="D6" s="715">
        <v>14.614050000000001</v>
      </c>
      <c r="E6" s="609">
        <v>121</v>
      </c>
      <c r="F6" s="716">
        <v>37.03</v>
      </c>
    </row>
    <row r="7" spans="1:6" x14ac:dyDescent="0.25">
      <c r="A7" s="219">
        <v>2014</v>
      </c>
      <c r="B7" s="615">
        <v>35.270000000000003</v>
      </c>
      <c r="C7" s="723">
        <v>48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5221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3742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5481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307.29000000000002</v>
      </c>
      <c r="G3" s="217" t="s">
        <v>765</v>
      </c>
      <c r="H3" s="71">
        <v>6628</v>
      </c>
    </row>
    <row r="4" spans="1:9" x14ac:dyDescent="0.25">
      <c r="A4" s="286" t="s">
        <v>760</v>
      </c>
      <c r="B4" s="214">
        <v>14850.12</v>
      </c>
      <c r="G4" s="286" t="s">
        <v>766</v>
      </c>
      <c r="H4" s="214">
        <v>30808</v>
      </c>
    </row>
    <row r="5" spans="1:9" x14ac:dyDescent="0.25">
      <c r="A5" s="286" t="s">
        <v>761</v>
      </c>
      <c r="B5" s="214">
        <v>1477.59</v>
      </c>
      <c r="G5" s="286" t="s">
        <v>767</v>
      </c>
      <c r="H5" s="214">
        <v>16582</v>
      </c>
    </row>
    <row r="6" spans="1:9" x14ac:dyDescent="0.25">
      <c r="A6" s="286" t="s">
        <v>762</v>
      </c>
      <c r="B6" s="214">
        <v>147.44</v>
      </c>
      <c r="G6" s="286" t="s">
        <v>768</v>
      </c>
      <c r="H6" s="214">
        <v>351345</v>
      </c>
    </row>
    <row r="7" spans="1:9" x14ac:dyDescent="0.25">
      <c r="A7" s="286" t="s">
        <v>763</v>
      </c>
      <c r="B7" s="214">
        <v>2.17</v>
      </c>
      <c r="G7" s="1" t="s">
        <v>24</v>
      </c>
      <c r="H7" s="288">
        <v>405363</v>
      </c>
    </row>
    <row r="8" spans="1:9" x14ac:dyDescent="0.25">
      <c r="A8" s="287" t="s">
        <v>764</v>
      </c>
      <c r="B8" s="73">
        <v>2591.6799999999998</v>
      </c>
    </row>
    <row r="9" spans="1:9" x14ac:dyDescent="0.25">
      <c r="A9" s="1" t="s">
        <v>24</v>
      </c>
      <c r="B9" s="288">
        <v>19376.29</v>
      </c>
      <c r="I9" s="41" t="s">
        <v>876</v>
      </c>
    </row>
    <row r="10" spans="1:9" x14ac:dyDescent="0.25">
      <c r="G10" s="29" t="s">
        <v>775</v>
      </c>
      <c r="H10" s="58">
        <v>17827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5158</v>
      </c>
      <c r="C4" s="55">
        <v>638</v>
      </c>
      <c r="D4" s="110">
        <v>4520</v>
      </c>
    </row>
    <row r="5" spans="1:4" ht="30" customHeight="1" x14ac:dyDescent="0.25">
      <c r="A5" s="274" t="s">
        <v>884</v>
      </c>
      <c r="B5" s="212">
        <v>7534</v>
      </c>
      <c r="C5" s="58">
        <v>4636</v>
      </c>
      <c r="D5" s="160">
        <v>2898</v>
      </c>
    </row>
    <row r="6" spans="1:4" x14ac:dyDescent="0.25">
      <c r="A6" s="274" t="s">
        <v>772</v>
      </c>
      <c r="B6" s="212">
        <v>10</v>
      </c>
      <c r="C6" s="58">
        <v>2</v>
      </c>
      <c r="D6" s="160">
        <v>8</v>
      </c>
    </row>
    <row r="7" spans="1:4" ht="30" x14ac:dyDescent="0.25">
      <c r="A7" s="274" t="s">
        <v>773</v>
      </c>
      <c r="B7" s="212">
        <v>102</v>
      </c>
      <c r="C7" s="58">
        <v>44</v>
      </c>
      <c r="D7" s="160">
        <v>58</v>
      </c>
    </row>
    <row r="8" spans="1:4" x14ac:dyDescent="0.25">
      <c r="A8" s="201" t="s">
        <v>774</v>
      </c>
      <c r="B8" s="72">
        <v>5221</v>
      </c>
      <c r="C8" s="61">
        <v>593</v>
      </c>
      <c r="D8" s="111">
        <v>4628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20</v>
      </c>
      <c r="C14" s="276">
        <f>D6/B6*100</f>
        <v>80</v>
      </c>
    </row>
    <row r="15" spans="1:4" ht="60" x14ac:dyDescent="0.25">
      <c r="A15" s="277" t="s">
        <v>885</v>
      </c>
      <c r="B15" s="282">
        <f>C5/B5*100</f>
        <v>61.534377488717816</v>
      </c>
      <c r="C15" s="278">
        <f>D5/B5*100</f>
        <v>38.465622511282191</v>
      </c>
    </row>
    <row r="16" spans="1:4" ht="30" x14ac:dyDescent="0.25">
      <c r="A16" s="279" t="s">
        <v>821</v>
      </c>
      <c r="B16" s="283">
        <f>C4/B4*100</f>
        <v>12.369135323768903</v>
      </c>
      <c r="C16" s="280">
        <f>D4/B4*100</f>
        <v>87.630864676231099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20</v>
      </c>
      <c r="C21" s="276">
        <f>C14</f>
        <v>80</v>
      </c>
    </row>
    <row r="22" spans="1:3" ht="60" x14ac:dyDescent="0.25">
      <c r="A22" s="277" t="s">
        <v>823</v>
      </c>
      <c r="B22" s="282">
        <f t="shared" ref="B22:C23" si="0">B15</f>
        <v>61.534377488717816</v>
      </c>
      <c r="C22" s="278">
        <f t="shared" si="0"/>
        <v>38.465622511282191</v>
      </c>
    </row>
    <row r="23" spans="1:3" ht="30" x14ac:dyDescent="0.25">
      <c r="A23" s="279" t="s">
        <v>858</v>
      </c>
      <c r="B23" s="285">
        <f t="shared" si="0"/>
        <v>12.369135323768903</v>
      </c>
      <c r="C23" s="284">
        <f t="shared" si="0"/>
        <v>87.630864676231099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328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27.8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726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62.1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472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1560</v>
      </c>
      <c r="C6" s="973">
        <v>1204</v>
      </c>
      <c r="D6" s="945">
        <v>356</v>
      </c>
      <c r="E6" s="973">
        <v>1513</v>
      </c>
      <c r="F6" s="973">
        <v>1178</v>
      </c>
      <c r="G6" s="945">
        <v>335</v>
      </c>
      <c r="H6" s="599">
        <v>1555</v>
      </c>
      <c r="I6" s="616">
        <v>1223</v>
      </c>
      <c r="J6" s="945">
        <v>332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1000</v>
      </c>
      <c r="C14" s="751">
        <v>1101</v>
      </c>
      <c r="D14" s="751">
        <v>1054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200</v>
      </c>
      <c r="C16" s="1029">
        <v>132</v>
      </c>
      <c r="D16" s="751">
        <v>148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313</v>
      </c>
      <c r="C17" s="752">
        <v>322</v>
      </c>
      <c r="D17" s="752">
        <v>324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66.093853271645742</v>
      </c>
      <c r="C23" s="290">
        <f>C14/SUM(C12:C17)*100</f>
        <v>70.80385852090032</v>
      </c>
      <c r="D23" s="290">
        <f>D14/SUM(D12:D17)*100</f>
        <v>69.069462647444297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13.218770654329148</v>
      </c>
      <c r="C25" s="290">
        <f>C16/SUM(C12:C17)*100</f>
        <v>8.4887459807073959</v>
      </c>
      <c r="D25" s="290">
        <f>D16/SUM(D12:D17)*100</f>
        <v>9.6985583224115341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20.687376074025117</v>
      </c>
      <c r="C26" s="291">
        <f>C17/SUM(C12:C17)*100</f>
        <v>20.707395498392284</v>
      </c>
      <c r="D26" s="291">
        <f>D17/SUM(D12:D17)*100</f>
        <v>21.231979030144167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41.1</v>
      </c>
      <c r="C7" s="600">
        <v>21.6</v>
      </c>
      <c r="D7" s="600">
        <v>21.2</v>
      </c>
    </row>
    <row r="8" spans="1:6" x14ac:dyDescent="0.25">
      <c r="A8" s="695" t="s">
        <v>944</v>
      </c>
      <c r="B8" s="751">
        <v>45.7</v>
      </c>
      <c r="C8" s="751">
        <v>53</v>
      </c>
      <c r="D8" s="751">
        <v>43.4</v>
      </c>
    </row>
    <row r="9" spans="1:6" x14ac:dyDescent="0.25">
      <c r="A9" s="696" t="s">
        <v>224</v>
      </c>
      <c r="B9" s="752">
        <v>13.3</v>
      </c>
      <c r="C9" s="752">
        <v>25.4</v>
      </c>
      <c r="D9" s="752">
        <v>35.5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41.1</v>
      </c>
      <c r="C13" s="697">
        <f t="shared" ref="C13:D13" si="1">IF(ISBLANK(C7),"",C7)</f>
        <v>21.6</v>
      </c>
      <c r="D13" s="697">
        <f t="shared" si="1"/>
        <v>21.2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45.7</v>
      </c>
      <c r="C14" s="698">
        <f t="shared" si="2"/>
        <v>53</v>
      </c>
      <c r="D14" s="698">
        <f t="shared" si="2"/>
        <v>43.4</v>
      </c>
    </row>
    <row r="15" spans="1:6" x14ac:dyDescent="0.25">
      <c r="A15" s="702" t="s">
        <v>1630</v>
      </c>
      <c r="B15" s="699">
        <f t="shared" si="2"/>
        <v>13.3</v>
      </c>
      <c r="C15" s="699">
        <f t="shared" si="2"/>
        <v>25.4</v>
      </c>
      <c r="D15" s="699">
        <f t="shared" si="2"/>
        <v>35.5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41.1</v>
      </c>
      <c r="C18" s="697">
        <f t="shared" ref="C18:D18" si="4">IF(ISBLANK(C7),"",C7)</f>
        <v>21.6</v>
      </c>
      <c r="D18" s="697">
        <f t="shared" si="4"/>
        <v>21.2</v>
      </c>
    </row>
    <row r="19" spans="1:5" x14ac:dyDescent="0.25">
      <c r="A19" s="701" t="s">
        <v>1632</v>
      </c>
      <c r="B19" s="698">
        <f t="shared" ref="B19:D20" si="5">IF(ISBLANK(B8),"",B8)</f>
        <v>45.7</v>
      </c>
      <c r="C19" s="698">
        <f t="shared" si="5"/>
        <v>53</v>
      </c>
      <c r="D19" s="698">
        <f t="shared" si="5"/>
        <v>43.4</v>
      </c>
    </row>
    <row r="20" spans="1:5" x14ac:dyDescent="0.25">
      <c r="A20" s="702" t="s">
        <v>1633</v>
      </c>
      <c r="B20" s="699">
        <f t="shared" si="5"/>
        <v>13.3</v>
      </c>
      <c r="C20" s="699">
        <f t="shared" si="5"/>
        <v>25.4</v>
      </c>
      <c r="D20" s="699">
        <f t="shared" si="5"/>
        <v>35.5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91.7</v>
      </c>
      <c r="C5" s="611">
        <v>94.7</v>
      </c>
      <c r="D5" s="1030">
        <v>93.3</v>
      </c>
      <c r="F5" s="28"/>
      <c r="G5" s="693">
        <f>A5</f>
        <v>2020</v>
      </c>
      <c r="H5" s="669">
        <f>IF(ISBLANK(B5),"",B5)</f>
        <v>91.7</v>
      </c>
      <c r="I5" s="618">
        <f t="shared" ref="H5:I7" si="0">IF(ISBLANK(C5),"",C5)</f>
        <v>94.7</v>
      </c>
    </row>
    <row r="6" spans="1:10" x14ac:dyDescent="0.25">
      <c r="A6" s="749">
        <v>2021</v>
      </c>
      <c r="B6" s="601">
        <v>89.6</v>
      </c>
      <c r="C6" s="612">
        <v>90.1</v>
      </c>
      <c r="D6" s="946">
        <v>89.9</v>
      </c>
      <c r="F6" s="44"/>
      <c r="G6" s="693">
        <f t="shared" ref="G6:G7" si="1">A6</f>
        <v>2021</v>
      </c>
      <c r="H6" s="670">
        <f t="shared" si="0"/>
        <v>89.6</v>
      </c>
      <c r="I6" s="619">
        <f t="shared" si="0"/>
        <v>90.1</v>
      </c>
    </row>
    <row r="7" spans="1:10" x14ac:dyDescent="0.25">
      <c r="A7" s="750">
        <v>2022</v>
      </c>
      <c r="B7" s="601">
        <v>91.2</v>
      </c>
      <c r="C7" s="612">
        <v>100</v>
      </c>
      <c r="D7" s="946">
        <v>95.5</v>
      </c>
      <c r="F7" s="44"/>
      <c r="G7" s="693">
        <f t="shared" si="1"/>
        <v>2022</v>
      </c>
      <c r="H7" s="671">
        <f t="shared" si="0"/>
        <v>91.2</v>
      </c>
      <c r="I7" s="620">
        <f t="shared" si="0"/>
        <v>100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91.7</v>
      </c>
      <c r="I13" s="618">
        <f>IF(ISBLANK(C5),"",C5)</f>
        <v>94.7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89.6</v>
      </c>
      <c r="I14" s="619">
        <f t="shared" si="3"/>
        <v>90.1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91.2</v>
      </c>
      <c r="I15" s="620">
        <f t="shared" si="4"/>
        <v>100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Mladenovac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339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48768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144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16.600000000000001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-6.2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73.66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43.8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151.19999999999999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2.81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46044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59033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1739</v>
      </c>
      <c r="C63" s="548">
        <f>IF(ISBLANK('DEM2'!C7),"-",'DEM2'!C7)</f>
        <v>1879</v>
      </c>
      <c r="D63" s="548"/>
      <c r="E63" s="548">
        <f>IF(ISBLANK('DEM2'!D8),"-",'DEM2'!D8)</f>
        <v>1573</v>
      </c>
      <c r="F63" s="548">
        <f>IF(ISBLANK('DEM2'!C8),"-",'DEM2'!C8)</f>
        <v>1711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2039</v>
      </c>
      <c r="C64" s="317">
        <f>IF(ISBLANK('DEM2'!F7),"-",'DEM2'!F7)</f>
        <v>2175</v>
      </c>
      <c r="D64" s="789"/>
      <c r="E64" s="317">
        <f>IF(ISBLANK('DEM2'!G8),"-",'DEM2'!G8)</f>
        <v>1922</v>
      </c>
      <c r="F64" s="317">
        <f>IF(ISBLANK('DEM2'!F8),"-",'DEM2'!F8)</f>
        <v>2040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990</v>
      </c>
      <c r="C65" s="345">
        <f>IF(ISBLANK('DEM2'!I7),"-",'DEM2'!I7)</f>
        <v>1074</v>
      </c>
      <c r="D65" s="393"/>
      <c r="E65" s="345">
        <f>IF(ISBLANK('DEM2'!J8),"-",'DEM2'!J8)</f>
        <v>950</v>
      </c>
      <c r="F65" s="345">
        <f>IF(ISBLANK('DEM2'!I8),"-",'DEM2'!I8)</f>
        <v>1008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4518</v>
      </c>
      <c r="C66" s="317">
        <f>IF(ISBLANK('DEM2'!L7),"-",'DEM2'!L7)</f>
        <v>4860</v>
      </c>
      <c r="D66" s="395"/>
      <c r="E66" s="317">
        <f>IF(ISBLANK('DEM2'!M8),"-",'DEM2'!M8)</f>
        <v>4205</v>
      </c>
      <c r="F66" s="317">
        <f>IF(ISBLANK('DEM2'!L8),"-",'DEM2'!L8)</f>
        <v>4508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4013</v>
      </c>
      <c r="C67" s="317">
        <f>IF(ISBLANK('DEM2'!O7),"-",'DEM2'!O7)</f>
        <v>4171</v>
      </c>
      <c r="D67" s="395"/>
      <c r="E67" s="317">
        <f>IF(ISBLANK('DEM2'!P8),"-",'DEM2'!P8)</f>
        <v>3700</v>
      </c>
      <c r="F67" s="317">
        <f>IF(ISBLANK('DEM2'!O8),"-",'DEM2'!O8)</f>
        <v>3782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15837</v>
      </c>
      <c r="C68" s="414">
        <f>IF(ISBLANK('DEM2'!R7),"-",'DEM2'!R7)</f>
        <v>16078</v>
      </c>
      <c r="D68" s="420"/>
      <c r="E68" s="414">
        <f>IF(ISBLANK('DEM2'!S8),"-",'DEM2'!S8)</f>
        <v>15158</v>
      </c>
      <c r="F68" s="414">
        <f>IF(ISBLANK('DEM2'!R8),"-",'DEM2'!R8)</f>
        <v>15246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25912</v>
      </c>
      <c r="C69" s="463">
        <f>IF(ISBLANK('DEM2'!U7),"-",'DEM2'!U7)</f>
        <v>24933</v>
      </c>
      <c r="D69" s="799"/>
      <c r="E69" s="463">
        <f>IF(ISBLANK('DEM2'!V8),"-",'DEM2'!V8)</f>
        <v>24945</v>
      </c>
      <c r="F69" s="463">
        <f>IF(ISBLANK('DEM2'!U8),"-",'DEM2'!U8)</f>
        <v>23823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6.1</v>
      </c>
      <c r="G116" s="407">
        <f>IF(ISBLANK('DEM2'!E24),"-",'DEM2'!E24)</f>
        <v>12.2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</v>
      </c>
      <c r="G117" s="801">
        <f>IF(ISBLANK('DEM2'!E25),"-",'DEM2'!E25)</f>
        <v>5.9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10473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17202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35.299999999999997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71249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2358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52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24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37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34.1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7.8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3787515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77664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1315206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734884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26969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949188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19463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236155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4842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984597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20189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1054335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21619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511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2183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456491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5221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5481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3742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17827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5158</v>
      </c>
      <c r="C300" s="808">
        <f>IF(ISBLANK(POLJ3!C4),"-",POLJ3!C4)</f>
        <v>638</v>
      </c>
      <c r="D300" s="1104">
        <f>IF(ISBLANK(POLJ3!D4),"-",POLJ3!D4)</f>
        <v>4520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7534</v>
      </c>
      <c r="C301" s="789">
        <f>IF(ISBLANK(POLJ3!C5),"-",POLJ3!C5)</f>
        <v>4636</v>
      </c>
      <c r="D301" s="1105">
        <f>IF(ISBLANK(POLJ3!D5),"-",POLJ3!D5)</f>
        <v>2898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10</v>
      </c>
      <c r="C302" s="790">
        <f>IF(ISBLANK(POLJ3!C6),"-",POLJ3!C6)</f>
        <v>2</v>
      </c>
      <c r="D302" s="1106">
        <f>IF(ISBLANK(POLJ3!D6),"-",POLJ3!D6)</f>
        <v>8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102</v>
      </c>
      <c r="C303" s="791">
        <f>IF(ISBLANK(POLJ3!C7),"-",POLJ3!C7)</f>
        <v>44</v>
      </c>
      <c r="D303" s="1107">
        <f>IF(ISBLANK(POLJ3!D7),"-",POLJ3!D7)</f>
        <v>58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5221</v>
      </c>
      <c r="C304" s="807">
        <f>IF(ISBLANK(POLJ3!C8),"-",POLJ3!C8)</f>
        <v>593</v>
      </c>
      <c r="D304" s="1108">
        <f>IF(ISBLANK(POLJ3!D8),"-",POLJ3!D8)</f>
        <v>4628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307.29000000000002</v>
      </c>
      <c r="C310" s="1109"/>
      <c r="D310" s="3"/>
      <c r="E310" s="5"/>
      <c r="F310" s="5"/>
      <c r="G310" s="815" t="s">
        <v>765</v>
      </c>
      <c r="H310" s="816">
        <f>IF(ISBLANK(POLJ2!H3),"-",POLJ2!H3)</f>
        <v>6628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14850.12</v>
      </c>
      <c r="C311" s="1120"/>
      <c r="D311" s="3"/>
      <c r="E311" s="5"/>
      <c r="F311" s="5"/>
      <c r="G311" s="810" t="s">
        <v>766</v>
      </c>
      <c r="H311" s="248">
        <f>IF(ISBLANK(POLJ2!H4),"-",POLJ2!H4)</f>
        <v>30808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1477.59</v>
      </c>
      <c r="C312" s="1120"/>
      <c r="D312" s="3"/>
      <c r="E312" s="5"/>
      <c r="F312" s="5"/>
      <c r="G312" s="810" t="s">
        <v>767</v>
      </c>
      <c r="H312" s="248">
        <f>IF(ISBLANK(POLJ2!H5),"-",POLJ2!H5)</f>
        <v>16582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147.44</v>
      </c>
      <c r="C313" s="1120"/>
      <c r="D313" s="3"/>
      <c r="E313" s="5"/>
      <c r="F313" s="5"/>
      <c r="G313" s="812" t="s">
        <v>768</v>
      </c>
      <c r="H313" s="249">
        <f>IF(ISBLANK(POLJ2!H6),"-",POLJ2!H6)</f>
        <v>351345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2.17</v>
      </c>
      <c r="C314" s="1120"/>
      <c r="D314" s="3"/>
      <c r="E314" s="5"/>
      <c r="F314" s="5"/>
      <c r="G314" s="814" t="s">
        <v>16</v>
      </c>
      <c r="H314" s="817">
        <f>IF(ISBLANK(POLJ2!H7),"-",POLJ2!H7)</f>
        <v>405363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2591.6799999999998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19376.29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2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19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328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27.8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1555</v>
      </c>
      <c r="I364" s="808">
        <f>IF(ISBLANK(OBRAZ2!I6),"-",OBRAZ2!I6)</f>
        <v>1223</v>
      </c>
      <c r="J364" s="808">
        <f>IF(ISBLANK(OBRAZ2!J6),"-",OBRAZ2!J6)</f>
        <v>332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726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62.1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472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66.093853271645742</v>
      </c>
      <c r="I377" s="851">
        <f>IF(ISBLANK(OBRAZ2!C14),"-",OBRAZ2!C23)</f>
        <v>70.80385852090032</v>
      </c>
      <c r="J377" s="851">
        <f>IF(ISBLANK(OBRAZ2!D14),"-",OBRAZ2!D23)</f>
        <v>69.069462647444297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13.218770654329148</v>
      </c>
      <c r="I379" s="851">
        <f>IF(ISBLANK(OBRAZ2!C16),"-",OBRAZ2!C25)</f>
        <v>8.4887459807073959</v>
      </c>
      <c r="J379" s="851">
        <f>IF(ISBLANK(OBRAZ2!D16),"-",OBRAZ2!D25)</f>
        <v>9.6985583224115341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20.687376074025117</v>
      </c>
      <c r="I380" s="852">
        <f>IF(ISBLANK(OBRAZ2!C17),"-",OBRAZ2!C26)</f>
        <v>20.707395498392284</v>
      </c>
      <c r="J380" s="852">
        <f>IF(ISBLANK(OBRAZ2!D17),"-",OBRAZ2!D26)</f>
        <v>21.231979030144167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14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1570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1806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311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79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93.3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463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95.3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46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1209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311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-0.6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11287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3900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>
        <f>IF(ISBLANK(ZDRAV1!B4),"-",ZDRAV1!B4)</f>
        <v>107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2.2000000000000002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0.6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>
        <f>IF(ISBLANK(ZDRAV1!B8),"-",ZDRAV1!B8)</f>
        <v>0.09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>
        <f>IF(ISBLANK(ZDRAV1!B9),"-",ZDRAV1!B9)</f>
        <v>1.2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>
        <f>IF(ISBLANK(ZDRAV1!B10),"-",ZDRAV1!B10)</f>
        <v>50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>
        <f>IF(ISBLANK(ZDRAV1!B11),"-",ZDRAV1!B11)</f>
        <v>0.33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>
        <f>IF(ISBLANK(ZDRAV1!B18),"-",ZDRAV1!B18)</f>
        <v>94.9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>
        <f>IF(ISBLANK(ZDRAV1!B19),"-",ZDRAV1!B19)</f>
        <v>87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4492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>
        <f>IF(ISBLANK('SOC1'!B5),"-",'SOC1'!B5)</f>
        <v>9.1999999999999993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15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299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>
        <f>IF(ISBLANK('SOC1'!B10),"-",'SOC1'!B10)</f>
        <v>3243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21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36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>
        <f>IF(ISBLANK('SOC3'!B5),"-",'SOC3'!B5)</f>
        <v>4.4000000000000004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>
        <f>IF(ISBLANK('SOC3'!B6),"-",'SOC3'!B6)</f>
        <v>0.5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>
        <f>IF(ISBLANK('SOC3'!B7),"-",'SOC3'!B7)</f>
        <v>3.9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3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53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485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>
        <f>IF(ISBLANK('SOC5'!B5),"-",'SOC5'!B5)</f>
        <v>1.3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862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11.1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370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4.3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138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286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36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90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113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>
        <f>IF(ISBLANK('SOC7'!B10),"-",'SOC7'!B10)</f>
        <v>19.2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47.9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40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186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35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>
        <f>IF(ISBLANK(SAOBINFR1!B4),"-",SAOBINFR1!B4)</f>
        <v>260.94900000000001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5.3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>
        <f>IF(ISBLANK(SAOBINFR1!B5),"-",SAOBINFR1!B5)</f>
        <v>143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>
        <f>IF(ISBLANK(SAOBINFR1!B6),"-",SAOBINFR1!B6)</f>
        <v>10418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>
        <f>IF(ISBLANK(SAOBINFR1!B7),"-",SAOBINFR1!B7)</f>
        <v>182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>
        <f>IF(ISBLANK(SAOBINFR1!B8),"-",SAOBINFR1!B8)</f>
        <v>8300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6860.11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20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14.614050000000001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121</v>
      </c>
      <c r="D696" s="315"/>
      <c r="E696" s="314"/>
      <c r="F696" s="5"/>
      <c r="G696" s="837">
        <v>2012</v>
      </c>
      <c r="H696" s="835">
        <f>IF(ISBLANK(INDEKSI2!B5),"-",INDEKSI2!B5)</f>
        <v>33.11</v>
      </c>
      <c r="I696" s="835">
        <f>IF(ISBLANK(INDEKSI2!C5),"-",INDEKSI2!C5)</f>
        <v>43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37.03</v>
      </c>
      <c r="D697" s="315"/>
      <c r="E697" s="314"/>
      <c r="F697" s="5"/>
      <c r="G697" s="838">
        <v>2013</v>
      </c>
      <c r="H697" s="559">
        <f>IF(ISBLANK(INDEKSI2!B6),"-",INDEKSI2!B6)</f>
        <v>33.619999999999997</v>
      </c>
      <c r="I697" s="559">
        <f>IF(ISBLANK(INDEKSI2!C6),"-",INDEKSI2!C6)</f>
        <v>53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>
        <f>IF(ISBLANK(INDEKSI2!B7),"-",INDEKSI2!B7)</f>
        <v>35.270000000000003</v>
      </c>
      <c r="I698" s="836">
        <f>IF(ISBLANK(INDEKSI2!C7),"-",INDEKSI2!C7)</f>
        <v>48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3980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1599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21199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3403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5.3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</v>
      </c>
      <c r="C6" s="601">
        <v>20</v>
      </c>
      <c r="D6" s="612">
        <v>6</v>
      </c>
      <c r="E6" s="612">
        <v>14</v>
      </c>
      <c r="F6" s="1033">
        <v>321</v>
      </c>
      <c r="G6" s="612">
        <v>163</v>
      </c>
      <c r="H6" s="980">
        <v>158</v>
      </c>
      <c r="I6" s="1034">
        <v>25.6</v>
      </c>
      <c r="J6" s="612">
        <v>25</v>
      </c>
      <c r="K6" s="1035">
        <v>26.2</v>
      </c>
      <c r="L6" s="1033">
        <v>679</v>
      </c>
      <c r="M6" s="612">
        <v>358</v>
      </c>
      <c r="N6" s="1028">
        <v>321</v>
      </c>
      <c r="O6" s="1034">
        <v>51.1</v>
      </c>
      <c r="P6" s="612">
        <v>52</v>
      </c>
      <c r="Q6" s="1028">
        <v>50.3</v>
      </c>
      <c r="R6" s="1033">
        <v>513</v>
      </c>
      <c r="S6" s="612">
        <v>269</v>
      </c>
      <c r="T6" s="1035">
        <v>244</v>
      </c>
    </row>
    <row r="7" spans="1:20" x14ac:dyDescent="0.25">
      <c r="A7" s="286">
        <v>2021</v>
      </c>
      <c r="B7" s="602">
        <v>2</v>
      </c>
      <c r="C7" s="601">
        <v>20</v>
      </c>
      <c r="D7" s="612">
        <v>6</v>
      </c>
      <c r="E7" s="612">
        <v>14</v>
      </c>
      <c r="F7" s="1033">
        <v>341</v>
      </c>
      <c r="G7" s="612">
        <v>153</v>
      </c>
      <c r="H7" s="980">
        <v>188</v>
      </c>
      <c r="I7" s="1034">
        <v>27.3</v>
      </c>
      <c r="J7" s="612">
        <v>24.1</v>
      </c>
      <c r="K7" s="1035">
        <v>30.6</v>
      </c>
      <c r="L7" s="1033">
        <v>760</v>
      </c>
      <c r="M7" s="612">
        <v>363</v>
      </c>
      <c r="N7" s="1028">
        <v>397</v>
      </c>
      <c r="O7" s="1034">
        <v>59</v>
      </c>
      <c r="P7" s="612">
        <v>53.6</v>
      </c>
      <c r="Q7" s="1028">
        <v>64.900000000000006</v>
      </c>
      <c r="R7" s="1033">
        <v>454</v>
      </c>
      <c r="S7" s="612">
        <v>255</v>
      </c>
      <c r="T7" s="1035">
        <v>199</v>
      </c>
    </row>
    <row r="8" spans="1:20" x14ac:dyDescent="0.25">
      <c r="A8" s="219">
        <v>2022</v>
      </c>
      <c r="B8" s="617">
        <v>2</v>
      </c>
      <c r="C8" s="947">
        <v>19</v>
      </c>
      <c r="D8" s="981">
        <v>6</v>
      </c>
      <c r="E8" s="981">
        <v>13</v>
      </c>
      <c r="F8" s="1036">
        <v>328</v>
      </c>
      <c r="G8" s="981">
        <v>157</v>
      </c>
      <c r="H8" s="979">
        <v>171</v>
      </c>
      <c r="I8" s="754">
        <v>27.8</v>
      </c>
      <c r="J8" s="981">
        <v>25.7</v>
      </c>
      <c r="K8" s="1037">
        <v>30.1</v>
      </c>
      <c r="L8" s="1036">
        <v>726</v>
      </c>
      <c r="M8" s="981">
        <v>362</v>
      </c>
      <c r="N8" s="691">
        <v>364</v>
      </c>
      <c r="O8" s="754">
        <v>62.1</v>
      </c>
      <c r="P8" s="981">
        <v>59.4</v>
      </c>
      <c r="Q8" s="691">
        <v>64.900000000000006</v>
      </c>
      <c r="R8" s="1036">
        <v>472</v>
      </c>
      <c r="S8" s="981">
        <v>245</v>
      </c>
      <c r="T8" s="1037">
        <v>227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1570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1806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311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79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463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95.3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46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83.466241360978202</v>
      </c>
      <c r="C21" s="739">
        <f>B10/(B7+B10)*100</f>
        <v>16.533758639021798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95.809018567639257</v>
      </c>
      <c r="C22" s="739">
        <f>B11/(B8+B11)*100</f>
        <v>4.1909814323607426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83.466241360978202</v>
      </c>
      <c r="C26" s="739">
        <f>C21</f>
        <v>16.533758639021798</v>
      </c>
    </row>
    <row r="27" spans="1:10" ht="24.75" x14ac:dyDescent="0.25">
      <c r="A27" s="742" t="s">
        <v>1407</v>
      </c>
      <c r="B27" s="739">
        <f>B22</f>
        <v>95.809018567639257</v>
      </c>
      <c r="C27" s="739">
        <f>C22</f>
        <v>4.1909814323607426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4</v>
      </c>
      <c r="D5" s="914" t="s">
        <v>5</v>
      </c>
      <c r="E5" s="211"/>
      <c r="F5" s="125">
        <v>2021</v>
      </c>
      <c r="G5" s="70">
        <v>7</v>
      </c>
      <c r="H5" s="55">
        <v>3</v>
      </c>
      <c r="I5" s="110">
        <v>4</v>
      </c>
      <c r="J5" s="70">
        <v>15</v>
      </c>
      <c r="K5" s="55">
        <v>0</v>
      </c>
      <c r="L5" s="110">
        <v>15</v>
      </c>
      <c r="M5" s="70">
        <v>1558</v>
      </c>
      <c r="N5" s="55">
        <v>1821</v>
      </c>
      <c r="O5" s="70">
        <v>337</v>
      </c>
      <c r="P5" s="110">
        <v>78</v>
      </c>
    </row>
    <row r="6" spans="1:16" x14ac:dyDescent="0.25">
      <c r="A6" s="923" t="s">
        <v>259</v>
      </c>
      <c r="B6" s="1096">
        <v>0</v>
      </c>
      <c r="C6" s="1097">
        <v>14</v>
      </c>
      <c r="D6" s="915" t="s">
        <v>5</v>
      </c>
      <c r="E6" s="254"/>
      <c r="F6" s="125">
        <v>2022</v>
      </c>
      <c r="G6" s="212">
        <v>7</v>
      </c>
      <c r="H6" s="58">
        <v>3</v>
      </c>
      <c r="I6" s="160">
        <v>4</v>
      </c>
      <c r="J6" s="212">
        <v>14</v>
      </c>
      <c r="K6" s="58">
        <v>0</v>
      </c>
      <c r="L6" s="160">
        <v>14</v>
      </c>
      <c r="M6" s="212">
        <v>1570</v>
      </c>
      <c r="N6" s="58">
        <v>1806</v>
      </c>
      <c r="O6" s="212">
        <v>311</v>
      </c>
      <c r="P6" s="160">
        <v>79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8</v>
      </c>
      <c r="H7" s="94">
        <v>4</v>
      </c>
      <c r="I7" s="169">
        <v>4</v>
      </c>
      <c r="J7" s="167"/>
      <c r="K7" s="94"/>
      <c r="L7" s="169"/>
      <c r="M7" s="167">
        <v>1905</v>
      </c>
      <c r="N7" s="94">
        <v>1874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89.4</v>
      </c>
      <c r="C5" s="611">
        <v>87.8</v>
      </c>
      <c r="D5" s="945">
        <v>91.2</v>
      </c>
      <c r="E5" s="610"/>
      <c r="F5" s="611"/>
      <c r="G5" s="945"/>
      <c r="H5" s="610"/>
      <c r="I5" s="611"/>
      <c r="J5" s="945"/>
      <c r="K5" s="610">
        <v>462</v>
      </c>
      <c r="L5" s="611">
        <v>242</v>
      </c>
      <c r="M5" s="945">
        <v>220</v>
      </c>
      <c r="N5" s="610">
        <v>92.5</v>
      </c>
      <c r="O5" s="611">
        <v>93.5</v>
      </c>
      <c r="P5" s="945">
        <v>91.3</v>
      </c>
      <c r="Q5" s="610">
        <v>0.5</v>
      </c>
      <c r="R5" s="611">
        <v>0.3</v>
      </c>
      <c r="S5" s="945">
        <v>0.8</v>
      </c>
    </row>
    <row r="6" spans="1:19" x14ac:dyDescent="0.25">
      <c r="A6" s="286">
        <v>2021</v>
      </c>
      <c r="B6" s="457">
        <v>88.2</v>
      </c>
      <c r="C6" s="458">
        <v>86.6</v>
      </c>
      <c r="D6" s="976">
        <v>89.8</v>
      </c>
      <c r="E6" s="457">
        <v>22</v>
      </c>
      <c r="F6" s="458">
        <v>11</v>
      </c>
      <c r="G6" s="976">
        <v>11</v>
      </c>
      <c r="H6" s="457">
        <v>144</v>
      </c>
      <c r="I6" s="458">
        <v>71</v>
      </c>
      <c r="J6" s="976">
        <v>73</v>
      </c>
      <c r="K6" s="457">
        <v>472</v>
      </c>
      <c r="L6" s="458">
        <v>228</v>
      </c>
      <c r="M6" s="976">
        <v>244</v>
      </c>
      <c r="N6" s="457">
        <v>94.6</v>
      </c>
      <c r="O6" s="458">
        <v>90.2</v>
      </c>
      <c r="P6" s="976">
        <v>99.2</v>
      </c>
      <c r="Q6" s="457">
        <v>1.7</v>
      </c>
      <c r="R6" s="458">
        <v>0.8</v>
      </c>
      <c r="S6" s="976">
        <v>2.6</v>
      </c>
    </row>
    <row r="7" spans="1:19" x14ac:dyDescent="0.25">
      <c r="A7" s="286">
        <v>2022</v>
      </c>
      <c r="B7" s="601">
        <v>93.3</v>
      </c>
      <c r="C7" s="612">
        <v>93.1</v>
      </c>
      <c r="D7" s="980">
        <v>93.6</v>
      </c>
      <c r="E7" s="601">
        <v>28</v>
      </c>
      <c r="F7" s="612">
        <v>15</v>
      </c>
      <c r="G7" s="980">
        <v>13</v>
      </c>
      <c r="H7" s="601">
        <v>130</v>
      </c>
      <c r="I7" s="612">
        <v>65</v>
      </c>
      <c r="J7" s="980">
        <v>65</v>
      </c>
      <c r="K7" s="601">
        <v>463</v>
      </c>
      <c r="L7" s="612">
        <v>226</v>
      </c>
      <c r="M7" s="980">
        <v>237</v>
      </c>
      <c r="N7" s="601">
        <v>95.3</v>
      </c>
      <c r="O7" s="612">
        <v>91.6</v>
      </c>
      <c r="P7" s="980">
        <v>99.2</v>
      </c>
      <c r="Q7" s="601">
        <v>0</v>
      </c>
      <c r="R7" s="612">
        <v>0.1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46</v>
      </c>
      <c r="I8" s="981">
        <v>17</v>
      </c>
      <c r="J8" s="979">
        <v>29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1315206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26969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163</v>
      </c>
      <c r="C5" s="616">
        <v>128</v>
      </c>
      <c r="D5" s="616">
        <v>35</v>
      </c>
      <c r="E5" s="599">
        <v>452</v>
      </c>
      <c r="F5" s="616">
        <v>396</v>
      </c>
      <c r="G5" s="945">
        <v>56</v>
      </c>
      <c r="H5" s="616">
        <v>614</v>
      </c>
      <c r="I5" s="616">
        <v>274</v>
      </c>
      <c r="J5" s="616">
        <v>340</v>
      </c>
      <c r="K5" s="217">
        <f>SUM(B5,E5,H5)</f>
        <v>1229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136</v>
      </c>
      <c r="C6" s="612">
        <v>110</v>
      </c>
      <c r="D6" s="946">
        <v>26</v>
      </c>
      <c r="E6" s="601">
        <v>438</v>
      </c>
      <c r="F6" s="612">
        <v>375</v>
      </c>
      <c r="G6" s="946">
        <v>63</v>
      </c>
      <c r="H6" s="601">
        <v>618</v>
      </c>
      <c r="I6" s="612">
        <v>274</v>
      </c>
      <c r="J6" s="612">
        <v>344</v>
      </c>
      <c r="K6" s="218">
        <f>SUM(B6,E6,H6)</f>
        <v>1192</v>
      </c>
      <c r="M6" s="105" t="s">
        <v>284</v>
      </c>
      <c r="N6" s="171">
        <f>IF(ISBLANK(J7),"",J7)</f>
        <v>331</v>
      </c>
      <c r="O6" s="80">
        <f>IF(ISBLANK(I7),"",I7)</f>
        <v>287</v>
      </c>
      <c r="P6" s="211"/>
    </row>
    <row r="7" spans="1:17" ht="24.75" x14ac:dyDescent="0.25">
      <c r="A7" s="218">
        <v>2023</v>
      </c>
      <c r="B7" s="601">
        <v>159</v>
      </c>
      <c r="C7" s="612">
        <v>127</v>
      </c>
      <c r="D7" s="946">
        <v>32</v>
      </c>
      <c r="E7" s="601">
        <v>432</v>
      </c>
      <c r="F7" s="612">
        <v>368</v>
      </c>
      <c r="G7" s="946">
        <v>64</v>
      </c>
      <c r="H7" s="601">
        <v>618</v>
      </c>
      <c r="I7" s="612">
        <v>287</v>
      </c>
      <c r="J7" s="612">
        <v>331</v>
      </c>
      <c r="K7" s="218">
        <f>SUM(B7,E7,H7)</f>
        <v>1209</v>
      </c>
      <c r="M7" s="106" t="s">
        <v>285</v>
      </c>
      <c r="N7" s="220">
        <f>IF(ISBLANK(G7),"",G7)</f>
        <v>64</v>
      </c>
      <c r="O7" s="107">
        <f>IF(ISBLANK(F7),"",F7)</f>
        <v>368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32</v>
      </c>
      <c r="O8" s="83">
        <f>IF(ISBLANK(C7),"",C7)</f>
        <v>127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331</v>
      </c>
      <c r="O13" s="80">
        <f>IF(ISBLANK(I7),"",I7)</f>
        <v>287</v>
      </c>
      <c r="P13" s="211"/>
    </row>
    <row r="14" spans="1:17" ht="27.75" customHeight="1" x14ac:dyDescent="0.25">
      <c r="M14" s="106" t="s">
        <v>515</v>
      </c>
      <c r="N14" s="220">
        <f>IF(ISBLANK(G7),"",G7)</f>
        <v>64</v>
      </c>
      <c r="O14" s="107">
        <f>IF(ISBLANK(F7),"",F7)</f>
        <v>368</v>
      </c>
      <c r="P14" s="211"/>
    </row>
    <row r="15" spans="1:17" ht="26.25" customHeight="1" x14ac:dyDescent="0.25">
      <c r="M15" s="108" t="s">
        <v>516</v>
      </c>
      <c r="N15" s="170">
        <f>IF(ISBLANK(D7),"",D7)</f>
        <v>32</v>
      </c>
      <c r="O15" s="83">
        <f>IF(ISBLANK(C7),"",C7)</f>
        <v>127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52</v>
      </c>
      <c r="C21" s="616">
        <v>40</v>
      </c>
      <c r="D21" s="616">
        <v>12</v>
      </c>
      <c r="E21" s="599">
        <v>112</v>
      </c>
      <c r="F21" s="616">
        <v>82</v>
      </c>
      <c r="G21" s="945">
        <v>30</v>
      </c>
      <c r="H21" s="616">
        <v>127</v>
      </c>
      <c r="I21" s="616">
        <v>57</v>
      </c>
      <c r="J21" s="616">
        <v>70</v>
      </c>
      <c r="K21" s="217">
        <f>SUM(B21,E21,H21)</f>
        <v>291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71</v>
      </c>
      <c r="C22" s="1028">
        <v>42</v>
      </c>
      <c r="D22" s="980">
        <v>29</v>
      </c>
      <c r="E22" s="1034">
        <v>108</v>
      </c>
      <c r="F22" s="1028">
        <v>97</v>
      </c>
      <c r="G22" s="980">
        <v>11</v>
      </c>
      <c r="H22" s="1034">
        <v>140</v>
      </c>
      <c r="I22" s="1028">
        <v>46</v>
      </c>
      <c r="J22" s="1028">
        <v>94</v>
      </c>
      <c r="K22" s="218">
        <f>SUM(B22,E22,H22)</f>
        <v>319</v>
      </c>
      <c r="M22" s="105" t="s">
        <v>284</v>
      </c>
      <c r="N22" s="171">
        <f>IF(ISBLANK(J23),"",J23)</f>
        <v>86</v>
      </c>
      <c r="O22" s="80">
        <f>IF(ISBLANK(I23),"",I23)</f>
        <v>67</v>
      </c>
      <c r="P22" s="211"/>
    </row>
    <row r="23" spans="1:17" ht="24.75" x14ac:dyDescent="0.25">
      <c r="A23" s="218">
        <v>2022</v>
      </c>
      <c r="B23" s="1034">
        <v>60</v>
      </c>
      <c r="C23" s="1028">
        <v>44</v>
      </c>
      <c r="D23" s="980">
        <v>16</v>
      </c>
      <c r="E23" s="1034">
        <v>98</v>
      </c>
      <c r="F23" s="1028">
        <v>87</v>
      </c>
      <c r="G23" s="980">
        <v>11</v>
      </c>
      <c r="H23" s="1034">
        <v>153</v>
      </c>
      <c r="I23" s="1028">
        <v>67</v>
      </c>
      <c r="J23" s="1028">
        <v>86</v>
      </c>
      <c r="K23" s="218">
        <f>SUM(B23,E23,H23)</f>
        <v>311</v>
      </c>
      <c r="M23" s="106" t="s">
        <v>285</v>
      </c>
      <c r="N23" s="220">
        <f>IF(ISBLANK(G23),"",G23)</f>
        <v>11</v>
      </c>
      <c r="O23" s="107">
        <f>IF(ISBLANK(F23),"",F23)</f>
        <v>87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16</v>
      </c>
      <c r="O24" s="109">
        <f>IF(ISBLANK(C23),"",C23)</f>
        <v>44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86</v>
      </c>
      <c r="O29" s="80">
        <f>IF(ISBLANK(I23),"",I23)</f>
        <v>67</v>
      </c>
      <c r="P29" s="211"/>
    </row>
    <row r="30" spans="1:17" ht="27.75" customHeight="1" x14ac:dyDescent="0.25">
      <c r="M30" s="106" t="s">
        <v>515</v>
      </c>
      <c r="N30" s="220">
        <f>IF(ISBLANK(G23),"",G23)</f>
        <v>11</v>
      </c>
      <c r="O30" s="107">
        <f>IF(ISBLANK(F23),"",F23)</f>
        <v>87</v>
      </c>
      <c r="P30" s="211"/>
    </row>
    <row r="31" spans="1:17" ht="27.75" customHeight="1" x14ac:dyDescent="0.25">
      <c r="M31" s="108" t="s">
        <v>516</v>
      </c>
      <c r="N31" s="221">
        <f>IF(ISBLANK(D23),"",D23)</f>
        <v>16</v>
      </c>
      <c r="O31" s="109">
        <f>IF(ISBLANK(C23),"",C23)</f>
        <v>44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734884</v>
      </c>
      <c r="D5" s="253"/>
    </row>
    <row r="6" spans="1:4" ht="30" x14ac:dyDescent="0.25">
      <c r="A6" s="686" t="s">
        <v>474</v>
      </c>
      <c r="B6" s="617">
        <v>580322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0.5</v>
      </c>
      <c r="J5" s="611">
        <v>0.4</v>
      </c>
      <c r="K5" s="945">
        <v>0.6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25</v>
      </c>
      <c r="G6" s="458">
        <v>16</v>
      </c>
      <c r="H6" s="976">
        <v>9</v>
      </c>
      <c r="I6" s="457">
        <v>2.7</v>
      </c>
      <c r="J6" s="458">
        <v>1.8</v>
      </c>
      <c r="K6" s="976">
        <v>4.4000000000000004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11</v>
      </c>
      <c r="G7" s="612">
        <v>8</v>
      </c>
      <c r="H7" s="980">
        <v>3</v>
      </c>
      <c r="I7" s="601">
        <v>-0.6</v>
      </c>
      <c r="J7" s="612">
        <v>-0.8</v>
      </c>
      <c r="K7" s="980">
        <v>-0.2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172</v>
      </c>
      <c r="C5" s="207">
        <v>106</v>
      </c>
      <c r="G5" s="113"/>
      <c r="H5" s="174" t="s">
        <v>586</v>
      </c>
      <c r="I5" s="207">
        <v>35</v>
      </c>
      <c r="J5" s="207">
        <v>30</v>
      </c>
    </row>
    <row r="6" spans="1:13" ht="15" customHeight="1" x14ac:dyDescent="0.25">
      <c r="A6" s="175" t="s">
        <v>587</v>
      </c>
      <c r="B6" s="208">
        <v>809</v>
      </c>
      <c r="C6" s="208">
        <v>165</v>
      </c>
      <c r="G6" s="113"/>
      <c r="H6" s="175" t="s">
        <v>587</v>
      </c>
      <c r="I6" s="208">
        <v>281</v>
      </c>
      <c r="J6" s="208">
        <v>116</v>
      </c>
    </row>
    <row r="7" spans="1:13" ht="15" customHeight="1" x14ac:dyDescent="0.25">
      <c r="A7" s="175" t="s">
        <v>588</v>
      </c>
      <c r="B7" s="208">
        <v>3153</v>
      </c>
      <c r="C7" s="208">
        <v>1559</v>
      </c>
      <c r="G7" s="113"/>
      <c r="H7" s="175" t="s">
        <v>588</v>
      </c>
      <c r="I7" s="208">
        <v>1336</v>
      </c>
      <c r="J7" s="208">
        <v>464</v>
      </c>
    </row>
    <row r="8" spans="1:13" ht="15" customHeight="1" x14ac:dyDescent="0.25">
      <c r="A8" s="175" t="s">
        <v>589</v>
      </c>
      <c r="B8" s="208">
        <v>5436</v>
      </c>
      <c r="C8" s="208">
        <v>4626</v>
      </c>
      <c r="G8" s="113"/>
      <c r="H8" s="175" t="s">
        <v>589</v>
      </c>
      <c r="I8" s="208">
        <v>4478</v>
      </c>
      <c r="J8" s="208">
        <v>3519</v>
      </c>
    </row>
    <row r="9" spans="1:13" ht="15" customHeight="1" x14ac:dyDescent="0.25">
      <c r="A9" s="175" t="s">
        <v>590</v>
      </c>
      <c r="B9" s="208">
        <v>10962</v>
      </c>
      <c r="C9" s="208">
        <v>13089</v>
      </c>
      <c r="G9" s="113"/>
      <c r="H9" s="175" t="s">
        <v>590</v>
      </c>
      <c r="I9" s="208">
        <v>11297</v>
      </c>
      <c r="J9" s="208">
        <v>12870</v>
      </c>
    </row>
    <row r="10" spans="1:13" ht="15" customHeight="1" x14ac:dyDescent="0.25">
      <c r="A10" s="175" t="s">
        <v>591</v>
      </c>
      <c r="B10" s="208">
        <v>1311</v>
      </c>
      <c r="C10" s="208">
        <v>1171</v>
      </c>
      <c r="G10" s="113"/>
      <c r="H10" s="175" t="s">
        <v>591</v>
      </c>
      <c r="I10" s="208">
        <v>1351</v>
      </c>
      <c r="J10" s="208">
        <v>1095</v>
      </c>
    </row>
    <row r="11" spans="1:13" ht="15" customHeight="1" x14ac:dyDescent="0.25">
      <c r="A11" s="176" t="s">
        <v>592</v>
      </c>
      <c r="B11" s="209">
        <v>1568</v>
      </c>
      <c r="C11" s="209">
        <v>1429</v>
      </c>
      <c r="G11" s="113"/>
      <c r="H11" s="176" t="s">
        <v>592</v>
      </c>
      <c r="I11" s="209">
        <v>2628</v>
      </c>
      <c r="J11" s="209">
        <v>1923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172</v>
      </c>
      <c r="C17" s="178">
        <f>IF(ISBLANK(C5),"0",C5)</f>
        <v>106</v>
      </c>
      <c r="G17" s="113"/>
      <c r="H17" s="174" t="s">
        <v>586</v>
      </c>
      <c r="I17" s="177">
        <f>IF(ISBLANK(I5),"0",I5)</f>
        <v>35</v>
      </c>
      <c r="J17" s="178">
        <f>IF(ISBLANK(J5),"0",J5)</f>
        <v>30</v>
      </c>
    </row>
    <row r="18" spans="1:13" ht="15" customHeight="1" x14ac:dyDescent="0.25">
      <c r="A18" s="175" t="s">
        <v>587</v>
      </c>
      <c r="B18" s="179">
        <f t="shared" ref="B18:C18" si="0">IF(ISBLANK(B6),"0",B6)</f>
        <v>809</v>
      </c>
      <c r="C18" s="180">
        <f t="shared" si="0"/>
        <v>165</v>
      </c>
      <c r="G18" s="113"/>
      <c r="H18" s="175" t="s">
        <v>587</v>
      </c>
      <c r="I18" s="179">
        <f t="shared" ref="I18:J18" si="1">IF(ISBLANK(I6),"0",I6)</f>
        <v>281</v>
      </c>
      <c r="J18" s="180">
        <f t="shared" si="1"/>
        <v>116</v>
      </c>
    </row>
    <row r="19" spans="1:13" ht="15" customHeight="1" x14ac:dyDescent="0.25">
      <c r="A19" s="175" t="s">
        <v>588</v>
      </c>
      <c r="B19" s="179">
        <f t="shared" ref="B19:C19" si="2">IF(ISBLANK(B7),"0",B7)</f>
        <v>3153</v>
      </c>
      <c r="C19" s="180">
        <f t="shared" si="2"/>
        <v>1559</v>
      </c>
      <c r="G19" s="113"/>
      <c r="H19" s="175" t="s">
        <v>588</v>
      </c>
      <c r="I19" s="179">
        <f t="shared" ref="I19:J19" si="3">IF(ISBLANK(I7),"0",I7)</f>
        <v>1336</v>
      </c>
      <c r="J19" s="180">
        <f t="shared" si="3"/>
        <v>464</v>
      </c>
    </row>
    <row r="20" spans="1:13" ht="15" customHeight="1" x14ac:dyDescent="0.25">
      <c r="A20" s="175" t="s">
        <v>589</v>
      </c>
      <c r="B20" s="179">
        <f t="shared" ref="B20:C20" si="4">IF(ISBLANK(B8),"0",B8)</f>
        <v>5436</v>
      </c>
      <c r="C20" s="180">
        <f t="shared" si="4"/>
        <v>4626</v>
      </c>
      <c r="G20" s="113"/>
      <c r="H20" s="175" t="s">
        <v>589</v>
      </c>
      <c r="I20" s="179">
        <f t="shared" ref="I20:J20" si="5">IF(ISBLANK(I8),"0",I8)</f>
        <v>4478</v>
      </c>
      <c r="J20" s="180">
        <f t="shared" si="5"/>
        <v>3519</v>
      </c>
    </row>
    <row r="21" spans="1:13" ht="15" customHeight="1" x14ac:dyDescent="0.25">
      <c r="A21" s="175" t="s">
        <v>590</v>
      </c>
      <c r="B21" s="179">
        <f t="shared" ref="B21:C21" si="6">IF(ISBLANK(B9),"0",B9)</f>
        <v>10962</v>
      </c>
      <c r="C21" s="180">
        <f t="shared" si="6"/>
        <v>13089</v>
      </c>
      <c r="G21" s="113"/>
      <c r="H21" s="175" t="s">
        <v>590</v>
      </c>
      <c r="I21" s="179">
        <f t="shared" ref="I21:J21" si="7">IF(ISBLANK(I9),"0",I9)</f>
        <v>11297</v>
      </c>
      <c r="J21" s="180">
        <f t="shared" si="7"/>
        <v>12870</v>
      </c>
    </row>
    <row r="22" spans="1:13" ht="15" customHeight="1" x14ac:dyDescent="0.25">
      <c r="A22" s="175" t="s">
        <v>591</v>
      </c>
      <c r="B22" s="179">
        <f t="shared" ref="B22:C22" si="8">IF(ISBLANK(B10),"0",B10)</f>
        <v>1311</v>
      </c>
      <c r="C22" s="180">
        <f t="shared" si="8"/>
        <v>1171</v>
      </c>
      <c r="G22" s="113"/>
      <c r="H22" s="175" t="s">
        <v>591</v>
      </c>
      <c r="I22" s="179">
        <f t="shared" ref="I22:J22" si="9">IF(ISBLANK(I10),"0",I10)</f>
        <v>1351</v>
      </c>
      <c r="J22" s="180">
        <f t="shared" si="9"/>
        <v>1095</v>
      </c>
    </row>
    <row r="23" spans="1:13" ht="15" customHeight="1" x14ac:dyDescent="0.25">
      <c r="A23" s="176" t="s">
        <v>592</v>
      </c>
      <c r="B23" s="181">
        <f t="shared" ref="B23:C23" si="10">IF(ISBLANK(B11),"0",B11)</f>
        <v>1568</v>
      </c>
      <c r="C23" s="182">
        <f t="shared" si="10"/>
        <v>1429</v>
      </c>
      <c r="G23" s="113"/>
      <c r="H23" s="176" t="s">
        <v>592</v>
      </c>
      <c r="I23" s="181">
        <f t="shared" ref="I23:J23" si="11">IF(ISBLANK(I11),"0",I11)</f>
        <v>2628</v>
      </c>
      <c r="J23" s="182">
        <f t="shared" si="11"/>
        <v>1923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0.73469736448677969</v>
      </c>
      <c r="C29" s="184">
        <f>C17/SUM(C17:C23)*100</f>
        <v>0.47866335515917813</v>
      </c>
      <c r="D29" s="253"/>
      <c r="E29" s="253"/>
      <c r="G29" s="113"/>
      <c r="H29" s="174" t="s">
        <v>593</v>
      </c>
      <c r="I29" s="184">
        <f>I17/SUM(I17:I23)*100</f>
        <v>0.16350555918901241</v>
      </c>
      <c r="J29" s="184">
        <f>J17/SUM(J17:J23)*100</f>
        <v>0.14987260828295948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3.4556405108709582</v>
      </c>
      <c r="C30" s="185">
        <f>C18/SUM(C17:C23)*100</f>
        <v>0.74508918491758858</v>
      </c>
      <c r="D30" s="253"/>
      <c r="E30" s="253"/>
      <c r="G30" s="113"/>
      <c r="H30" s="175" t="s">
        <v>594</v>
      </c>
      <c r="I30" s="185">
        <f>I18/SUM(I17:I23)*100</f>
        <v>1.3127160609174997</v>
      </c>
      <c r="J30" s="185">
        <f>J18/SUM(J17:J23)*100</f>
        <v>0.57950741869410993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13.468027850155909</v>
      </c>
      <c r="C31" s="185">
        <f>C19/SUM(C17:C23)*100</f>
        <v>7.039963874463762</v>
      </c>
      <c r="D31" s="253"/>
      <c r="E31" s="253"/>
      <c r="G31" s="113"/>
      <c r="H31" s="175" t="s">
        <v>595</v>
      </c>
      <c r="I31" s="185">
        <f>I19/SUM(I17:I23)*100</f>
        <v>6.2412407736148738</v>
      </c>
      <c r="J31" s="185">
        <f>J19/SUM(J17:J23)*100</f>
        <v>2.3180296747764397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23.219853914826363</v>
      </c>
      <c r="C32" s="185">
        <f>C20/SUM(C17:C23)*100</f>
        <v>20.889591329871301</v>
      </c>
      <c r="D32" s="253"/>
      <c r="E32" s="253"/>
      <c r="G32" s="113"/>
      <c r="H32" s="175" t="s">
        <v>596</v>
      </c>
      <c r="I32" s="185">
        <f>I20/SUM(I17:I23)*100</f>
        <v>20.919368401382791</v>
      </c>
      <c r="J32" s="185">
        <f>J20/SUM(J17:J23)*100</f>
        <v>17.580056951591146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46.824142497116739</v>
      </c>
      <c r="C33" s="185">
        <f>C21/SUM(C17:C23)*100</f>
        <v>59.105892978098893</v>
      </c>
      <c r="D33" s="253"/>
      <c r="E33" s="253"/>
      <c r="G33" s="113"/>
      <c r="H33" s="175" t="s">
        <v>597</v>
      </c>
      <c r="I33" s="185">
        <f>I21/SUM(I17:I23)*100</f>
        <v>52.77492291880781</v>
      </c>
      <c r="J33" s="185">
        <f>J21/SUM(J17:J23)*100</f>
        <v>64.29534895338962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5.5999316560591179</v>
      </c>
      <c r="C34" s="185">
        <f>C22/SUM(C17:C23)*100</f>
        <v>5.2878753668999776</v>
      </c>
      <c r="D34" s="253"/>
      <c r="E34" s="253"/>
      <c r="G34" s="113"/>
      <c r="H34" s="175" t="s">
        <v>598</v>
      </c>
      <c r="I34" s="185">
        <f>I22/SUM(I17:I23)*100</f>
        <v>6.3113145846958787</v>
      </c>
      <c r="J34" s="185">
        <f>J22/SUM(J17:J23)*100</f>
        <v>5.4703502023280208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6.6977062064841313</v>
      </c>
      <c r="C35" s="186">
        <f>C23/SUM(C17:C23)*100</f>
        <v>6.4529239105892975</v>
      </c>
      <c r="D35" s="253"/>
      <c r="E35" s="253"/>
      <c r="G35" s="113"/>
      <c r="H35" s="176" t="s">
        <v>599</v>
      </c>
      <c r="I35" s="186">
        <f>I23/SUM(I17:I23)*100</f>
        <v>12.276931701392133</v>
      </c>
      <c r="J35" s="186">
        <f>J23/SUM(J17:J23)*100</f>
        <v>9.606834190937704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0.73469736448677969</v>
      </c>
      <c r="C41" s="184">
        <f t="shared" si="12"/>
        <v>0.47866335515917813</v>
      </c>
      <c r="G41" s="113"/>
      <c r="H41" s="174" t="s">
        <v>601</v>
      </c>
      <c r="I41" s="184">
        <f t="shared" ref="I41:J41" si="13">I29</f>
        <v>0.16350555918901241</v>
      </c>
      <c r="J41" s="184">
        <f t="shared" si="13"/>
        <v>0.14987260828295948</v>
      </c>
    </row>
    <row r="42" spans="1:12" x14ac:dyDescent="0.25">
      <c r="A42" s="175" t="s">
        <v>602</v>
      </c>
      <c r="B42" s="185">
        <f t="shared" si="12"/>
        <v>3.4556405108709582</v>
      </c>
      <c r="C42" s="185">
        <f t="shared" si="12"/>
        <v>0.74508918491758858</v>
      </c>
      <c r="G42" s="113"/>
      <c r="H42" s="175" t="s">
        <v>602</v>
      </c>
      <c r="I42" s="185">
        <f t="shared" ref="I42:J42" si="14">I30</f>
        <v>1.3127160609174997</v>
      </c>
      <c r="J42" s="185">
        <f t="shared" si="14"/>
        <v>0.57950741869410993</v>
      </c>
    </row>
    <row r="43" spans="1:12" x14ac:dyDescent="0.25">
      <c r="A43" s="175" t="s">
        <v>603</v>
      </c>
      <c r="B43" s="185">
        <f t="shared" si="12"/>
        <v>13.468027850155909</v>
      </c>
      <c r="C43" s="185">
        <f t="shared" si="12"/>
        <v>7.039963874463762</v>
      </c>
      <c r="G43" s="113"/>
      <c r="H43" s="175" t="s">
        <v>603</v>
      </c>
      <c r="I43" s="185">
        <f t="shared" ref="I43:J43" si="15">I31</f>
        <v>6.2412407736148738</v>
      </c>
      <c r="J43" s="185">
        <f t="shared" si="15"/>
        <v>2.3180296747764397</v>
      </c>
    </row>
    <row r="44" spans="1:12" x14ac:dyDescent="0.25">
      <c r="A44" s="175" t="s">
        <v>604</v>
      </c>
      <c r="B44" s="185">
        <f t="shared" si="12"/>
        <v>23.219853914826363</v>
      </c>
      <c r="C44" s="185">
        <f t="shared" si="12"/>
        <v>20.889591329871301</v>
      </c>
      <c r="G44" s="113"/>
      <c r="H44" s="175" t="s">
        <v>604</v>
      </c>
      <c r="I44" s="185">
        <f t="shared" ref="I44:J44" si="16">I32</f>
        <v>20.919368401382791</v>
      </c>
      <c r="J44" s="185">
        <f t="shared" si="16"/>
        <v>17.580056951591146</v>
      </c>
    </row>
    <row r="45" spans="1:12" x14ac:dyDescent="0.25">
      <c r="A45" s="175" t="s">
        <v>605</v>
      </c>
      <c r="B45" s="185">
        <f t="shared" si="12"/>
        <v>46.824142497116739</v>
      </c>
      <c r="C45" s="185">
        <f t="shared" si="12"/>
        <v>59.105892978098893</v>
      </c>
      <c r="G45" s="113"/>
      <c r="H45" s="175" t="s">
        <v>605</v>
      </c>
      <c r="I45" s="185">
        <f t="shared" ref="I45:J45" si="17">I33</f>
        <v>52.77492291880781</v>
      </c>
      <c r="J45" s="185">
        <f t="shared" si="17"/>
        <v>64.29534895338962</v>
      </c>
    </row>
    <row r="46" spans="1:12" x14ac:dyDescent="0.25">
      <c r="A46" s="175" t="s">
        <v>606</v>
      </c>
      <c r="B46" s="185">
        <f t="shared" si="12"/>
        <v>5.5999316560591179</v>
      </c>
      <c r="C46" s="185">
        <f t="shared" si="12"/>
        <v>5.2878753668999776</v>
      </c>
      <c r="G46" s="113"/>
      <c r="H46" s="175" t="s">
        <v>606</v>
      </c>
      <c r="I46" s="185">
        <f t="shared" ref="I46:J46" si="18">I34</f>
        <v>6.3113145846958787</v>
      </c>
      <c r="J46" s="185">
        <f t="shared" si="18"/>
        <v>5.4703502023280208</v>
      </c>
    </row>
    <row r="47" spans="1:12" x14ac:dyDescent="0.25">
      <c r="A47" s="176" t="s">
        <v>607</v>
      </c>
      <c r="B47" s="186">
        <f t="shared" si="12"/>
        <v>6.6977062064841313</v>
      </c>
      <c r="C47" s="186">
        <f t="shared" si="12"/>
        <v>6.4529239105892975</v>
      </c>
      <c r="G47" s="113"/>
      <c r="H47" s="176" t="s">
        <v>607</v>
      </c>
      <c r="I47" s="186">
        <f t="shared" ref="I47:J47" si="19">I35</f>
        <v>12.276931701392133</v>
      </c>
      <c r="J47" s="186">
        <f t="shared" si="19"/>
        <v>9.606834190937704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13559</v>
      </c>
      <c r="C5" s="207">
        <v>11980</v>
      </c>
      <c r="D5" s="253"/>
      <c r="E5" s="253"/>
      <c r="F5" s="1003"/>
      <c r="H5" s="174" t="s">
        <v>624</v>
      </c>
      <c r="I5" s="207">
        <v>6287</v>
      </c>
      <c r="J5" s="207">
        <v>5208</v>
      </c>
    </row>
    <row r="6" spans="1:10" ht="15" customHeight="1" x14ac:dyDescent="0.25">
      <c r="A6" s="175" t="s">
        <v>625</v>
      </c>
      <c r="B6" s="208">
        <v>2706</v>
      </c>
      <c r="C6" s="208">
        <v>2697</v>
      </c>
      <c r="D6" s="253"/>
      <c r="E6" s="253"/>
      <c r="F6" s="1003"/>
      <c r="H6" s="175" t="s">
        <v>625</v>
      </c>
      <c r="I6" s="208">
        <v>6060</v>
      </c>
      <c r="J6" s="208">
        <v>6987</v>
      </c>
    </row>
    <row r="7" spans="1:10" ht="15" customHeight="1" x14ac:dyDescent="0.25">
      <c r="A7" s="176" t="s">
        <v>626</v>
      </c>
      <c r="B7" s="209">
        <v>7146</v>
      </c>
      <c r="C7" s="209">
        <v>7468</v>
      </c>
      <c r="D7" s="253"/>
      <c r="E7" s="253"/>
      <c r="F7" s="1003"/>
      <c r="H7" s="175" t="s">
        <v>626</v>
      </c>
      <c r="I7" s="208">
        <v>9023</v>
      </c>
      <c r="J7" s="208">
        <v>7784</v>
      </c>
    </row>
    <row r="8" spans="1:10" x14ac:dyDescent="0.25">
      <c r="D8" s="253"/>
      <c r="E8" s="253"/>
      <c r="F8" s="1003"/>
      <c r="H8" s="176" t="s">
        <v>2351</v>
      </c>
      <c r="I8" s="209">
        <v>36</v>
      </c>
      <c r="J8" s="209">
        <v>38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13559</v>
      </c>
      <c r="C13" s="178">
        <f>IF(ISBLANK(C5),"0",C5)</f>
        <v>11980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2706</v>
      </c>
      <c r="C14" s="180">
        <f t="shared" si="0"/>
        <v>2697</v>
      </c>
      <c r="D14" s="253"/>
      <c r="E14" s="253"/>
      <c r="F14" s="1003"/>
      <c r="H14" s="174" t="s">
        <v>624</v>
      </c>
      <c r="I14" s="177">
        <f>IF(ISBLANK(I5),"0",I5)</f>
        <v>6287</v>
      </c>
      <c r="J14" s="178">
        <f>IF(ISBLANK(J5),"0",J5)</f>
        <v>5208</v>
      </c>
    </row>
    <row r="15" spans="1:10" ht="15" customHeight="1" x14ac:dyDescent="0.25">
      <c r="A15" s="176" t="s">
        <v>626</v>
      </c>
      <c r="B15" s="181">
        <f t="shared" si="0"/>
        <v>7146</v>
      </c>
      <c r="C15" s="182">
        <f t="shared" si="0"/>
        <v>7468</v>
      </c>
      <c r="D15" s="253"/>
      <c r="E15" s="253"/>
      <c r="F15" s="1003"/>
      <c r="H15" s="175" t="s">
        <v>625</v>
      </c>
      <c r="I15" s="179">
        <f t="shared" ref="I15:J15" si="1">IF(ISBLANK(I6),"0",I6)</f>
        <v>6060</v>
      </c>
      <c r="J15" s="180">
        <f t="shared" si="1"/>
        <v>6987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9023</v>
      </c>
      <c r="J16" s="180">
        <f t="shared" si="2"/>
        <v>7784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36</v>
      </c>
      <c r="J17" s="182">
        <f t="shared" si="3"/>
        <v>38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57.917218401606085</v>
      </c>
      <c r="C21" s="184">
        <f>C13/SUM(C13:C15)*100</f>
        <v>54.097990517046732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11.558669001751314</v>
      </c>
      <c r="C22" s="185">
        <f>C14/SUM(C13:C15)*100</f>
        <v>12.178821404380221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30.524112596642606</v>
      </c>
      <c r="C23" s="186">
        <f>C15/SUM(C13:C15)*100</f>
        <v>33.723188078573038</v>
      </c>
      <c r="D23" s="253"/>
      <c r="E23" s="253"/>
      <c r="F23" s="1003"/>
      <c r="H23" s="174" t="s">
        <v>629</v>
      </c>
      <c r="I23" s="184">
        <f>I14/SUM(I14:I17)*100</f>
        <v>29.370270017752031</v>
      </c>
      <c r="J23" s="184">
        <f>J14/SUM(J14:J17)*100</f>
        <v>26.017884797921763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28.30981967672615</v>
      </c>
      <c r="J24" s="185">
        <f>J15/SUM(J14:J17)*100</f>
        <v>34.905330469101266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42.151733158927399</v>
      </c>
      <c r="J25" s="185">
        <f>J16/SUM(J14:J17)*100</f>
        <v>38.886946095818551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0.16817714659441277</v>
      </c>
      <c r="J26" s="186">
        <f>J17/SUM(J14:J17)*100</f>
        <v>0.18983863715841534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57.917218401606085</v>
      </c>
      <c r="C29" s="189">
        <f t="shared" si="4"/>
        <v>54.097990517046732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11.558669001751314</v>
      </c>
      <c r="C30" s="192">
        <f t="shared" si="4"/>
        <v>12.178821404380221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30.524112596642606</v>
      </c>
      <c r="C31" s="195">
        <f t="shared" si="4"/>
        <v>33.723188078573038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29.370270017752031</v>
      </c>
      <c r="J32" s="189">
        <f>J23</f>
        <v>26.017884797921763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28.30981967672615</v>
      </c>
      <c r="J33" s="192">
        <f t="shared" si="5"/>
        <v>34.905330469101266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42.151733158927399</v>
      </c>
      <c r="J34" s="192">
        <f t="shared" si="6"/>
        <v>38.886946095818551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0.16817714659441277</v>
      </c>
      <c r="J35" s="195">
        <f t="shared" si="7"/>
        <v>0.18983863715841534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339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48768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144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16.600000000000001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-6.2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73.66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43.8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151.19999999999999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8</v>
      </c>
      <c r="C5" s="655">
        <v>4</v>
      </c>
      <c r="E5" s="28"/>
      <c r="J5" s="654" t="s">
        <v>542</v>
      </c>
      <c r="K5" s="669">
        <f>IF(ISBLANK(B5),"",B5)</f>
        <v>8</v>
      </c>
      <c r="L5" s="618">
        <f>IF(ISBLANK(C5),"",C5)</f>
        <v>4</v>
      </c>
      <c r="N5" s="28"/>
    </row>
    <row r="6" spans="1:15" x14ac:dyDescent="0.25">
      <c r="A6" s="656" t="s">
        <v>543</v>
      </c>
      <c r="B6" s="657">
        <v>14</v>
      </c>
      <c r="C6" s="657">
        <v>2</v>
      </c>
      <c r="E6" s="44"/>
      <c r="J6" s="656" t="s">
        <v>543</v>
      </c>
      <c r="K6" s="670">
        <f t="shared" ref="K6:K10" si="0">IF(ISBLANK(B6),"",B6)</f>
        <v>14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38</v>
      </c>
      <c r="C7" s="657">
        <v>18</v>
      </c>
      <c r="E7" s="44"/>
      <c r="J7" s="656" t="s">
        <v>641</v>
      </c>
      <c r="K7" s="670">
        <f t="shared" si="0"/>
        <v>38</v>
      </c>
      <c r="L7" s="619">
        <f t="shared" si="1"/>
        <v>18</v>
      </c>
      <c r="N7" s="44"/>
    </row>
    <row r="8" spans="1:15" x14ac:dyDescent="0.25">
      <c r="A8" s="650" t="s">
        <v>642</v>
      </c>
      <c r="B8" s="651">
        <v>31</v>
      </c>
      <c r="C8" s="651">
        <v>20</v>
      </c>
      <c r="E8" s="21"/>
      <c r="J8" s="650" t="s">
        <v>642</v>
      </c>
      <c r="K8" s="670">
        <f t="shared" si="0"/>
        <v>31</v>
      </c>
      <c r="L8" s="619">
        <f t="shared" si="1"/>
        <v>20</v>
      </c>
      <c r="N8" s="21"/>
    </row>
    <row r="9" spans="1:15" x14ac:dyDescent="0.25">
      <c r="A9" s="650" t="s">
        <v>643</v>
      </c>
      <c r="B9" s="651">
        <v>63</v>
      </c>
      <c r="C9" s="651">
        <v>41</v>
      </c>
      <c r="E9" s="21"/>
      <c r="J9" s="650" t="s">
        <v>643</v>
      </c>
      <c r="K9" s="670">
        <f t="shared" si="0"/>
        <v>63</v>
      </c>
      <c r="L9" s="619">
        <f t="shared" si="1"/>
        <v>41</v>
      </c>
      <c r="N9" s="21"/>
    </row>
    <row r="10" spans="1:15" x14ac:dyDescent="0.25">
      <c r="A10" s="652" t="s">
        <v>365</v>
      </c>
      <c r="B10" s="653">
        <v>483</v>
      </c>
      <c r="C10" s="653">
        <v>35</v>
      </c>
      <c r="J10" s="652" t="s">
        <v>365</v>
      </c>
      <c r="K10" s="671">
        <f t="shared" si="0"/>
        <v>483</v>
      </c>
      <c r="L10" s="620">
        <f t="shared" si="1"/>
        <v>35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2.58</v>
      </c>
      <c r="C15" s="197"/>
      <c r="D15" s="253"/>
      <c r="E15" s="211"/>
      <c r="F15" s="253"/>
      <c r="G15" s="253"/>
      <c r="J15" s="673" t="s">
        <v>488</v>
      </c>
      <c r="K15" s="674">
        <f>B15</f>
        <v>2.58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0.51</v>
      </c>
      <c r="C16" s="197"/>
      <c r="D16" s="253"/>
      <c r="E16" s="254"/>
      <c r="F16" s="253"/>
      <c r="G16" s="253"/>
      <c r="J16" s="675" t="s">
        <v>489</v>
      </c>
      <c r="K16" s="676">
        <f>B16</f>
        <v>0.51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1.36</v>
      </c>
      <c r="C18" s="197"/>
      <c r="D18" s="255"/>
      <c r="E18" s="256"/>
      <c r="F18" s="253"/>
      <c r="G18" s="253"/>
      <c r="J18" s="678" t="s">
        <v>501</v>
      </c>
      <c r="K18" s="674">
        <f>B18</f>
        <v>1.36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1.74</v>
      </c>
      <c r="C19" s="198"/>
      <c r="D19" s="255"/>
      <c r="E19" s="256"/>
      <c r="F19" s="253"/>
      <c r="G19" s="253"/>
      <c r="J19" s="672" t="s">
        <v>502</v>
      </c>
      <c r="K19" s="676">
        <f>B19</f>
        <v>1.74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1.58</v>
      </c>
      <c r="C21" s="253"/>
      <c r="D21" s="253"/>
      <c r="E21" s="253"/>
      <c r="F21" s="253"/>
      <c r="G21" s="253"/>
      <c r="J21" s="661" t="s">
        <v>498</v>
      </c>
      <c r="K21" s="679">
        <f>B21</f>
        <v>1.58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3</v>
      </c>
      <c r="C32" s="655">
        <v>1</v>
      </c>
      <c r="E32" s="28"/>
      <c r="J32" s="654" t="s">
        <v>542</v>
      </c>
      <c r="K32" s="669">
        <f>IF(ISBLANK(B32),"",B32)</f>
        <v>3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3</v>
      </c>
      <c r="C33" s="657">
        <v>5</v>
      </c>
      <c r="E33" s="44"/>
      <c r="J33" s="656" t="s">
        <v>543</v>
      </c>
      <c r="K33" s="670">
        <f t="shared" ref="K33:K37" si="2">IF(ISBLANK(B33),"",B33)</f>
        <v>3</v>
      </c>
      <c r="L33" s="619">
        <f t="shared" ref="L33:L37" si="3">IF(ISBLANK(C33),"",C33)</f>
        <v>5</v>
      </c>
      <c r="N33" s="44"/>
    </row>
    <row r="34" spans="1:15" x14ac:dyDescent="0.25">
      <c r="A34" s="656" t="s">
        <v>641</v>
      </c>
      <c r="B34" s="657">
        <v>21</v>
      </c>
      <c r="C34" s="657">
        <v>13</v>
      </c>
      <c r="E34" s="44"/>
      <c r="J34" s="656" t="s">
        <v>641</v>
      </c>
      <c r="K34" s="670">
        <f t="shared" si="2"/>
        <v>21</v>
      </c>
      <c r="L34" s="619">
        <f t="shared" si="3"/>
        <v>13</v>
      </c>
      <c r="N34" s="44"/>
    </row>
    <row r="35" spans="1:15" x14ac:dyDescent="0.25">
      <c r="A35" s="650" t="s">
        <v>642</v>
      </c>
      <c r="B35" s="651">
        <v>28</v>
      </c>
      <c r="C35" s="651">
        <v>16</v>
      </c>
      <c r="E35" s="21"/>
      <c r="J35" s="650" t="s">
        <v>642</v>
      </c>
      <c r="K35" s="670">
        <f t="shared" si="2"/>
        <v>28</v>
      </c>
      <c r="L35" s="619">
        <f t="shared" si="3"/>
        <v>16</v>
      </c>
      <c r="N35" s="21"/>
    </row>
    <row r="36" spans="1:15" x14ac:dyDescent="0.25">
      <c r="A36" s="650" t="s">
        <v>643</v>
      </c>
      <c r="B36" s="651">
        <v>43</v>
      </c>
      <c r="C36" s="651">
        <v>17</v>
      </c>
      <c r="E36" s="21"/>
      <c r="J36" s="650" t="s">
        <v>643</v>
      </c>
      <c r="K36" s="670">
        <f t="shared" si="2"/>
        <v>43</v>
      </c>
      <c r="L36" s="619">
        <f t="shared" si="3"/>
        <v>17</v>
      </c>
      <c r="N36" s="21"/>
    </row>
    <row r="37" spans="1:15" x14ac:dyDescent="0.25">
      <c r="A37" s="652" t="s">
        <v>365</v>
      </c>
      <c r="B37" s="653">
        <v>118</v>
      </c>
      <c r="C37" s="653">
        <v>23</v>
      </c>
      <c r="J37" s="652" t="s">
        <v>365</v>
      </c>
      <c r="K37" s="671">
        <f t="shared" si="2"/>
        <v>118</v>
      </c>
      <c r="L37" s="620">
        <f t="shared" si="3"/>
        <v>23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0.95</v>
      </c>
      <c r="C42" s="197"/>
      <c r="D42" s="253"/>
      <c r="E42" s="211"/>
      <c r="F42" s="253"/>
      <c r="G42" s="253"/>
      <c r="J42" s="673" t="s">
        <v>488</v>
      </c>
      <c r="K42" s="674">
        <f>B42</f>
        <v>0.95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0.35</v>
      </c>
      <c r="C43" s="197"/>
      <c r="D43" s="253"/>
      <c r="E43" s="254"/>
      <c r="F43" s="253"/>
      <c r="G43" s="253"/>
      <c r="J43" s="675" t="s">
        <v>489</v>
      </c>
      <c r="K43" s="676">
        <f>B43</f>
        <v>0.35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0.77</v>
      </c>
      <c r="C45" s="197"/>
      <c r="D45" s="255"/>
      <c r="E45" s="256"/>
      <c r="F45" s="253"/>
      <c r="G45" s="253"/>
      <c r="J45" s="678" t="s">
        <v>501</v>
      </c>
      <c r="K45" s="674">
        <f>B45</f>
        <v>0.77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0.56999999999999995</v>
      </c>
      <c r="C46" s="198"/>
      <c r="D46" s="255"/>
      <c r="E46" s="256"/>
      <c r="F46" s="253"/>
      <c r="G46" s="253"/>
      <c r="J46" s="672" t="s">
        <v>502</v>
      </c>
      <c r="K46" s="676">
        <f>B46</f>
        <v>0.56999999999999995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0.66</v>
      </c>
      <c r="C48" s="253"/>
      <c r="D48" s="253"/>
      <c r="E48" s="253"/>
      <c r="F48" s="253"/>
      <c r="G48" s="253"/>
      <c r="J48" s="661" t="s">
        <v>498</v>
      </c>
      <c r="K48" s="679">
        <f>B48</f>
        <v>0.66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11287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3900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4881</v>
      </c>
      <c r="D4" s="643">
        <v>1</v>
      </c>
      <c r="E4" s="643">
        <v>1670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16812</v>
      </c>
      <c r="D5" s="602">
        <v>1</v>
      </c>
      <c r="E5" s="602">
        <v>170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11287</v>
      </c>
      <c r="D6" s="617">
        <v>1</v>
      </c>
      <c r="E6" s="617">
        <v>3900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107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2.2000000000000002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0.6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0.09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50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0.33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94.9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949188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19463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12</v>
      </c>
      <c r="C4" s="600">
        <v>23.8</v>
      </c>
      <c r="D4" s="600">
        <v>50.1</v>
      </c>
      <c r="E4" s="600">
        <v>0.63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5</v>
      </c>
      <c r="C5" s="602">
        <v>10.9</v>
      </c>
      <c r="D5" s="751">
        <v>52.1</v>
      </c>
      <c r="E5" s="751">
        <v>0.31</v>
      </c>
      <c r="G5" s="647" t="s">
        <v>446</v>
      </c>
      <c r="H5" s="648">
        <f>IF(ISBLANK(B4),"",B4)</f>
        <v>12</v>
      </c>
      <c r="I5" s="648">
        <f>IF(ISBLANK(B5),"",B5)</f>
        <v>5</v>
      </c>
      <c r="J5" s="649">
        <f>IF(ISBLANK(B6),"",B6)</f>
        <v>3</v>
      </c>
      <c r="K5" s="569"/>
    </row>
    <row r="6" spans="1:11" x14ac:dyDescent="0.25">
      <c r="A6" s="218">
        <v>2022</v>
      </c>
      <c r="B6" s="601">
        <v>3</v>
      </c>
      <c r="C6" s="602">
        <v>5.9</v>
      </c>
      <c r="D6" s="959">
        <v>50</v>
      </c>
      <c r="E6" s="959">
        <v>0.33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23.8</v>
      </c>
      <c r="I9" s="648">
        <f>IF(ISBLANK(C5),"",C5)</f>
        <v>10.9</v>
      </c>
      <c r="J9" s="649">
        <f>IF(ISBLANK(C6),"",C6)</f>
        <v>5.9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86</v>
      </c>
      <c r="C4" s="643">
        <v>1.7</v>
      </c>
      <c r="D4" s="643">
        <v>0.9</v>
      </c>
      <c r="E4" s="643">
        <v>0.09</v>
      </c>
      <c r="F4" s="643">
        <v>0.6</v>
      </c>
      <c r="G4" s="643">
        <v>1.2</v>
      </c>
      <c r="H4" s="1066"/>
      <c r="I4" s="253"/>
      <c r="J4" s="253"/>
      <c r="K4" s="253"/>
    </row>
    <row r="5" spans="1:11" x14ac:dyDescent="0.25">
      <c r="A5" s="480">
        <v>2021</v>
      </c>
      <c r="B5" s="602">
        <v>83</v>
      </c>
      <c r="C5" s="602">
        <v>1.6</v>
      </c>
      <c r="D5" s="602">
        <v>0.9</v>
      </c>
      <c r="E5" s="602">
        <v>0.09</v>
      </c>
      <c r="F5" s="602">
        <v>0.5</v>
      </c>
      <c r="G5" s="602">
        <v>1.2</v>
      </c>
      <c r="H5" s="1066"/>
      <c r="I5" s="253"/>
      <c r="J5" s="253"/>
      <c r="K5" s="253"/>
    </row>
    <row r="6" spans="1:11" x14ac:dyDescent="0.25">
      <c r="A6" s="360">
        <v>2022</v>
      </c>
      <c r="B6" s="602">
        <v>107</v>
      </c>
      <c r="C6" s="602">
        <v>2.2000000000000002</v>
      </c>
      <c r="D6" s="602">
        <v>0.6</v>
      </c>
      <c r="E6" s="602">
        <v>0.09</v>
      </c>
      <c r="F6" s="602">
        <v>0.6</v>
      </c>
      <c r="G6" s="602">
        <v>1.2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92.4</v>
      </c>
      <c r="C5" s="602">
        <v>81</v>
      </c>
      <c r="D5" s="602">
        <v>3</v>
      </c>
      <c r="E5" s="602">
        <v>5.9</v>
      </c>
      <c r="F5" s="253"/>
      <c r="G5" s="253"/>
      <c r="H5" s="253"/>
    </row>
    <row r="6" spans="1:8" x14ac:dyDescent="0.25">
      <c r="A6" s="360">
        <v>2021</v>
      </c>
      <c r="B6" s="602">
        <v>87.7</v>
      </c>
      <c r="C6" s="602">
        <v>79.400000000000006</v>
      </c>
      <c r="D6" s="602">
        <v>7</v>
      </c>
      <c r="E6" s="602">
        <v>13.8</v>
      </c>
      <c r="F6" s="253"/>
      <c r="G6" s="253"/>
      <c r="H6" s="253"/>
    </row>
    <row r="7" spans="1:8" x14ac:dyDescent="0.25">
      <c r="A7" s="481">
        <v>2022</v>
      </c>
      <c r="B7" s="1067">
        <v>94.9</v>
      </c>
      <c r="C7" s="1067">
        <v>87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5.9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13.8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4492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9.1999999999999993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299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3243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236155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4842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4449</v>
      </c>
      <c r="C5" s="1034">
        <v>2189</v>
      </c>
      <c r="D5" s="600">
        <v>2260</v>
      </c>
      <c r="G5" s="871" t="s">
        <v>126</v>
      </c>
      <c r="H5" s="637">
        <f>IF(ISBLANK(D7),"",D7)</f>
        <v>2300</v>
      </c>
    </row>
    <row r="6" spans="1:17" x14ac:dyDescent="0.25">
      <c r="A6" s="641">
        <v>2021</v>
      </c>
      <c r="B6" s="1034">
        <v>4472</v>
      </c>
      <c r="C6" s="1034">
        <v>2204</v>
      </c>
      <c r="D6" s="602">
        <v>2268</v>
      </c>
      <c r="G6" s="635" t="s">
        <v>127</v>
      </c>
      <c r="H6" s="623">
        <f>IF(ISBLANK(C7),"",C7)</f>
        <v>2192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4492</v>
      </c>
      <c r="C7" s="1034">
        <v>2192</v>
      </c>
      <c r="D7" s="617">
        <v>2300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2300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2192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36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4.4000000000000004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0.5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3.9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3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53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3678</v>
      </c>
      <c r="C6" s="55">
        <v>1911</v>
      </c>
      <c r="D6" s="55">
        <v>1767</v>
      </c>
      <c r="E6" s="70">
        <v>4142</v>
      </c>
      <c r="F6" s="55">
        <v>2134</v>
      </c>
      <c r="G6" s="110">
        <v>2008</v>
      </c>
      <c r="H6" s="55">
        <v>2054</v>
      </c>
      <c r="I6" s="55">
        <v>1065</v>
      </c>
      <c r="J6" s="55">
        <v>989</v>
      </c>
      <c r="K6" s="70">
        <v>9380</v>
      </c>
      <c r="L6" s="55">
        <v>4857</v>
      </c>
      <c r="M6" s="110">
        <v>4523</v>
      </c>
      <c r="N6" s="70">
        <v>8326</v>
      </c>
      <c r="O6" s="55">
        <v>4237</v>
      </c>
      <c r="P6" s="110">
        <v>4089</v>
      </c>
      <c r="Q6" s="70">
        <v>32330</v>
      </c>
      <c r="R6" s="55">
        <v>16263</v>
      </c>
      <c r="S6" s="110">
        <v>16067</v>
      </c>
      <c r="T6" s="70">
        <v>51275</v>
      </c>
      <c r="U6" s="55">
        <v>25161</v>
      </c>
      <c r="V6" s="160">
        <v>26114</v>
      </c>
    </row>
    <row r="7" spans="1:22" x14ac:dyDescent="0.25">
      <c r="A7" s="286">
        <v>2021</v>
      </c>
      <c r="B7" s="167">
        <v>3618</v>
      </c>
      <c r="C7" s="94">
        <v>1879</v>
      </c>
      <c r="D7" s="94">
        <v>1739</v>
      </c>
      <c r="E7" s="167">
        <v>4214</v>
      </c>
      <c r="F7" s="94">
        <v>2175</v>
      </c>
      <c r="G7" s="169">
        <v>2039</v>
      </c>
      <c r="H7" s="94">
        <v>2064</v>
      </c>
      <c r="I7" s="94">
        <v>1074</v>
      </c>
      <c r="J7" s="94">
        <v>990</v>
      </c>
      <c r="K7" s="167">
        <v>9378</v>
      </c>
      <c r="L7" s="94">
        <v>4860</v>
      </c>
      <c r="M7" s="169">
        <v>4518</v>
      </c>
      <c r="N7" s="167">
        <v>8184</v>
      </c>
      <c r="O7" s="94">
        <v>4171</v>
      </c>
      <c r="P7" s="169">
        <v>4013</v>
      </c>
      <c r="Q7" s="167">
        <v>31915</v>
      </c>
      <c r="R7" s="94">
        <v>16078</v>
      </c>
      <c r="S7" s="169">
        <v>15837</v>
      </c>
      <c r="T7" s="212">
        <v>50845</v>
      </c>
      <c r="U7" s="58">
        <v>24933</v>
      </c>
      <c r="V7" s="160">
        <v>25912</v>
      </c>
    </row>
    <row r="8" spans="1:22" x14ac:dyDescent="0.25">
      <c r="A8" s="219">
        <v>2022</v>
      </c>
      <c r="B8" s="72">
        <v>3284</v>
      </c>
      <c r="C8" s="61">
        <v>1711</v>
      </c>
      <c r="D8" s="61">
        <v>1573</v>
      </c>
      <c r="E8" s="72">
        <v>3962</v>
      </c>
      <c r="F8" s="61">
        <v>2040</v>
      </c>
      <c r="G8" s="111">
        <v>1922</v>
      </c>
      <c r="H8" s="61">
        <v>1958</v>
      </c>
      <c r="I8" s="61">
        <v>1008</v>
      </c>
      <c r="J8" s="61">
        <v>950</v>
      </c>
      <c r="K8" s="72">
        <v>8713</v>
      </c>
      <c r="L8" s="61">
        <v>4508</v>
      </c>
      <c r="M8" s="111">
        <v>4205</v>
      </c>
      <c r="N8" s="72">
        <v>7482</v>
      </c>
      <c r="O8" s="61">
        <v>3782</v>
      </c>
      <c r="P8" s="111">
        <v>3700</v>
      </c>
      <c r="Q8" s="72">
        <v>30404</v>
      </c>
      <c r="R8" s="61">
        <v>15246</v>
      </c>
      <c r="S8" s="111">
        <v>15158</v>
      </c>
      <c r="T8" s="72">
        <v>48768</v>
      </c>
      <c r="U8" s="61">
        <v>23823</v>
      </c>
      <c r="V8" s="111">
        <v>24945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3284</v>
      </c>
      <c r="C15" s="172">
        <f>E8</f>
        <v>3962</v>
      </c>
      <c r="D15" s="172">
        <f>H8</f>
        <v>1958</v>
      </c>
      <c r="E15" s="172">
        <f>K8</f>
        <v>8713</v>
      </c>
      <c r="F15" s="172">
        <f>N8</f>
        <v>7482</v>
      </c>
      <c r="G15" s="172">
        <f>Q8</f>
        <v>30404</v>
      </c>
      <c r="H15" s="334">
        <f>T8</f>
        <v>48768</v>
      </c>
      <c r="M15" s="172">
        <f>K8</f>
        <v>8713</v>
      </c>
      <c r="N15" s="172">
        <f>H15-E15-O15</f>
        <v>28937</v>
      </c>
      <c r="O15" s="172">
        <f>H15-(B15+C15+G15)</f>
        <v>11118</v>
      </c>
      <c r="P15" s="29"/>
      <c r="Q15" s="100">
        <f>M15/H15*100</f>
        <v>17.866223753280842</v>
      </c>
      <c r="R15" s="100">
        <f>N15/H15*100</f>
        <v>59.336040026246714</v>
      </c>
      <c r="S15" s="100">
        <f>O15/H15*100</f>
        <v>22.797736220472441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17.866223753280842</v>
      </c>
      <c r="R18" s="100">
        <f>N15/H15*100</f>
        <v>59.336040026246714</v>
      </c>
      <c r="S18" s="100">
        <f>O15/H15*100</f>
        <v>22.797736220472441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6.1</v>
      </c>
      <c r="C24" s="361"/>
      <c r="D24" s="361"/>
      <c r="E24" s="167">
        <v>12.2</v>
      </c>
      <c r="F24" s="361"/>
      <c r="G24" s="362"/>
      <c r="H24" s="167">
        <v>4.09</v>
      </c>
      <c r="I24" s="94">
        <v>7.78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2</v>
      </c>
      <c r="C25" s="357"/>
      <c r="D25" s="357"/>
      <c r="E25" s="72">
        <v>5.9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7.78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7.78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44</v>
      </c>
      <c r="C4" s="600">
        <v>3</v>
      </c>
      <c r="D4" s="600">
        <v>6</v>
      </c>
      <c r="E4" s="599">
        <v>4</v>
      </c>
      <c r="F4" s="600">
        <v>5.3</v>
      </c>
      <c r="G4" s="600">
        <v>0.6</v>
      </c>
    </row>
    <row r="5" spans="1:10" x14ac:dyDescent="0.25">
      <c r="A5" s="286">
        <v>2022</v>
      </c>
      <c r="B5" s="751">
        <v>34</v>
      </c>
      <c r="C5" s="751">
        <v>2</v>
      </c>
      <c r="D5" s="751">
        <v>4</v>
      </c>
      <c r="E5" s="753">
        <v>2</v>
      </c>
      <c r="F5" s="751">
        <v>4.4000000000000004</v>
      </c>
      <c r="G5" s="751">
        <v>0.5</v>
      </c>
    </row>
    <row r="6" spans="1:10" x14ac:dyDescent="0.25">
      <c r="A6" s="218">
        <v>2023</v>
      </c>
      <c r="B6" s="752">
        <v>34</v>
      </c>
      <c r="C6" s="752">
        <v>2</v>
      </c>
      <c r="D6" s="752">
        <v>2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44</v>
      </c>
      <c r="C11" s="80">
        <f>IF(ISBLANK(D4),"",D4)</f>
        <v>6</v>
      </c>
      <c r="E11" s="103">
        <f>A4</f>
        <v>2021</v>
      </c>
      <c r="F11" s="80">
        <f>IF(ISBLANK(B4),"",B4)</f>
        <v>44</v>
      </c>
      <c r="G11" s="80">
        <f>IF(ISBLANK(D4),"",D4)</f>
        <v>6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34</v>
      </c>
      <c r="C12" s="80">
        <f>IF(ISBLANK(D5),"",D5)</f>
        <v>4</v>
      </c>
      <c r="E12" s="103">
        <f t="shared" ref="E12:E13" si="1">A5</f>
        <v>2022</v>
      </c>
      <c r="F12" s="80">
        <f t="shared" ref="F12:F13" si="2">IF(ISBLANK(B5),"",B5)</f>
        <v>34</v>
      </c>
      <c r="G12" s="80">
        <f t="shared" ref="G12:G13" si="3">IF(ISBLANK(D5),"",D5)</f>
        <v>4</v>
      </c>
    </row>
    <row r="13" spans="1:10" x14ac:dyDescent="0.25">
      <c r="A13" s="155">
        <f t="shared" si="0"/>
        <v>2023</v>
      </c>
      <c r="B13" s="83">
        <f>IF(ISBLANK(B6),"",B6)</f>
        <v>34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34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</v>
      </c>
      <c r="C18" s="80">
        <f>IF(ISBLANK(E4),"",E4)</f>
        <v>4</v>
      </c>
      <c r="E18" s="603">
        <f>A4</f>
        <v>2021</v>
      </c>
      <c r="F18" s="100">
        <f>IF(ISBLANK(C4),"",C4)</f>
        <v>3</v>
      </c>
      <c r="G18" s="100">
        <f>IF(ISBLANK(E4),"",E4)</f>
        <v>4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</v>
      </c>
      <c r="C20" s="83">
        <f>IF(ISBLANK(E6),"",E6)</f>
        <v>1</v>
      </c>
      <c r="E20" s="155">
        <f t="shared" si="5"/>
        <v>2023</v>
      </c>
      <c r="F20" s="83">
        <f>IF(ISBLANK(C6),"",C6)</f>
        <v>2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485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862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11.1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370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286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1175</v>
      </c>
    </row>
    <row r="17" spans="2:3" x14ac:dyDescent="0.25">
      <c r="B17" s="253">
        <v>2022</v>
      </c>
      <c r="C17" s="1100">
        <v>969</v>
      </c>
    </row>
    <row r="18" spans="2:3" x14ac:dyDescent="0.25">
      <c r="B18" s="253">
        <v>2023</v>
      </c>
      <c r="C18" s="1100">
        <v>862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1175</v>
      </c>
    </row>
    <row r="22" spans="2:3" x14ac:dyDescent="0.25">
      <c r="B22" s="636">
        <f>B17</f>
        <v>2022</v>
      </c>
      <c r="C22" s="636">
        <f t="shared" ref="C22:C23" si="0">IF(ISBLANK(C17),"",C17)</f>
        <v>969</v>
      </c>
    </row>
    <row r="23" spans="2:3" x14ac:dyDescent="0.25">
      <c r="B23" s="636">
        <f>B18</f>
        <v>2023</v>
      </c>
      <c r="C23" s="636">
        <f t="shared" si="0"/>
        <v>862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53</v>
      </c>
      <c r="C5" s="55">
        <v>47</v>
      </c>
      <c r="D5" s="55">
        <v>37</v>
      </c>
      <c r="E5" s="269">
        <f>SUM(B5:D5)</f>
        <v>137</v>
      </c>
      <c r="F5" s="71">
        <v>687</v>
      </c>
      <c r="G5" s="70">
        <v>0.6</v>
      </c>
      <c r="H5" s="55">
        <v>0.2</v>
      </c>
      <c r="I5" s="110">
        <v>0.3</v>
      </c>
      <c r="J5" s="71">
        <v>1.4</v>
      </c>
    </row>
    <row r="6" spans="1:10" x14ac:dyDescent="0.25">
      <c r="A6" s="286">
        <v>2022</v>
      </c>
      <c r="B6" s="757">
        <v>51</v>
      </c>
      <c r="C6" s="758">
        <v>53</v>
      </c>
      <c r="D6" s="758">
        <v>30</v>
      </c>
      <c r="E6" s="270">
        <f>SUM(B6:D6)</f>
        <v>134</v>
      </c>
      <c r="F6" s="214">
        <v>608</v>
      </c>
      <c r="G6" s="457">
        <v>0.6</v>
      </c>
      <c r="H6" s="458">
        <v>0.2</v>
      </c>
      <c r="I6" s="763">
        <v>0.3</v>
      </c>
      <c r="J6" s="214">
        <v>1.3</v>
      </c>
    </row>
    <row r="7" spans="1:10" x14ac:dyDescent="0.25">
      <c r="A7" s="218">
        <v>2023</v>
      </c>
      <c r="B7" s="167">
        <v>54</v>
      </c>
      <c r="C7" s="94">
        <v>60</v>
      </c>
      <c r="D7" s="94">
        <v>24</v>
      </c>
      <c r="E7" s="447">
        <f>SUM(B7:D7)</f>
        <v>138</v>
      </c>
      <c r="F7" s="168">
        <v>485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687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608</v>
      </c>
      <c r="C14" s="28"/>
      <c r="D14" s="28"/>
      <c r="F14" s="625" t="s">
        <v>1526</v>
      </c>
      <c r="G14" s="621">
        <f>IF(ISBLANK(B7),"",B7)</f>
        <v>54</v>
      </c>
      <c r="I14" s="625" t="s">
        <v>1529</v>
      </c>
      <c r="J14" s="621">
        <f>IF(ISBLANK(B7),"",B7)</f>
        <v>54</v>
      </c>
    </row>
    <row r="15" spans="1:10" x14ac:dyDescent="0.25">
      <c r="A15" s="624">
        <f t="shared" ref="A15" si="1">A7</f>
        <v>2023</v>
      </c>
      <c r="B15" s="623">
        <f t="shared" si="0"/>
        <v>485</v>
      </c>
      <c r="C15" s="28"/>
      <c r="D15" s="28"/>
      <c r="F15" s="626" t="s">
        <v>1527</v>
      </c>
      <c r="G15" s="622">
        <f>IF(ISBLANK(C7),"",C7)</f>
        <v>60</v>
      </c>
      <c r="I15" s="626" t="s">
        <v>1538</v>
      </c>
      <c r="J15" s="622">
        <f>IF(ISBLANK(C7),"",C7)</f>
        <v>60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24</v>
      </c>
      <c r="I16" s="627" t="s">
        <v>1539</v>
      </c>
      <c r="J16" s="623">
        <f>IF(ISBLANK(D7),"",D7)</f>
        <v>24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36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90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113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19.2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92</v>
      </c>
      <c r="C6" s="759"/>
      <c r="D6" s="759"/>
      <c r="E6" s="457">
        <v>14.7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116</v>
      </c>
      <c r="C7" s="759"/>
      <c r="D7" s="759"/>
      <c r="E7" s="457">
        <v>18.3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113</v>
      </c>
      <c r="C8" s="760"/>
      <c r="D8" s="760"/>
      <c r="E8" s="601">
        <v>19.2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92</v>
      </c>
      <c r="C16" s="755"/>
      <c r="I16" s="700">
        <f>A6</f>
        <v>2020</v>
      </c>
      <c r="J16" s="674">
        <f>IF(ISBLANK(E6),"",E6)</f>
        <v>14.7</v>
      </c>
      <c r="K16" s="756"/>
    </row>
    <row r="17" spans="1:10" x14ac:dyDescent="0.25">
      <c r="A17" s="701">
        <f>A7</f>
        <v>2021</v>
      </c>
      <c r="B17" s="853">
        <f>IF(ISBLANK(B7),"",B7)</f>
        <v>116</v>
      </c>
      <c r="C17" s="755"/>
      <c r="I17" s="701">
        <f>A7</f>
        <v>2021</v>
      </c>
      <c r="J17" s="853">
        <f>IF(ISBLANK(E7),"",E7)</f>
        <v>18.3</v>
      </c>
    </row>
    <row r="18" spans="1:10" x14ac:dyDescent="0.25">
      <c r="A18" s="702">
        <f>A8</f>
        <v>2022</v>
      </c>
      <c r="B18" s="676">
        <f>IF(ISBLANK(B8),"",B8)</f>
        <v>113</v>
      </c>
      <c r="C18" s="755"/>
      <c r="I18" s="702">
        <f>A8</f>
        <v>2022</v>
      </c>
      <c r="J18" s="676">
        <f>IF(ISBLANK(E8),"",E8)</f>
        <v>19.2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23</v>
      </c>
      <c r="D5" s="449">
        <f>IF(ISBLANK(B5),"",A5)</f>
        <v>2021</v>
      </c>
      <c r="E5" s="618">
        <f>IF(ISBLANK(B5),"",B5)</f>
        <v>23</v>
      </c>
      <c r="K5" s="217">
        <v>2020</v>
      </c>
      <c r="L5" s="655">
        <v>4.9000000000000004</v>
      </c>
    </row>
    <row r="6" spans="1:12" x14ac:dyDescent="0.25">
      <c r="A6" s="229">
        <v>2022</v>
      </c>
      <c r="B6" s="602">
        <v>23</v>
      </c>
      <c r="D6" s="450">
        <f>IF(ISBLANK(B6),"",A6)</f>
        <v>2022</v>
      </c>
      <c r="E6" s="619">
        <f>IF(ISBLANK(B6),"",B6)</f>
        <v>23</v>
      </c>
      <c r="K6" s="286">
        <v>2021</v>
      </c>
      <c r="L6" s="657">
        <v>4.7</v>
      </c>
    </row>
    <row r="7" spans="1:12" x14ac:dyDescent="0.25">
      <c r="A7" s="123">
        <v>2023</v>
      </c>
      <c r="B7" s="617">
        <v>21</v>
      </c>
      <c r="D7" s="379">
        <f>IF(ISBLANK(B7),"",A7)</f>
        <v>2023</v>
      </c>
      <c r="E7" s="620">
        <f>IF(ISBLANK(B7),"",B7)</f>
        <v>21</v>
      </c>
      <c r="K7" s="219">
        <v>2022</v>
      </c>
      <c r="L7" s="617">
        <v>3.9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70</v>
      </c>
      <c r="C4" s="643">
        <v>91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45</v>
      </c>
      <c r="C5" s="602">
        <v>98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36</v>
      </c>
      <c r="C6" s="602">
        <v>90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16</v>
      </c>
      <c r="C5" s="643">
        <v>3191</v>
      </c>
      <c r="D5" s="643">
        <v>278</v>
      </c>
      <c r="E5" s="869">
        <v>8.6999999999999993</v>
      </c>
      <c r="F5" s="1039">
        <v>8.6999999999999993</v>
      </c>
      <c r="G5" s="1039">
        <v>8.6999999999999993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14</v>
      </c>
      <c r="C6" s="657">
        <v>3617</v>
      </c>
      <c r="D6" s="657">
        <v>319</v>
      </c>
      <c r="E6" s="657">
        <v>8.8000000000000007</v>
      </c>
      <c r="F6" s="657">
        <v>8.8000000000000007</v>
      </c>
      <c r="G6" s="657">
        <v>8.8000000000000007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15</v>
      </c>
      <c r="C7" s="617">
        <v>3243</v>
      </c>
      <c r="D7" s="617">
        <v>299</v>
      </c>
      <c r="E7" s="617">
        <v>9.1999999999999993</v>
      </c>
      <c r="F7" s="617">
        <v>9.1999999999999993</v>
      </c>
      <c r="G7" s="617">
        <v>9.1999999999999993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12.5</v>
      </c>
      <c r="C4" s="655">
        <v>328</v>
      </c>
      <c r="D4" s="655">
        <v>3.5</v>
      </c>
      <c r="E4" s="655">
        <v>269</v>
      </c>
      <c r="F4" s="655">
        <v>0.5</v>
      </c>
      <c r="G4" s="655">
        <v>50</v>
      </c>
      <c r="H4" s="655">
        <v>7</v>
      </c>
      <c r="I4" s="655">
        <v>45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11.1</v>
      </c>
      <c r="C5" s="602">
        <v>376</v>
      </c>
      <c r="D5" s="602">
        <v>4.3</v>
      </c>
      <c r="E5" s="602">
        <v>263</v>
      </c>
      <c r="F5" s="602">
        <v>0.5</v>
      </c>
      <c r="G5" s="602">
        <v>38</v>
      </c>
      <c r="H5" s="602">
        <v>4</v>
      </c>
      <c r="I5" s="602">
        <v>53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370</v>
      </c>
      <c r="D6" s="617"/>
      <c r="E6" s="617">
        <v>286</v>
      </c>
      <c r="F6" s="617"/>
      <c r="G6" s="617">
        <v>36</v>
      </c>
      <c r="H6" s="617">
        <v>3</v>
      </c>
      <c r="I6" s="617">
        <v>53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5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186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505</v>
      </c>
      <c r="C4" s="1006">
        <v>270</v>
      </c>
      <c r="D4" s="1006">
        <v>235</v>
      </c>
      <c r="E4" s="1005">
        <v>922</v>
      </c>
      <c r="F4" s="1006">
        <v>481</v>
      </c>
      <c r="G4" s="1006">
        <v>441</v>
      </c>
      <c r="H4" s="1007">
        <v>9.8000000000000007</v>
      </c>
      <c r="I4" s="1007">
        <v>18</v>
      </c>
      <c r="J4" s="1007">
        <v>-8.1999999999999993</v>
      </c>
      <c r="K4" s="70">
        <v>751</v>
      </c>
      <c r="L4" s="55">
        <v>344</v>
      </c>
      <c r="M4" s="110">
        <v>407</v>
      </c>
      <c r="N4" s="55">
        <v>774</v>
      </c>
      <c r="O4" s="55">
        <v>349</v>
      </c>
      <c r="P4" s="110">
        <v>425</v>
      </c>
    </row>
    <row r="5" spans="1:17" x14ac:dyDescent="0.25">
      <c r="A5" s="286">
        <v>2021</v>
      </c>
      <c r="B5" s="1008">
        <v>489</v>
      </c>
      <c r="C5" s="1009">
        <v>257</v>
      </c>
      <c r="D5" s="1009">
        <v>232</v>
      </c>
      <c r="E5" s="1008">
        <v>1013</v>
      </c>
      <c r="F5" s="1009">
        <v>539</v>
      </c>
      <c r="G5" s="1009">
        <v>474</v>
      </c>
      <c r="H5" s="1010">
        <v>9.6</v>
      </c>
      <c r="I5" s="1010">
        <v>19.899999999999999</v>
      </c>
      <c r="J5" s="1010">
        <v>-10.3</v>
      </c>
      <c r="K5" s="212">
        <v>1020</v>
      </c>
      <c r="L5" s="58">
        <v>450</v>
      </c>
      <c r="M5" s="160">
        <v>570</v>
      </c>
      <c r="N5" s="58">
        <v>915</v>
      </c>
      <c r="O5" s="58">
        <v>407</v>
      </c>
      <c r="P5" s="160">
        <v>508</v>
      </c>
    </row>
    <row r="6" spans="1:17" x14ac:dyDescent="0.25">
      <c r="A6" s="219">
        <v>2022</v>
      </c>
      <c r="B6" s="1011">
        <v>504</v>
      </c>
      <c r="C6" s="1012">
        <v>280</v>
      </c>
      <c r="D6" s="1012">
        <v>224</v>
      </c>
      <c r="E6" s="1011">
        <v>808</v>
      </c>
      <c r="F6" s="1012">
        <v>417</v>
      </c>
      <c r="G6" s="1012">
        <v>391</v>
      </c>
      <c r="H6" s="1013">
        <v>10.3</v>
      </c>
      <c r="I6" s="1013">
        <v>16.600000000000001</v>
      </c>
      <c r="J6" s="1013">
        <v>-6.2</v>
      </c>
      <c r="K6" s="1014">
        <v>1107</v>
      </c>
      <c r="L6" s="1015">
        <v>486</v>
      </c>
      <c r="M6" s="1016">
        <v>621</v>
      </c>
      <c r="N6" s="1015">
        <v>1062</v>
      </c>
      <c r="O6" s="1015">
        <v>464</v>
      </c>
      <c r="P6" s="1016">
        <v>598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235</v>
      </c>
      <c r="C13" s="319">
        <f>IF(ISBLANK(C4),"",C4)</f>
        <v>270</v>
      </c>
      <c r="D13" s="364"/>
      <c r="E13" s="322">
        <f>A4</f>
        <v>2020</v>
      </c>
      <c r="F13" s="319">
        <f>IF(ISBLANK(G4),"",G4)</f>
        <v>441</v>
      </c>
      <c r="G13" s="319">
        <f>IF(ISBLANK(F4),"",F4)</f>
        <v>481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232</v>
      </c>
      <c r="C14" s="320">
        <f t="shared" ref="C14:C15" si="2">IF(ISBLANK(C5),"",C5)</f>
        <v>257</v>
      </c>
      <c r="D14" s="364"/>
      <c r="E14" s="323">
        <f t="shared" ref="E14:E15" si="3">A5</f>
        <v>2021</v>
      </c>
      <c r="F14" s="320">
        <f t="shared" ref="F14:F15" si="4">IF(ISBLANK(G5),"",G5)</f>
        <v>474</v>
      </c>
      <c r="G14" s="320">
        <f t="shared" ref="G14:G15" si="5">IF(ISBLANK(F5),"",F5)</f>
        <v>539</v>
      </c>
      <c r="H14" s="389"/>
      <c r="I14" s="389"/>
      <c r="J14" s="48"/>
      <c r="K14" s="325" t="s">
        <v>536</v>
      </c>
      <c r="L14" s="328">
        <f>IF(ISBLANK(K4),"",K4)</f>
        <v>751</v>
      </c>
      <c r="M14" s="328">
        <f>IF(ISBLANK(K5),"",K5)</f>
        <v>1020</v>
      </c>
      <c r="N14" s="328">
        <f>IF(ISBLANK(K6),"",K6)</f>
        <v>1107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224</v>
      </c>
      <c r="C15" s="321">
        <f t="shared" si="2"/>
        <v>280</v>
      </c>
      <c r="E15" s="324">
        <f t="shared" si="3"/>
        <v>2022</v>
      </c>
      <c r="F15" s="321">
        <f t="shared" si="4"/>
        <v>391</v>
      </c>
      <c r="G15" s="321">
        <f t="shared" si="5"/>
        <v>417</v>
      </c>
      <c r="H15" s="211"/>
      <c r="I15" s="211"/>
      <c r="J15" s="28"/>
      <c r="K15" s="326" t="s">
        <v>535</v>
      </c>
      <c r="L15" s="329">
        <f>IF(ISBLANK(N4),"",N4)</f>
        <v>774</v>
      </c>
      <c r="M15" s="329">
        <f>IF(ISBLANK(N5),"",N5)</f>
        <v>915</v>
      </c>
      <c r="N15" s="329">
        <f>IF(ISBLANK(N6),"",N6)</f>
        <v>1062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751</v>
      </c>
      <c r="M19" s="328">
        <f>IF(ISBLANK(K5),"",K5)</f>
        <v>1020</v>
      </c>
      <c r="N19" s="328">
        <f>IF(ISBLANK(K6),"",K6)</f>
        <v>1107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774</v>
      </c>
      <c r="M20" s="329">
        <f>IF(ISBLANK(N5),"",N5)</f>
        <v>915</v>
      </c>
      <c r="N20" s="329">
        <f>IF(ISBLANK(N6),"",N6)</f>
        <v>1062</v>
      </c>
      <c r="O20" s="364"/>
    </row>
    <row r="21" spans="1:15" x14ac:dyDescent="0.25">
      <c r="A21" s="322">
        <f>A4</f>
        <v>2020</v>
      </c>
      <c r="B21" s="319">
        <f>IF(ISBLANK(D4),"",D4)</f>
        <v>235</v>
      </c>
      <c r="C21" s="319">
        <f>IF(ISBLANK(C4),"",C4)</f>
        <v>270</v>
      </c>
      <c r="E21" s="322">
        <f>A4</f>
        <v>2020</v>
      </c>
      <c r="F21" s="319">
        <f>IF(ISBLANK(G4),"",G4)</f>
        <v>441</v>
      </c>
      <c r="G21" s="319">
        <f>IF(ISBLANK(F4),"",F4)</f>
        <v>481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232</v>
      </c>
      <c r="C22" s="320">
        <f t="shared" ref="C22:C23" si="8">IF(ISBLANK(C5),"",C5)</f>
        <v>257</v>
      </c>
      <c r="E22" s="323">
        <f t="shared" ref="E22:E23" si="9">A5</f>
        <v>2021</v>
      </c>
      <c r="F22" s="320">
        <f t="shared" ref="F22:F23" si="10">IF(ISBLANK(G5),"",G5)</f>
        <v>474</v>
      </c>
      <c r="G22" s="320">
        <f t="shared" ref="G22:G23" si="11">IF(ISBLANK(F5),"",F5)</f>
        <v>539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224</v>
      </c>
      <c r="C23" s="321">
        <f t="shared" si="8"/>
        <v>280</v>
      </c>
      <c r="E23" s="324">
        <f t="shared" si="9"/>
        <v>2022</v>
      </c>
      <c r="F23" s="321">
        <f t="shared" si="10"/>
        <v>391</v>
      </c>
      <c r="G23" s="321">
        <f t="shared" si="11"/>
        <v>417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8</v>
      </c>
      <c r="C5" s="611"/>
      <c r="D5" s="611"/>
      <c r="E5" s="599">
        <v>39</v>
      </c>
      <c r="F5" s="616"/>
      <c r="G5" s="945"/>
      <c r="H5" s="599">
        <v>193</v>
      </c>
      <c r="I5" s="616">
        <v>65</v>
      </c>
      <c r="J5" s="616">
        <v>128</v>
      </c>
      <c r="K5" s="616"/>
      <c r="L5" s="945"/>
    </row>
    <row r="6" spans="1:12" x14ac:dyDescent="0.25">
      <c r="A6" s="286">
        <v>2021</v>
      </c>
      <c r="B6" s="601">
        <v>10</v>
      </c>
      <c r="C6" s="612"/>
      <c r="D6" s="612"/>
      <c r="E6" s="1034">
        <v>39</v>
      </c>
      <c r="F6" s="1028"/>
      <c r="G6" s="980"/>
      <c r="H6" s="1034">
        <v>202</v>
      </c>
      <c r="I6" s="1028">
        <v>81</v>
      </c>
      <c r="J6" s="1028">
        <v>121</v>
      </c>
      <c r="K6" s="1028"/>
      <c r="L6" s="980"/>
    </row>
    <row r="7" spans="1:12" x14ac:dyDescent="0.25">
      <c r="A7" s="218">
        <v>2022</v>
      </c>
      <c r="B7" s="601">
        <v>5</v>
      </c>
      <c r="C7" s="612"/>
      <c r="D7" s="612"/>
      <c r="E7" s="1034">
        <v>35</v>
      </c>
      <c r="F7" s="1028"/>
      <c r="G7" s="980"/>
      <c r="H7" s="1034">
        <v>186</v>
      </c>
      <c r="I7" s="1028">
        <v>54</v>
      </c>
      <c r="J7" s="1028">
        <v>132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54</v>
      </c>
    </row>
    <row r="15" spans="1:12" ht="30" x14ac:dyDescent="0.25">
      <c r="A15" s="833" t="s">
        <v>1543</v>
      </c>
      <c r="B15" s="623">
        <f>IF(ISBLANK(J7),"",J7)</f>
        <v>132</v>
      </c>
    </row>
    <row r="17" spans="1:2" x14ac:dyDescent="0.25">
      <c r="A17" s="625" t="s">
        <v>1540</v>
      </c>
      <c r="B17" s="621">
        <f>IF(ISBLANK(I7),"",I7)</f>
        <v>54</v>
      </c>
    </row>
    <row r="18" spans="1:2" x14ac:dyDescent="0.25">
      <c r="A18" s="627" t="s">
        <v>1541</v>
      </c>
      <c r="B18" s="623">
        <f>IF(ISBLANK(J7),"",J7)</f>
        <v>132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47.9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61.6</v>
      </c>
      <c r="C6" s="614">
        <v>34.6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55.5</v>
      </c>
      <c r="C10" s="614">
        <v>34.6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47.9</v>
      </c>
      <c r="C14" s="73">
        <v>40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260.94900000000001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143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10418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182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8300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6860.11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83.847999999999999</v>
      </c>
      <c r="C5" s="611">
        <v>83.847999999999999</v>
      </c>
      <c r="D5" s="751"/>
      <c r="E5" s="751"/>
      <c r="G5" s="358">
        <v>2014</v>
      </c>
      <c r="H5" s="70">
        <v>6865.16</v>
      </c>
      <c r="I5" s="55">
        <v>6737.03</v>
      </c>
      <c r="J5" s="55">
        <v>128.13</v>
      </c>
      <c r="K5" s="71">
        <v>20</v>
      </c>
    </row>
    <row r="6" spans="1:12" x14ac:dyDescent="0.25">
      <c r="A6" s="286">
        <v>2021</v>
      </c>
      <c r="B6" s="601"/>
      <c r="C6" s="612">
        <v>260.94900000000001</v>
      </c>
      <c r="D6" s="959"/>
      <c r="E6" s="959"/>
      <c r="G6" s="480">
        <v>2017</v>
      </c>
      <c r="H6" s="212">
        <v>6860.11</v>
      </c>
      <c r="I6" s="58">
        <v>6737</v>
      </c>
      <c r="J6" s="58">
        <v>123.11</v>
      </c>
      <c r="K6" s="214">
        <v>20</v>
      </c>
    </row>
    <row r="7" spans="1:12" x14ac:dyDescent="0.25">
      <c r="A7" s="218">
        <v>2022</v>
      </c>
      <c r="B7" s="601">
        <v>260.94900000000001</v>
      </c>
      <c r="C7" s="612">
        <v>260.94900000000001</v>
      </c>
      <c r="D7" s="959"/>
      <c r="E7" s="959"/>
      <c r="G7" s="482">
        <v>2020</v>
      </c>
      <c r="H7" s="72">
        <v>6860.11</v>
      </c>
      <c r="I7" s="61">
        <v>6737</v>
      </c>
      <c r="J7" s="61">
        <v>123.11</v>
      </c>
      <c r="K7" s="73">
        <v>20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260.94900000000001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123.11</v>
      </c>
      <c r="I14" s="211"/>
      <c r="J14" s="211"/>
    </row>
    <row r="15" spans="1:12" x14ac:dyDescent="0.25">
      <c r="A15" s="870" t="s">
        <v>16</v>
      </c>
      <c r="B15" s="630">
        <f>IF(ISBLANK(B7),"",B7)</f>
        <v>260.94900000000001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6737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260.94900000000001</v>
      </c>
      <c r="F19" s="253"/>
      <c r="G19" s="634" t="s">
        <v>529</v>
      </c>
      <c r="H19" s="621">
        <f>IF(ISBLANK(J7),"",J7)</f>
        <v>123.11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260.94900000000001</v>
      </c>
      <c r="F20" s="253"/>
      <c r="G20" s="635" t="s">
        <v>528</v>
      </c>
      <c r="H20" s="623">
        <f>IF(ISBLANK(I7),"",I7)</f>
        <v>6737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</v>
      </c>
      <c r="C5" s="1092">
        <v>10418</v>
      </c>
      <c r="D5" s="1093">
        <v>139</v>
      </c>
      <c r="E5" s="1092">
        <v>8050</v>
      </c>
      <c r="F5" s="1093">
        <v>177</v>
      </c>
    </row>
    <row r="6" spans="1:9" x14ac:dyDescent="0.25">
      <c r="A6" s="218">
        <v>2021</v>
      </c>
      <c r="B6" s="1092">
        <v>5.8</v>
      </c>
      <c r="C6" s="1092">
        <v>10418</v>
      </c>
      <c r="D6" s="1093">
        <v>142</v>
      </c>
      <c r="E6" s="1092">
        <v>8200</v>
      </c>
      <c r="F6" s="1093">
        <v>181</v>
      </c>
    </row>
    <row r="7" spans="1:9" x14ac:dyDescent="0.25">
      <c r="A7" s="219">
        <v>2022</v>
      </c>
      <c r="B7" s="73">
        <v>5.3</v>
      </c>
      <c r="C7" s="73">
        <v>10418</v>
      </c>
      <c r="D7" s="73">
        <v>143</v>
      </c>
      <c r="E7" s="73">
        <v>8300</v>
      </c>
      <c r="F7" s="73">
        <v>182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5579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3980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1599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24602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21199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3403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5.3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2.1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2974</v>
      </c>
      <c r="C5" s="458">
        <v>2508</v>
      </c>
      <c r="D5" s="458">
        <v>466</v>
      </c>
      <c r="E5" s="457">
        <v>28267</v>
      </c>
      <c r="F5" s="458">
        <v>27279</v>
      </c>
      <c r="G5" s="458">
        <v>988</v>
      </c>
      <c r="H5" s="457">
        <v>10.9</v>
      </c>
      <c r="I5" s="763">
        <v>2.1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2819</v>
      </c>
      <c r="C6" s="458">
        <v>2077</v>
      </c>
      <c r="D6" s="458">
        <v>742</v>
      </c>
      <c r="E6" s="457">
        <v>4608</v>
      </c>
      <c r="F6" s="458">
        <v>2964</v>
      </c>
      <c r="G6" s="458">
        <v>1644</v>
      </c>
      <c r="H6" s="457">
        <v>1.4</v>
      </c>
      <c r="I6" s="763">
        <v>2.2000000000000002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5579</v>
      </c>
      <c r="C7" s="612">
        <v>3980</v>
      </c>
      <c r="D7" s="612">
        <v>1599</v>
      </c>
      <c r="E7" s="601">
        <v>24602</v>
      </c>
      <c r="F7" s="612">
        <v>21199</v>
      </c>
      <c r="G7" s="612">
        <v>3403</v>
      </c>
      <c r="H7" s="947">
        <v>5.3</v>
      </c>
      <c r="I7" s="948">
        <v>2.1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2974</v>
      </c>
      <c r="C14" s="674">
        <f t="shared" ref="C14:D14" si="0">IF(ISBLANK(C5),"",C5)</f>
        <v>2508</v>
      </c>
      <c r="D14" s="669">
        <f t="shared" si="0"/>
        <v>466</v>
      </c>
      <c r="F14" s="884">
        <f>A5</f>
        <v>2020</v>
      </c>
      <c r="G14" s="674">
        <f>IF(ISBLANK(E5),"",E5)</f>
        <v>28267</v>
      </c>
      <c r="H14" s="674">
        <f t="shared" ref="H14:I16" si="1">IF(ISBLANK(F5),"",F5)</f>
        <v>27279</v>
      </c>
      <c r="I14" s="669">
        <f t="shared" si="1"/>
        <v>988</v>
      </c>
      <c r="J14" s="756"/>
      <c r="K14" s="884">
        <f>A5</f>
        <v>2020</v>
      </c>
      <c r="L14" s="674">
        <f>IF(ISBLANK(H5),"",H5)</f>
        <v>10.9</v>
      </c>
      <c r="M14" s="669">
        <f>IF(ISBLANK(I5),"",I5)</f>
        <v>2.1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2819</v>
      </c>
      <c r="C15" s="879">
        <f t="shared" si="3"/>
        <v>2077</v>
      </c>
      <c r="D15" s="886">
        <f t="shared" si="3"/>
        <v>742</v>
      </c>
      <c r="F15" s="890">
        <f t="shared" ref="F15:F16" si="4">A6</f>
        <v>2021</v>
      </c>
      <c r="G15" s="853">
        <f t="shared" ref="G15:G16" si="5">IF(ISBLANK(E6),"",E6)</f>
        <v>4608</v>
      </c>
      <c r="H15" s="853">
        <f t="shared" si="1"/>
        <v>2964</v>
      </c>
      <c r="I15" s="670">
        <f t="shared" si="1"/>
        <v>1644</v>
      </c>
      <c r="J15" s="211"/>
      <c r="K15" s="890">
        <f t="shared" ref="K15:K16" si="6">A6</f>
        <v>2021</v>
      </c>
      <c r="L15" s="853">
        <f t="shared" ref="L15:M16" si="7">IF(ISBLANK(H6),"",H6)</f>
        <v>1.4</v>
      </c>
      <c r="M15" s="670">
        <f t="shared" si="7"/>
        <v>2.2000000000000002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5579</v>
      </c>
      <c r="C16" s="888">
        <f t="shared" si="3"/>
        <v>3980</v>
      </c>
      <c r="D16" s="889">
        <f t="shared" si="3"/>
        <v>1599</v>
      </c>
      <c r="F16" s="891">
        <f t="shared" si="4"/>
        <v>2022</v>
      </c>
      <c r="G16" s="676">
        <f t="shared" si="5"/>
        <v>24602</v>
      </c>
      <c r="H16" s="676">
        <f t="shared" si="1"/>
        <v>21199</v>
      </c>
      <c r="I16" s="671">
        <f t="shared" si="1"/>
        <v>3403</v>
      </c>
      <c r="J16" s="211"/>
      <c r="K16" s="891">
        <f t="shared" si="6"/>
        <v>2022</v>
      </c>
      <c r="L16" s="676">
        <f t="shared" si="7"/>
        <v>5.3</v>
      </c>
      <c r="M16" s="671">
        <f t="shared" si="7"/>
        <v>2.1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2974</v>
      </c>
      <c r="C22" s="674">
        <f t="shared" ref="C22:D22" si="8">IF(ISBLANK(C5),"",C5)</f>
        <v>2508</v>
      </c>
      <c r="D22" s="669">
        <f t="shared" si="8"/>
        <v>466</v>
      </c>
      <c r="F22" s="884">
        <f>A5</f>
        <v>2020</v>
      </c>
      <c r="G22" s="674">
        <f>IF(ISBLANK(E5),"",E5)</f>
        <v>28267</v>
      </c>
      <c r="H22" s="674">
        <f t="shared" ref="H22:I24" si="9">IF(ISBLANK(F5),"",F5)</f>
        <v>27279</v>
      </c>
      <c r="I22" s="669">
        <f t="shared" si="9"/>
        <v>988</v>
      </c>
      <c r="J22" s="756"/>
      <c r="K22" s="884">
        <f>A5</f>
        <v>2020</v>
      </c>
      <c r="L22" s="674">
        <f>IF(ISBLANK(H5),"",H5)</f>
        <v>10.9</v>
      </c>
      <c r="M22" s="669">
        <f>IF(ISBLANK(I5),"",I5)</f>
        <v>2.1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2819</v>
      </c>
      <c r="C23" s="853">
        <f t="shared" si="11"/>
        <v>2077</v>
      </c>
      <c r="D23" s="670">
        <f t="shared" si="11"/>
        <v>742</v>
      </c>
      <c r="F23" s="890">
        <f t="shared" ref="F23:F24" si="12">A6</f>
        <v>2021</v>
      </c>
      <c r="G23" s="853">
        <f t="shared" ref="G23:G24" si="13">IF(ISBLANK(E6),"",E6)</f>
        <v>4608</v>
      </c>
      <c r="H23" s="853">
        <f t="shared" si="9"/>
        <v>2964</v>
      </c>
      <c r="I23" s="670">
        <f t="shared" si="9"/>
        <v>1644</v>
      </c>
      <c r="J23" s="211"/>
      <c r="K23" s="890">
        <f t="shared" ref="K23:K24" si="14">A6</f>
        <v>2021</v>
      </c>
      <c r="L23" s="853">
        <f t="shared" ref="L23:M24" si="15">IF(ISBLANK(H6),"",H6)</f>
        <v>1.4</v>
      </c>
      <c r="M23" s="670">
        <f t="shared" si="15"/>
        <v>2.2000000000000002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5579</v>
      </c>
      <c r="C24" s="676">
        <f t="shared" si="11"/>
        <v>3980</v>
      </c>
      <c r="D24" s="671">
        <f t="shared" si="11"/>
        <v>1599</v>
      </c>
      <c r="F24" s="891">
        <f t="shared" si="12"/>
        <v>2022</v>
      </c>
      <c r="G24" s="676">
        <f t="shared" si="13"/>
        <v>24602</v>
      </c>
      <c r="H24" s="676">
        <f t="shared" si="9"/>
        <v>21199</v>
      </c>
      <c r="I24" s="671">
        <f t="shared" si="9"/>
        <v>3403</v>
      </c>
      <c r="J24" s="211"/>
      <c r="K24" s="891">
        <f t="shared" si="14"/>
        <v>2022</v>
      </c>
      <c r="L24" s="676">
        <f t="shared" si="15"/>
        <v>5.3</v>
      </c>
      <c r="M24" s="671">
        <f t="shared" si="15"/>
        <v>2.1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184</v>
      </c>
      <c r="C3" s="71">
        <v>83</v>
      </c>
      <c r="D3" s="71">
        <v>14.2</v>
      </c>
      <c r="F3" s="105" t="s">
        <v>537</v>
      </c>
      <c r="G3" s="97">
        <f>IF(ISBLANK(B3),"",B3)</f>
        <v>184</v>
      </c>
      <c r="H3" s="97">
        <f>IF(ISBLANK(B4),"",B4)</f>
        <v>249</v>
      </c>
      <c r="I3" s="97">
        <f>IF(ISBLANK(B5),"",B5)</f>
        <v>273</v>
      </c>
      <c r="J3" s="365"/>
    </row>
    <row r="4" spans="1:12" x14ac:dyDescent="0.25">
      <c r="A4" s="286">
        <v>2021</v>
      </c>
      <c r="B4" s="214">
        <v>249</v>
      </c>
      <c r="C4" s="214">
        <v>88</v>
      </c>
      <c r="D4" s="214">
        <v>12.7</v>
      </c>
      <c r="F4" s="130" t="s">
        <v>538</v>
      </c>
      <c r="G4" s="98">
        <f>IF(ISBLANK(C3),"",C3)</f>
        <v>83</v>
      </c>
      <c r="H4" s="98">
        <f>IF(ISBLANK(C4),"",C4)</f>
        <v>88</v>
      </c>
      <c r="I4" s="98">
        <f>IF(ISBLANK(C5),"",C5)</f>
        <v>95</v>
      </c>
      <c r="J4" s="365"/>
    </row>
    <row r="5" spans="1:12" x14ac:dyDescent="0.25">
      <c r="A5" s="218">
        <v>2022</v>
      </c>
      <c r="B5" s="168">
        <v>273</v>
      </c>
      <c r="C5" s="168">
        <v>95</v>
      </c>
      <c r="D5" s="168">
        <v>12.5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184</v>
      </c>
      <c r="H8" s="97">
        <f>IF(ISBLANK(B4),"",B4)</f>
        <v>249</v>
      </c>
      <c r="I8" s="97">
        <f>IF(ISBLANK(B5),"",B5)</f>
        <v>273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83</v>
      </c>
      <c r="H9" s="98">
        <f>IF(ISBLANK(C4),"",C4)</f>
        <v>88</v>
      </c>
      <c r="I9" s="98">
        <f>IF(ISBLANK(C5),"",C5)</f>
        <v>95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14.2</v>
      </c>
      <c r="H13" s="132">
        <f>IF(ISBLANK(D4),"",D4)</f>
        <v>12.7</v>
      </c>
      <c r="I13" s="132">
        <f>IF(ISBLANK(D5),"",D5)</f>
        <v>12.5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1126</v>
      </c>
      <c r="C4" s="110">
        <v>1231</v>
      </c>
      <c r="E4" s="29" t="s">
        <v>540</v>
      </c>
      <c r="F4" s="163">
        <f>B4/($B$22+$C$22)*100</f>
        <v>2.3088910761154855</v>
      </c>
      <c r="G4" s="163">
        <f>C4/($B$22+$C$22)*100</f>
        <v>2.5241961942257216</v>
      </c>
      <c r="J4" s="29" t="s">
        <v>540</v>
      </c>
      <c r="K4" s="163">
        <f>G4</f>
        <v>2.5241961942257216</v>
      </c>
    </row>
    <row r="5" spans="1:11" x14ac:dyDescent="0.25">
      <c r="A5" s="202" t="s">
        <v>541</v>
      </c>
      <c r="B5" s="212">
        <v>1158</v>
      </c>
      <c r="C5" s="160">
        <v>1273</v>
      </c>
      <c r="E5" s="29" t="s">
        <v>541</v>
      </c>
      <c r="F5" s="163">
        <f t="shared" ref="F5:G21" si="0">B5/($B$22+$C$22)*100</f>
        <v>2.3745078740157481</v>
      </c>
      <c r="G5" s="163">
        <f t="shared" si="0"/>
        <v>2.6103182414698165</v>
      </c>
      <c r="J5" s="29" t="s">
        <v>541</v>
      </c>
      <c r="K5" s="163">
        <f t="shared" ref="K5:K21" si="1">G5</f>
        <v>2.6103182414698165</v>
      </c>
    </row>
    <row r="6" spans="1:11" x14ac:dyDescent="0.25">
      <c r="A6" s="202" t="s">
        <v>542</v>
      </c>
      <c r="B6" s="212">
        <v>1211</v>
      </c>
      <c r="C6" s="160">
        <v>1247</v>
      </c>
      <c r="E6" s="29" t="s">
        <v>542</v>
      </c>
      <c r="F6" s="163">
        <f t="shared" si="0"/>
        <v>2.4831856955380576</v>
      </c>
      <c r="G6" s="163">
        <f t="shared" si="0"/>
        <v>2.5570045931758529</v>
      </c>
      <c r="J6" s="29" t="s">
        <v>542</v>
      </c>
      <c r="K6" s="163">
        <f t="shared" si="1"/>
        <v>2.5570045931758529</v>
      </c>
    </row>
    <row r="7" spans="1:11" x14ac:dyDescent="0.25">
      <c r="A7" s="202" t="s">
        <v>543</v>
      </c>
      <c r="B7" s="212">
        <v>1176</v>
      </c>
      <c r="C7" s="160">
        <v>1258</v>
      </c>
      <c r="E7" s="29" t="s">
        <v>543</v>
      </c>
      <c r="F7" s="163">
        <f t="shared" si="0"/>
        <v>2.4114173228346454</v>
      </c>
      <c r="G7" s="163">
        <f t="shared" si="0"/>
        <v>2.5795603674540684</v>
      </c>
      <c r="J7" s="29" t="s">
        <v>543</v>
      </c>
      <c r="K7" s="163">
        <f t="shared" si="1"/>
        <v>2.5795603674540684</v>
      </c>
    </row>
    <row r="8" spans="1:11" x14ac:dyDescent="0.25">
      <c r="A8" s="202" t="s">
        <v>544</v>
      </c>
      <c r="B8" s="212">
        <v>1199</v>
      </c>
      <c r="C8" s="160">
        <v>1151</v>
      </c>
      <c r="E8" s="29" t="s">
        <v>544</v>
      </c>
      <c r="F8" s="163">
        <f t="shared" si="0"/>
        <v>2.4585793963254594</v>
      </c>
      <c r="G8" s="163">
        <f t="shared" si="0"/>
        <v>2.3601541994750659</v>
      </c>
      <c r="J8" s="29" t="s">
        <v>544</v>
      </c>
      <c r="K8" s="163">
        <f t="shared" si="1"/>
        <v>2.3601541994750659</v>
      </c>
    </row>
    <row r="9" spans="1:11" x14ac:dyDescent="0.25">
      <c r="A9" s="202" t="s">
        <v>545</v>
      </c>
      <c r="B9" s="212">
        <v>1325</v>
      </c>
      <c r="C9" s="160">
        <v>1373</v>
      </c>
      <c r="E9" s="29" t="s">
        <v>545</v>
      </c>
      <c r="F9" s="163">
        <f t="shared" si="0"/>
        <v>2.7169455380577427</v>
      </c>
      <c r="G9" s="163">
        <f t="shared" si="0"/>
        <v>2.8153707349081363</v>
      </c>
      <c r="J9" s="29" t="s">
        <v>545</v>
      </c>
      <c r="K9" s="163">
        <f t="shared" si="1"/>
        <v>2.8153707349081363</v>
      </c>
    </row>
    <row r="10" spans="1:11" x14ac:dyDescent="0.25">
      <c r="A10" s="202" t="s">
        <v>546</v>
      </c>
      <c r="B10" s="212">
        <v>1445</v>
      </c>
      <c r="C10" s="160">
        <v>1568</v>
      </c>
      <c r="E10" s="29" t="s">
        <v>546</v>
      </c>
      <c r="F10" s="163">
        <f t="shared" si="0"/>
        <v>2.963008530183727</v>
      </c>
      <c r="G10" s="163">
        <f t="shared" si="0"/>
        <v>3.2152230971128613</v>
      </c>
      <c r="J10" s="29" t="s">
        <v>546</v>
      </c>
      <c r="K10" s="163">
        <f t="shared" si="1"/>
        <v>3.2152230971128613</v>
      </c>
    </row>
    <row r="11" spans="1:11" x14ac:dyDescent="0.25">
      <c r="A11" s="202" t="s">
        <v>547</v>
      </c>
      <c r="B11" s="212">
        <v>1622</v>
      </c>
      <c r="C11" s="160">
        <v>1711</v>
      </c>
      <c r="E11" s="29" t="s">
        <v>547</v>
      </c>
      <c r="F11" s="163">
        <f t="shared" si="0"/>
        <v>3.3259514435695539</v>
      </c>
      <c r="G11" s="163">
        <f t="shared" si="0"/>
        <v>3.5084481627296591</v>
      </c>
      <c r="J11" s="29" t="s">
        <v>547</v>
      </c>
      <c r="K11" s="163">
        <f t="shared" si="1"/>
        <v>3.5084481627296591</v>
      </c>
    </row>
    <row r="12" spans="1:11" x14ac:dyDescent="0.25">
      <c r="A12" s="202" t="s">
        <v>548</v>
      </c>
      <c r="B12" s="212">
        <v>1615</v>
      </c>
      <c r="C12" s="160">
        <v>1719</v>
      </c>
      <c r="E12" s="29" t="s">
        <v>548</v>
      </c>
      <c r="F12" s="163">
        <f t="shared" si="0"/>
        <v>3.3115977690288712</v>
      </c>
      <c r="G12" s="163">
        <f t="shared" si="0"/>
        <v>3.5248523622047245</v>
      </c>
      <c r="J12" s="29" t="s">
        <v>548</v>
      </c>
      <c r="K12" s="163">
        <f t="shared" si="1"/>
        <v>3.5248523622047245</v>
      </c>
    </row>
    <row r="13" spans="1:11" x14ac:dyDescent="0.25">
      <c r="A13" s="202" t="s">
        <v>549</v>
      </c>
      <c r="B13" s="212">
        <v>1729</v>
      </c>
      <c r="C13" s="160">
        <v>1668</v>
      </c>
      <c r="E13" s="29" t="s">
        <v>549</v>
      </c>
      <c r="F13" s="163">
        <f t="shared" si="0"/>
        <v>3.5453576115485568</v>
      </c>
      <c r="G13" s="163">
        <f t="shared" si="0"/>
        <v>3.4202755905511815</v>
      </c>
      <c r="J13" s="29" t="s">
        <v>549</v>
      </c>
      <c r="K13" s="163">
        <f t="shared" si="1"/>
        <v>3.4202755905511815</v>
      </c>
    </row>
    <row r="14" spans="1:11" x14ac:dyDescent="0.25">
      <c r="A14" s="202" t="s">
        <v>550</v>
      </c>
      <c r="B14" s="212">
        <v>1623</v>
      </c>
      <c r="C14" s="160">
        <v>1588</v>
      </c>
      <c r="E14" s="29" t="s">
        <v>550</v>
      </c>
      <c r="F14" s="163">
        <f t="shared" si="0"/>
        <v>3.3280019685039375</v>
      </c>
      <c r="G14" s="163">
        <f t="shared" si="0"/>
        <v>3.2562335958005248</v>
      </c>
      <c r="J14" s="29" t="s">
        <v>550</v>
      </c>
      <c r="K14" s="163">
        <f t="shared" si="1"/>
        <v>3.2562335958005248</v>
      </c>
    </row>
    <row r="15" spans="1:11" x14ac:dyDescent="0.25">
      <c r="A15" s="202" t="s">
        <v>551</v>
      </c>
      <c r="B15" s="212">
        <v>1617</v>
      </c>
      <c r="C15" s="160">
        <v>1500</v>
      </c>
      <c r="E15" s="29" t="s">
        <v>551</v>
      </c>
      <c r="F15" s="163">
        <f t="shared" si="0"/>
        <v>3.3156988188976375</v>
      </c>
      <c r="G15" s="163">
        <f t="shared" si="0"/>
        <v>3.0757874015748032</v>
      </c>
      <c r="J15" s="29" t="s">
        <v>551</v>
      </c>
      <c r="K15" s="163">
        <f t="shared" si="1"/>
        <v>3.0757874015748032</v>
      </c>
    </row>
    <row r="16" spans="1:11" x14ac:dyDescent="0.25">
      <c r="A16" s="202" t="s">
        <v>552</v>
      </c>
      <c r="B16" s="212">
        <v>1807</v>
      </c>
      <c r="C16" s="160">
        <v>1710</v>
      </c>
      <c r="E16" s="29" t="s">
        <v>552</v>
      </c>
      <c r="F16" s="163">
        <f t="shared" si="0"/>
        <v>3.7052985564304461</v>
      </c>
      <c r="G16" s="163">
        <f t="shared" si="0"/>
        <v>3.5063976377952755</v>
      </c>
      <c r="J16" s="29" t="s">
        <v>552</v>
      </c>
      <c r="K16" s="163">
        <f t="shared" si="1"/>
        <v>3.5063976377952755</v>
      </c>
    </row>
    <row r="17" spans="1:11" x14ac:dyDescent="0.25">
      <c r="A17" s="202" t="s">
        <v>553</v>
      </c>
      <c r="B17" s="212">
        <v>2163</v>
      </c>
      <c r="C17" s="160">
        <v>1803</v>
      </c>
      <c r="E17" s="29" t="s">
        <v>553</v>
      </c>
      <c r="F17" s="163">
        <f t="shared" si="0"/>
        <v>4.4352854330708658</v>
      </c>
      <c r="G17" s="163">
        <f t="shared" si="0"/>
        <v>3.697096456692913</v>
      </c>
      <c r="J17" s="29" t="s">
        <v>553</v>
      </c>
      <c r="K17" s="163">
        <f t="shared" si="1"/>
        <v>3.697096456692913</v>
      </c>
    </row>
    <row r="18" spans="1:11" x14ac:dyDescent="0.25">
      <c r="A18" s="202" t="s">
        <v>554</v>
      </c>
      <c r="B18" s="212">
        <v>1901</v>
      </c>
      <c r="C18" s="160">
        <v>1533</v>
      </c>
      <c r="E18" s="29" t="s">
        <v>554</v>
      </c>
      <c r="F18" s="163">
        <f t="shared" si="0"/>
        <v>3.8980479002624668</v>
      </c>
      <c r="G18" s="163">
        <f t="shared" si="0"/>
        <v>3.1434547244094486</v>
      </c>
      <c r="J18" s="29" t="s">
        <v>554</v>
      </c>
      <c r="K18" s="163">
        <f t="shared" si="1"/>
        <v>3.1434547244094486</v>
      </c>
    </row>
    <row r="19" spans="1:11" x14ac:dyDescent="0.25">
      <c r="A19" s="202" t="s">
        <v>555</v>
      </c>
      <c r="B19" s="212">
        <v>990</v>
      </c>
      <c r="C19" s="160">
        <v>685</v>
      </c>
      <c r="E19" s="29" t="s">
        <v>555</v>
      </c>
      <c r="F19" s="163">
        <f t="shared" si="0"/>
        <v>2.0300196850393699</v>
      </c>
      <c r="G19" s="163">
        <f t="shared" si="0"/>
        <v>1.4046095800524934</v>
      </c>
      <c r="J19" s="29" t="s">
        <v>555</v>
      </c>
      <c r="K19" s="163">
        <f t="shared" si="1"/>
        <v>1.4046095800524934</v>
      </c>
    </row>
    <row r="20" spans="1:11" x14ac:dyDescent="0.25">
      <c r="A20" s="202" t="s">
        <v>556</v>
      </c>
      <c r="B20" s="212">
        <v>721</v>
      </c>
      <c r="C20" s="160">
        <v>474</v>
      </c>
      <c r="E20" s="29" t="s">
        <v>556</v>
      </c>
      <c r="F20" s="163">
        <f t="shared" si="0"/>
        <v>1.4784284776902887</v>
      </c>
      <c r="G20" s="163">
        <f t="shared" si="0"/>
        <v>0.97194881889763785</v>
      </c>
      <c r="J20" s="29" t="s">
        <v>556</v>
      </c>
      <c r="K20" s="163">
        <f t="shared" si="1"/>
        <v>0.97194881889763785</v>
      </c>
    </row>
    <row r="21" spans="1:11" x14ac:dyDescent="0.25">
      <c r="A21" s="203" t="s">
        <v>557</v>
      </c>
      <c r="B21" s="72">
        <v>517</v>
      </c>
      <c r="C21" s="111">
        <v>331</v>
      </c>
      <c r="E21" s="31" t="s">
        <v>557</v>
      </c>
      <c r="F21" s="163">
        <f t="shared" si="0"/>
        <v>1.0601213910761156</v>
      </c>
      <c r="G21" s="163">
        <f t="shared" si="0"/>
        <v>0.67872375328083989</v>
      </c>
      <c r="J21" s="31" t="s">
        <v>557</v>
      </c>
      <c r="K21" s="210">
        <f t="shared" si="1"/>
        <v>0.67872375328083989</v>
      </c>
    </row>
    <row r="22" spans="1:11" x14ac:dyDescent="0.25">
      <c r="A22" s="309" t="s">
        <v>16</v>
      </c>
      <c r="B22" s="121">
        <f>SUM(B4:B21)</f>
        <v>24945</v>
      </c>
      <c r="C22" s="124">
        <f>SUM(C4:C21)</f>
        <v>23823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1801</v>
      </c>
      <c r="C3" s="110">
        <v>1637</v>
      </c>
      <c r="E3" s="297" t="s">
        <v>709</v>
      </c>
      <c r="F3" s="71">
        <v>50.47</v>
      </c>
      <c r="G3" s="71">
        <v>53.04</v>
      </c>
      <c r="K3" s="122" t="s">
        <v>16</v>
      </c>
      <c r="L3" s="71">
        <v>3.01</v>
      </c>
      <c r="M3" s="71">
        <v>2.81</v>
      </c>
    </row>
    <row r="4" spans="1:16" x14ac:dyDescent="0.25">
      <c r="A4" s="202" t="s">
        <v>704</v>
      </c>
      <c r="B4" s="212">
        <v>2082</v>
      </c>
      <c r="C4" s="160">
        <v>2237</v>
      </c>
      <c r="E4" s="298" t="s">
        <v>710</v>
      </c>
      <c r="F4" s="214">
        <v>40.51</v>
      </c>
      <c r="G4" s="214">
        <v>36.85</v>
      </c>
      <c r="K4" s="215" t="s">
        <v>212</v>
      </c>
      <c r="L4" s="214">
        <v>2.83</v>
      </c>
      <c r="M4" s="214">
        <v>2.59</v>
      </c>
      <c r="N4" s="211"/>
    </row>
    <row r="5" spans="1:16" x14ac:dyDescent="0.25">
      <c r="A5" s="202" t="s">
        <v>705</v>
      </c>
      <c r="B5" s="212">
        <v>1811</v>
      </c>
      <c r="C5" s="160">
        <v>1659</v>
      </c>
      <c r="E5" s="298" t="s">
        <v>711</v>
      </c>
      <c r="F5" s="214">
        <v>7.45</v>
      </c>
      <c r="G5" s="214">
        <v>8.1199999999999992</v>
      </c>
      <c r="K5" s="123" t="s">
        <v>213</v>
      </c>
      <c r="L5" s="73">
        <v>3.17</v>
      </c>
      <c r="M5" s="73">
        <v>3.03</v>
      </c>
      <c r="N5" s="211"/>
    </row>
    <row r="6" spans="1:16" x14ac:dyDescent="0.25">
      <c r="A6" s="202" t="s">
        <v>706</v>
      </c>
      <c r="B6" s="212">
        <v>1566</v>
      </c>
      <c r="C6" s="160">
        <v>1844</v>
      </c>
      <c r="E6" s="298" t="s">
        <v>712</v>
      </c>
      <c r="F6" s="214">
        <v>1.1499999999999999</v>
      </c>
      <c r="G6" s="214">
        <v>1.38</v>
      </c>
      <c r="K6" s="226"/>
      <c r="L6" s="164"/>
      <c r="M6" s="211"/>
    </row>
    <row r="7" spans="1:16" x14ac:dyDescent="0.25">
      <c r="A7" s="202" t="s">
        <v>707</v>
      </c>
      <c r="B7" s="212">
        <v>576</v>
      </c>
      <c r="C7" s="160">
        <v>945</v>
      </c>
      <c r="E7" s="299" t="s">
        <v>713</v>
      </c>
      <c r="F7" s="73">
        <v>0.42</v>
      </c>
      <c r="G7" s="73">
        <v>0.61</v>
      </c>
      <c r="K7" s="227"/>
      <c r="L7" s="211"/>
      <c r="M7" s="211"/>
    </row>
    <row r="8" spans="1:16" x14ac:dyDescent="0.25">
      <c r="A8" s="203" t="s">
        <v>708</v>
      </c>
      <c r="B8" s="72">
        <v>415</v>
      </c>
      <c r="C8" s="111">
        <v>939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17.676276859950331</v>
      </c>
      <c r="C13" s="301">
        <f>B3/SUM(B3:B8)*100</f>
        <v>21.827657253666221</v>
      </c>
      <c r="E13" s="217" t="s">
        <v>836</v>
      </c>
      <c r="F13" s="289">
        <f>IF(ISBLANK(F3),"",F3)</f>
        <v>50.47</v>
      </c>
      <c r="G13" s="289">
        <f>IF(ISBLANK(G3),"",G3)</f>
        <v>53.04</v>
      </c>
    </row>
    <row r="14" spans="1:16" x14ac:dyDescent="0.25">
      <c r="A14" s="220" t="s">
        <v>825</v>
      </c>
      <c r="B14" s="305">
        <f>C4/SUM(C3:C8)*100</f>
        <v>24.155058848936399</v>
      </c>
      <c r="C14" s="302">
        <f>B4/SUM(B3:B8)*100</f>
        <v>25.23330505393286</v>
      </c>
      <c r="E14" s="286" t="s">
        <v>837</v>
      </c>
      <c r="F14" s="290">
        <f t="shared" ref="F14:G17" si="0">IF(ISBLANK(F4),"",F4)</f>
        <v>40.51</v>
      </c>
      <c r="G14" s="290">
        <f t="shared" si="0"/>
        <v>36.85</v>
      </c>
    </row>
    <row r="15" spans="1:16" x14ac:dyDescent="0.25">
      <c r="A15" s="220" t="s">
        <v>826</v>
      </c>
      <c r="B15" s="305">
        <f>C5/SUM(C3:C8)*100</f>
        <v>17.913832199546487</v>
      </c>
      <c r="C15" s="302">
        <f>B5/SUM(B3:B8)*100</f>
        <v>21.948854684280693</v>
      </c>
      <c r="E15" s="286" t="s">
        <v>838</v>
      </c>
      <c r="F15" s="290">
        <f t="shared" si="0"/>
        <v>7.45</v>
      </c>
      <c r="G15" s="290">
        <f t="shared" si="0"/>
        <v>8.1199999999999992</v>
      </c>
    </row>
    <row r="16" spans="1:16" x14ac:dyDescent="0.25">
      <c r="A16" s="220" t="s">
        <v>827</v>
      </c>
      <c r="B16" s="305">
        <f>C6/SUM(C3:C8)*100</f>
        <v>19.911456646150523</v>
      </c>
      <c r="C16" s="302">
        <f>B6/SUM(B3:B8)*100</f>
        <v>18.979517634226152</v>
      </c>
      <c r="E16" s="286" t="s">
        <v>839</v>
      </c>
      <c r="F16" s="290">
        <f t="shared" si="0"/>
        <v>1.1499999999999999</v>
      </c>
      <c r="G16" s="290">
        <f t="shared" si="0"/>
        <v>1.38</v>
      </c>
    </row>
    <row r="17" spans="1:18" x14ac:dyDescent="0.25">
      <c r="A17" s="220" t="s">
        <v>828</v>
      </c>
      <c r="B17" s="305">
        <f>C7/SUM(C3:C8)*100</f>
        <v>10.204081632653061</v>
      </c>
      <c r="C17" s="302">
        <f>B7/SUM(B3:B8)*100</f>
        <v>6.9809720033935276</v>
      </c>
      <c r="E17" s="219" t="s">
        <v>840</v>
      </c>
      <c r="F17" s="291">
        <f t="shared" si="0"/>
        <v>0.42</v>
      </c>
      <c r="G17" s="291">
        <f t="shared" si="0"/>
        <v>0.61</v>
      </c>
    </row>
    <row r="18" spans="1:18" x14ac:dyDescent="0.25">
      <c r="A18" s="221" t="s">
        <v>829</v>
      </c>
      <c r="B18" s="306">
        <f>C8/SUM(C3:C8)*100</f>
        <v>10.139293812763201</v>
      </c>
      <c r="C18" s="303">
        <f>B8/SUM(B3:B8)*100</f>
        <v>5.0296933705005449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17.676276859950331</v>
      </c>
      <c r="C22" s="301">
        <f>C13</f>
        <v>21.827657253666221</v>
      </c>
    </row>
    <row r="23" spans="1:18" x14ac:dyDescent="0.25">
      <c r="A23" s="220" t="s">
        <v>831</v>
      </c>
      <c r="B23" s="305">
        <f t="shared" ref="B23:C27" si="1">B14</f>
        <v>24.155058848936399</v>
      </c>
      <c r="C23" s="302">
        <f t="shared" si="1"/>
        <v>25.23330505393286</v>
      </c>
    </row>
    <row r="24" spans="1:18" x14ac:dyDescent="0.25">
      <c r="A24" s="307" t="s">
        <v>832</v>
      </c>
      <c r="B24" s="305">
        <f t="shared" si="1"/>
        <v>17.913832199546487</v>
      </c>
      <c r="C24" s="302">
        <f t="shared" si="1"/>
        <v>21.948854684280693</v>
      </c>
    </row>
    <row r="25" spans="1:18" x14ac:dyDescent="0.25">
      <c r="A25" s="220" t="s">
        <v>833</v>
      </c>
      <c r="B25" s="305">
        <f t="shared" si="1"/>
        <v>19.911456646150523</v>
      </c>
      <c r="C25" s="302">
        <f t="shared" si="1"/>
        <v>18.979517634226152</v>
      </c>
    </row>
    <row r="26" spans="1:18" x14ac:dyDescent="0.25">
      <c r="A26" s="220" t="s">
        <v>834</v>
      </c>
      <c r="B26" s="305">
        <f t="shared" si="1"/>
        <v>10.204081632653061</v>
      </c>
      <c r="C26" s="302">
        <f t="shared" si="1"/>
        <v>6.9809720033935276</v>
      </c>
    </row>
    <row r="27" spans="1:18" x14ac:dyDescent="0.25">
      <c r="A27" s="308" t="s">
        <v>835</v>
      </c>
      <c r="B27" s="306">
        <f t="shared" si="1"/>
        <v>10.139293812763201</v>
      </c>
      <c r="C27" s="303">
        <f t="shared" si="1"/>
        <v>5.0296933705005449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2480</v>
      </c>
      <c r="C34" s="110">
        <v>1912</v>
      </c>
      <c r="E34" s="297" t="s">
        <v>709</v>
      </c>
      <c r="F34" s="71">
        <v>53.04</v>
      </c>
      <c r="G34" s="211"/>
      <c r="K34" s="122" t="s">
        <v>16</v>
      </c>
      <c r="L34" s="71">
        <v>2.81</v>
      </c>
      <c r="M34" s="211"/>
    </row>
    <row r="35" spans="1:16" x14ac:dyDescent="0.25">
      <c r="A35" s="202" t="s">
        <v>704</v>
      </c>
      <c r="B35" s="212">
        <v>2281</v>
      </c>
      <c r="C35" s="160">
        <v>2146</v>
      </c>
      <c r="E35" s="298" t="s">
        <v>710</v>
      </c>
      <c r="F35" s="214">
        <v>36.85</v>
      </c>
      <c r="G35" s="211"/>
      <c r="K35" s="215" t="s">
        <v>212</v>
      </c>
      <c r="L35" s="214">
        <v>2.59</v>
      </c>
      <c r="M35" s="211"/>
      <c r="N35" s="29" t="s">
        <v>876</v>
      </c>
    </row>
    <row r="36" spans="1:16" x14ac:dyDescent="0.25">
      <c r="A36" s="202" t="s">
        <v>705</v>
      </c>
      <c r="B36" s="212">
        <v>1577</v>
      </c>
      <c r="C36" s="160">
        <v>1487</v>
      </c>
      <c r="E36" s="298" t="s">
        <v>711</v>
      </c>
      <c r="F36" s="214">
        <v>8.1199999999999992</v>
      </c>
      <c r="G36" s="211"/>
      <c r="K36" s="123" t="s">
        <v>213</v>
      </c>
      <c r="L36" s="73">
        <v>3.03</v>
      </c>
      <c r="M36" s="211"/>
      <c r="N36" s="288">
        <v>2022</v>
      </c>
    </row>
    <row r="37" spans="1:16" x14ac:dyDescent="0.25">
      <c r="A37" s="202" t="s">
        <v>706</v>
      </c>
      <c r="B37" s="212">
        <v>1311</v>
      </c>
      <c r="C37" s="160">
        <v>1359</v>
      </c>
      <c r="E37" s="298" t="s">
        <v>712</v>
      </c>
      <c r="F37" s="214">
        <v>1.38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525</v>
      </c>
      <c r="C38" s="160">
        <v>857</v>
      </c>
      <c r="E38" s="299" t="s">
        <v>713</v>
      </c>
      <c r="F38" s="73">
        <v>0.61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348</v>
      </c>
      <c r="C39" s="111">
        <v>876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22.137316197753851</v>
      </c>
      <c r="C44" s="301">
        <f>B34/SUM(B34:B39)*100</f>
        <v>29.101149964796996</v>
      </c>
      <c r="E44" s="217" t="s">
        <v>836</v>
      </c>
      <c r="F44" s="289">
        <f>IF(ISBLANK(F34),"",F34)</f>
        <v>53.04</v>
      </c>
    </row>
    <row r="45" spans="1:16" x14ac:dyDescent="0.25">
      <c r="A45" s="220" t="s">
        <v>825</v>
      </c>
      <c r="B45" s="305">
        <f>C35/SUM(C34:C39)*100</f>
        <v>24.846590251244645</v>
      </c>
      <c r="C45" s="302">
        <f>B35/SUM(B34:B39)*100</f>
        <v>26.766017366815305</v>
      </c>
      <c r="E45" s="286" t="s">
        <v>837</v>
      </c>
      <c r="F45" s="290">
        <f t="shared" ref="F45:F48" si="2">IF(ISBLANK(F35),"",F35)</f>
        <v>36.85</v>
      </c>
    </row>
    <row r="46" spans="1:16" x14ac:dyDescent="0.25">
      <c r="A46" s="220" t="s">
        <v>826</v>
      </c>
      <c r="B46" s="305">
        <f>C36/SUM(C34:C39)*100</f>
        <v>17.216626143336807</v>
      </c>
      <c r="C46" s="302">
        <f>B36/SUM(B34:B39)*100</f>
        <v>18.505045763905187</v>
      </c>
      <c r="E46" s="286" t="s">
        <v>838</v>
      </c>
      <c r="F46" s="290">
        <f t="shared" si="2"/>
        <v>8.1199999999999992</v>
      </c>
    </row>
    <row r="47" spans="1:16" x14ac:dyDescent="0.25">
      <c r="A47" s="220" t="s">
        <v>827</v>
      </c>
      <c r="B47" s="305">
        <f>C37/SUM(C34:C39)*100</f>
        <v>15.73463007988885</v>
      </c>
      <c r="C47" s="302">
        <f>B37/SUM(B34:B39)*100</f>
        <v>15.383712743487443</v>
      </c>
      <c r="E47" s="286" t="s">
        <v>839</v>
      </c>
      <c r="F47" s="290">
        <f t="shared" si="2"/>
        <v>1.38</v>
      </c>
    </row>
    <row r="48" spans="1:16" x14ac:dyDescent="0.25">
      <c r="A48" s="220" t="s">
        <v>828</v>
      </c>
      <c r="B48" s="305">
        <f>C38/SUM(C34:C39)*100</f>
        <v>9.9224267685538958</v>
      </c>
      <c r="C48" s="302">
        <f>B38/SUM(B34:B39)*100</f>
        <v>6.1605256981929122</v>
      </c>
      <c r="E48" s="219" t="s">
        <v>840</v>
      </c>
      <c r="F48" s="291">
        <f t="shared" si="2"/>
        <v>0.61</v>
      </c>
    </row>
    <row r="49" spans="1:3" x14ac:dyDescent="0.25">
      <c r="A49" s="221" t="s">
        <v>829</v>
      </c>
      <c r="B49" s="306">
        <f>C39/SUM(C34:C39)*100</f>
        <v>10.142410559221952</v>
      </c>
      <c r="C49" s="303">
        <f>B39/SUM(B34:B39)*100</f>
        <v>4.0835484628021588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22.137316197753851</v>
      </c>
      <c r="C53" s="301">
        <f>C44</f>
        <v>29.101149964796996</v>
      </c>
    </row>
    <row r="54" spans="1:3" x14ac:dyDescent="0.25">
      <c r="A54" s="220" t="s">
        <v>831</v>
      </c>
      <c r="B54" s="305">
        <f t="shared" ref="B54:C54" si="3">B45</f>
        <v>24.846590251244645</v>
      </c>
      <c r="C54" s="302">
        <f t="shared" si="3"/>
        <v>26.766017366815305</v>
      </c>
    </row>
    <row r="55" spans="1:3" x14ac:dyDescent="0.25">
      <c r="A55" s="307" t="s">
        <v>832</v>
      </c>
      <c r="B55" s="305">
        <f t="shared" ref="B55:C55" si="4">B46</f>
        <v>17.216626143336807</v>
      </c>
      <c r="C55" s="302">
        <f t="shared" si="4"/>
        <v>18.505045763905187</v>
      </c>
    </row>
    <row r="56" spans="1:3" x14ac:dyDescent="0.25">
      <c r="A56" s="220" t="s">
        <v>833</v>
      </c>
      <c r="B56" s="305">
        <f t="shared" ref="B56:C56" si="5">B47</f>
        <v>15.73463007988885</v>
      </c>
      <c r="C56" s="302">
        <f t="shared" si="5"/>
        <v>15.383712743487443</v>
      </c>
    </row>
    <row r="57" spans="1:3" x14ac:dyDescent="0.25">
      <c r="A57" s="220" t="s">
        <v>834</v>
      </c>
      <c r="B57" s="305">
        <f t="shared" ref="B57:C57" si="6">B48</f>
        <v>9.9224267685538958</v>
      </c>
      <c r="C57" s="302">
        <f t="shared" si="6"/>
        <v>6.1605256981929122</v>
      </c>
    </row>
    <row r="58" spans="1:3" x14ac:dyDescent="0.25">
      <c r="A58" s="308" t="s">
        <v>835</v>
      </c>
      <c r="B58" s="306">
        <f t="shared" ref="B58:C58" si="7">B49</f>
        <v>10.142410559221952</v>
      </c>
      <c r="C58" s="303">
        <f t="shared" si="7"/>
        <v>4.0835484628021588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2024-04-26T07:38:22Z</dcterms:modified>
</cp:coreProperties>
</file>