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<sst xmlns="http://schemas.openxmlformats.org/spreadsheetml/2006/main" count="6316" uniqueCount="2914">
  <si>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</si>
  <si>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</si>
  <si>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</si>
  <si>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</si>
  <si>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</si>
  <si>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</si>
  <si>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</si>
  <si>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</si>
  <si>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</si>
  <si>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</si>
  <si>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</si>
  <si>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</si>
  <si>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</si>
  <si>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</si>
  <si>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</si>
  <si>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</si>
  <si>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</si>
  <si>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</si>
  <si>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</si>
  <si>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</si>
  <si>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</si>
  <si>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</si>
  <si>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</si>
  <si>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</si>
  <si>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</si>
  <si>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</si>
  <si>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</si>
  <si>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</si>
  <si>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</si>
  <si>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</si>
  <si>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</si>
  <si>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</si>
  <si>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</si>
  <si>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</si>
  <si>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</si>
  <si>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</si>
  <si>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</si>
  <si>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</si>
  <si>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</si>
  <si>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</si>
  <si>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</si>
  <si>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</si>
  <si>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</si>
  <si>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</si>
  <si>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</si>
  <si>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</si>
  <si>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</si>
  <si>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</si>
  <si>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</si>
  <si>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</si>
  <si>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</si>
  <si>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</si>
  <si>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</si>
  <si>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</si>
  <si>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</si>
  <si>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</si>
  <si>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</si>
  <si>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</si>
  <si>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</si>
  <si>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</si>
  <si>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</si>
  <si>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</si>
  <si>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</si>
  <si>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</si>
  <si>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</si>
  <si>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</si>
  <si>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</si>
  <si>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</si>
  <si>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</si>
  <si>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</si>
  <si>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</si>
  <si>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</si>
  <si>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</si>
  <si>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</si>
  <si>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</si>
  <si>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</si>
  <si>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</si>
  <si>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</si>
  <si>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</si>
  <si>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</si>
  <si>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</si>
  <si>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</si>
  <si>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</si>
  <si>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</si>
  <si>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</si>
  <si>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</si>
  <si>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</si>
  <si>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</si>
  <si>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</si>
  <si>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</si>
  <si>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</si>
  <si>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</si>
  <si>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</si>
  <si>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</si>
  <si>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</si>
  <si>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</si>
  <si>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</si>
  <si>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</si>
  <si>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</si>
  <si>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</si>
  <si>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</si>
  <si>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</si>
  <si>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</si>
  <si>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</si>
  <si>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</si>
  <si>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</si>
  <si>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</si>
  <si>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</si>
  <si>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</si>
  <si>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</si>
  <si>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</si>
  <si>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</si>
  <si>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</si>
  <si>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</si>
  <si>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</si>
  <si>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</si>
  <si>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</si>
  <si>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</si>
  <si>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</si>
  <si>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</si>
  <si>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</si>
  <si>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</si>
  <si>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</si>
  <si>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</si>
  <si>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</si>
  <si>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</si>
  <si>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</si>
  <si>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</si>
  <si>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</si>
  <si>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</si>
  <si>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</si>
  <si>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</si>
  <si>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</si>
  <si>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</si>
  <si>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</si>
  <si>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</si>
  <si>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</si>
  <si>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</si>
  <si>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</si>
  <si>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</si>
  <si>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</si>
  <si>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</si>
  <si>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</si>
  <si>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</si>
  <si>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</si>
  <si>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</si>
  <si>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</si>
  <si>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</si>
  <si>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</si>
  <si>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</si>
  <si>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</si>
  <si>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</si>
  <si>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</si>
  <si>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</si>
  <si>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</si>
  <si>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</si>
  <si>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</si>
  <si>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</si>
  <si>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</si>
  <si>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</si>
  <si>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</si>
  <si>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</si>
  <si>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</si>
  <si>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</si>
  <si>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</si>
  <si>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</si>
  <si>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</si>
  <si>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</si>
  <si>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</si>
  <si>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</si>
  <si>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</si>
  <si>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</si>
  <si>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</si>
  <si>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</si>
  <si>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</si>
  <si>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</si>
  <si>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</si>
  <si>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</si>
  <si>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</si>
  <si>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</si>
  <si>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</si>
  <si>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</si>
  <si>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</si>
  <si>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</si>
  <si>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</si>
  <si>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</si>
  <si>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</si>
  <si>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</si>
  <si>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</si>
  <si>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</si>
  <si>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</si>
  <si>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</si>
  <si>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</si>
  <si>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</si>
  <si>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</si>
  <si>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</si>
  <si>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</si>
  <si>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</si>
  <si>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</si>
  <si>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</si>
  <si>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</si>
  <si>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</si>
  <si>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</si>
  <si>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</si>
  <si>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</si>
  <si>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</si>
  <si>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</si>
  <si>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</si>
  <si>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</si>
  <si>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</si>
  <si>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</si>
  <si>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</si>
  <si>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</si>
  <si>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</si>
  <si>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</si>
  <si>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</si>
  <si>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</si>
  <si>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</si>
  <si>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</si>
  <si>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</si>
  <si>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</si>
  <si>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</si>
  <si>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</si>
  <si>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</si>
  <si>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</si>
  <si>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</si>
  <si>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</si>
  <si>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</si>
  <si>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</si>
  <si>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</si>
  <si>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</si>
  <si>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</si>
  <si>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</si>
  <si>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</si>
  <si>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</si>
  <si>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</si>
  <si>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</si>
  <si>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</si>
  <si>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</si>
  <si>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</si>
  <si>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</si>
  <si>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</si>
  <si>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</si>
  <si>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</si>
  <si>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</si>
  <si>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</si>
  <si>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</si>
  <si>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</si>
  <si>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</si>
  <si>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</si>
  <si>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</si>
  <si>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</si>
  <si>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</si>
  <si>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</si>
  <si>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</si>
  <si>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</si>
  <si>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</si>
  <si>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</si>
  <si>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</si>
  <si>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</si>
  <si>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</si>
  <si>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</si>
  <si>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</si>
  <si>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</si>
  <si>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</si>
  <si>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</si>
  <si>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</si>
  <si>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</si>
  <si>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</si>
  <si>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</si>
  <si>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</si>
  <si>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</si>
  <si>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</si>
  <si>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</si>
  <si>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</si>
  <si>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</si>
  <si>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</si>
  <si>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</si>
  <si>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</si>
  <si>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</si>
  <si>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</si>
  <si>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</si>
  <si>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</si>
  <si>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</si>
  <si>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</si>
  <si>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</si>
  <si>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</si>
  <si>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</si>
  <si>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</si>
  <si>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</si>
  <si>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</si>
  <si>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</si>
  <si>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</si>
  <si>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</si>
  <si>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</si>
  <si>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</si>
  <si>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</si>
  <si>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</si>
  <si>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</si>
  <si>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</si>
  <si>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</si>
  <si>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</si>
  <si>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</si>
  <si>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</si>
  <si>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</si>
  <si>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</si>
  <si>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</si>
  <si>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</si>
  <si>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</si>
  <si>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</si>
  <si>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</si>
  <si>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</si>
  <si>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</si>
  <si>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</si>
  <si>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</si>
  <si>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</si>
  <si>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</si>
  <si>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</si>
  <si>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</si>
  <si>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</si>
  <si>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</si>
  <si>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</si>
  <si>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</si>
  <si>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</si>
  <si>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</si>
  <si>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</si>
  <si>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</si>
  <si>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</si>
  <si>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</si>
  <si>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</si>
  <si>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</si>
  <si>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</si>
  <si>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</si>
  <si>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</si>
  <si>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</si>
  <si>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</si>
  <si>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</si>
  <si>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</si>
  <si>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</si>
  <si>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</si>
  <si>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</si>
  <si>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</si>
  <si>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</si>
  <si>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</si>
  <si>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</si>
  <si>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</si>
  <si>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</si>
  <si>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</si>
  <si>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</si>
  <si>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</si>
  <si>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</si>
  <si>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</si>
  <si>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</si>
  <si>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</si>
  <si>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</si>
  <si>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</si>
  <si>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</si>
  <si>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</si>
  <si>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</si>
  <si>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</si>
  <si>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</si>
  <si>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</si>
  <si>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</si>
  <si>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</si>
  <si>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</si>
  <si>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</si>
  <si>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</si>
  <si>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</si>
  <si>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</si>
  <si>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</si>
  <si>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</si>
  <si>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</si>
  <si>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</si>
  <si>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</si>
  <si>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</si>
  <si>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</si>
  <si>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</si>
  <si>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</si>
  <si>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</si>
  <si>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</si>
  <si>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</si>
  <si>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</si>
  <si>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</si>
  <si>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</si>
  <si>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</si>
  <si>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</si>
  <si>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</si>
  <si>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</si>
  <si>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</si>
  <si>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</si>
  <si>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</si>
  <si>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</si>
  <si>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</si>
  <si>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</si>
  <si>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</si>
  <si>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</si>
  <si>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</si>
  <si>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</si>
  <si>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</si>
  <si>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</si>
  <si>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</si>
  <si>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</si>
  <si>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</si>
  <si>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</si>
  <si>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</si>
  <si>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</si>
  <si>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</si>
  <si>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</si>
  <si>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</si>
  <si>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</si>
  <si>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</si>
  <si>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</si>
  <si>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</si>
  <si>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</si>
  <si>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</si>
  <si>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</si>
  <si>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</si>
  <si>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</si>
  <si>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</si>
  <si>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</si>
  <si>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</si>
  <si>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</si>
  <si>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</si>
  <si>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</si>
  <si>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</si>
  <si>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</si>
  <si>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</si>
  <si>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</si>
  <si>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</si>
  <si>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</si>
  <si>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</si>
  <si>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</si>
  <si>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</si>
  <si>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</si>
  <si>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</si>
  <si>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</si>
  <si>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</si>
  <si>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</si>
  <si>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</si>
  <si>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</si>
  <si>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</si>
  <si>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</si>
  <si>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</si>
  <si>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</si>
  <si>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</si>
  <si>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</si>
  <si>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</si>
  <si>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</si>
  <si>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</si>
  <si>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</si>
  <si>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</si>
  <si>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</si>
  <si>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</si>
  <si>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</si>
  <si>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</si>
  <si>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</si>
  <si>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</si>
  <si>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</si>
  <si>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</si>
  <si>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</si>
  <si>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</si>
  <si>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</si>
  <si>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</si>
  <si>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</si>
  <si>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</si>
  <si>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</si>
  <si>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</si>
  <si>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</si>
  <si>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</si>
  <si>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</si>
  <si>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</si>
  <si>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</si>
  <si>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</si>
  <si>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</si>
  <si>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</si>
  <si>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</si>
  <si>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</si>
  <si>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</si>
  <si>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</si>
  <si>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</si>
  <si>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</si>
  <si>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</si>
  <si>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</si>
  <si>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</si>
  <si>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</si>
  <si>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</si>
  <si>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</si>
  <si>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</si>
  <si>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</si>
  <si>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</si>
  <si>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</si>
  <si>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</si>
  <si>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</si>
  <si>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</si>
  <si>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</si>
  <si>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</si>
  <si>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</si>
  <si>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</si>
  <si>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</si>
  <si>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</si>
  <si>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</si>
  <si>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</si>
  <si>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</si>
  <si>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</si>
  <si>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</si>
  <si>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</si>
  <si>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</si>
  <si>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</si>
  <si>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</si>
  <si>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</si>
  <si>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</si>
  <si>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</si>
  <si>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</si>
  <si>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</si>
  <si>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</si>
  <si>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</si>
  <si>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</si>
  <si>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</si>
  <si>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</si>
  <si>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</si>
  <si>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</si>
  <si>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</si>
  <si>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</si>
  <si>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</si>
  <si>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</si>
  <si>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</si>
  <si>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</si>
  <si>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</si>
  <si>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</si>
  <si>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</si>
  <si>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</si>
  <si>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</si>
  <si>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</si>
  <si>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</si>
  <si>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</si>
  <si>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</si>
  <si>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</si>
  <si>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</si>
  <si>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</si>
  <si>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</si>
  <si>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</si>
  <si>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</si>
  <si>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</si>
  <si>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</si>
  <si>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</si>
  <si>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</si>
  <si>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</si>
  <si>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</si>
  <si>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</si>
  <si>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</si>
  <si>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</si>
  <si>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</si>
  <si>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</si>
  <si>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</si>
  <si>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</si>
  <si>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</si>
  <si>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</si>
  <si>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</si>
  <si>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</si>
  <si>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</si>
  <si>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</si>
  <si>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</si>
  <si>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</si>
  <si>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</si>
  <si>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</si>
  <si>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</si>
  <si>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</si>
  <si>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</si>
  <si>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</si>
  <si>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</si>
  <si>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</si>
  <si>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</si>
  <si>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</si>
  <si>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</si>
  <si>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</si>
  <si>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</si>
  <si>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</si>
  <si>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</si>
  <si>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</si>
  <si>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</si>
  <si>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</si>
  <si>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</si>
  <si>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</si>
  <si>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</si>
  <si>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</si>
  <si>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</si>
  <si>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</si>
  <si>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</si>
  <si>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</si>
  <si>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</si>
  <si>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</si>
  <si>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</si>
  <si>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</si>
  <si>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</si>
  <si>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</si>
  <si>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</si>
  <si>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</si>
  <si>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</si>
  <si>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</si>
  <si>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</si>
  <si>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</si>
  <si>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</si>
  <si>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</si>
  <si>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</si>
  <si>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</si>
  <si>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</si>
  <si>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</si>
  <si>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</si>
  <si>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</si>
  <si>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</si>
  <si>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</si>
  <si>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</si>
  <si>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</si>
  <si>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</si>
  <si>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</si>
  <si>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</si>
  <si>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</si>
  <si>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</si>
  <si>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</si>
  <si>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</si>
  <si>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</si>
  <si>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</si>
  <si>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</si>
  <si>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</si>
  <si>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</si>
  <si>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</si>
  <si>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</si>
  <si>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</si>
  <si>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</si>
  <si>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</si>
  <si>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</si>
  <si>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</si>
  <si>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</si>
  <si>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</si>
  <si>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</si>
  <si>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</si>
  <si>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</si>
  <si>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</si>
  <si>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</si>
  <si>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</si>
  <si>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</si>
  <si>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</si>
  <si>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</si>
  <si>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</si>
  <si>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</si>
  <si>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</si>
  <si>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</si>
  <si>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</si>
  <si>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</si>
  <si>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</si>
  <si>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</si>
  <si>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</si>
  <si>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</si>
  <si>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</si>
  <si>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</si>
  <si>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</si>
  <si>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</si>
  <si>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</si>
  <si>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</si>
  <si>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</si>
  <si>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</si>
  <si>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</si>
  <si>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</si>
  <si>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</si>
  <si>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</si>
  <si>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</si>
  <si>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</si>
  <si>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</si>
  <si>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</si>
  <si>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</si>
  <si>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</si>
  <si>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</si>
  <si>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</si>
  <si>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</si>
  <si>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</si>
  <si>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</si>
  <si>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</si>
  <si>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</si>
  <si>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</si>
  <si>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</si>
  <si>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</si>
  <si>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</si>
  <si>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</si>
  <si>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</si>
  <si>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</si>
  <si>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</si>
  <si>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</si>
  <si>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</si>
  <si>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</si>
  <si>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</si>
  <si>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</si>
  <si>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</si>
  <si>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</si>
  <si>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</si>
  <si>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</si>
  <si>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</si>
  <si>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</si>
  <si>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</si>
  <si>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</si>
  <si>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</si>
  <si>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</si>
  <si>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</si>
  <si>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</si>
  <si>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</si>
  <si>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</si>
  <si>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</si>
  <si>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</si>
  <si>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</si>
  <si>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</si>
  <si>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</si>
  <si>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</si>
  <si>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</si>
  <si>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</si>
  <si>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</si>
  <si>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</si>
  <si>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</si>
  <si>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</si>
  <si>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</si>
  <si>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</si>
  <si>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</si>
  <si>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</si>
  <si>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</si>
  <si>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</si>
  <si>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</si>
  <si>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</si>
  <si>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</si>
  <si>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</si>
  <si>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</si>
  <si>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</si>
  <si>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</si>
  <si>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</si>
  <si>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</si>
  <si>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</si>
  <si>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</si>
  <si>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</si>
  <si>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</si>
  <si>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</si>
  <si>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</si>
  <si>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</si>
  <si>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</si>
  <si>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</si>
  <si>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</si>
  <si>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</si>
  <si>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</si>
  <si>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</si>
  <si>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</si>
  <si>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</si>
  <si>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</si>
  <si>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</si>
  <si>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</si>
  <si>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</si>
  <si>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</si>
  <si>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</si>
  <si>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</si>
  <si>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</si>
  <si>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</si>
  <si>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</si>
  <si>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</si>
  <si>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</si>
  <si>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</si>
  <si>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</si>
  <si>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</si>
  <si>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</si>
  <si>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</si>
  <si>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</si>
  <si>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</si>
  <si>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</si>
  <si>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</si>
  <si>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</si>
  <si>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</si>
  <si>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</si>
  <si>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</si>
  <si>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</si>
  <si>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</si>
  <si>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</si>
  <si>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</si>
  <si>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</si>
  <si>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</si>
  <si>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</si>
  <si>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</si>
  <si>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</si>
  <si>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</si>
  <si>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</si>
  <si>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</si>
  <si>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</si>
  <si>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</si>
  <si>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</si>
  <si>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</si>
  <si>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</si>
  <si>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</si>
  <si>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</si>
  <si>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</si>
  <si>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</si>
  <si>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</si>
  <si>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</si>
  <si>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</si>
  <si>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</si>
  <si>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</si>
  <si>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</si>
  <si>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</si>
  <si>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</si>
  <si>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</si>
  <si>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</si>
  <si>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</si>
  <si>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</si>
  <si>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</si>
  <si>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</si>
  <si>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</si>
  <si>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</si>
  <si>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</si>
  <si>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</si>
  <si>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</si>
  <si>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</si>
  <si>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</si>
  <si>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</si>
  <si>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</si>
  <si>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</si>
  <si>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</si>
  <si>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</si>
  <si>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</si>
  <si>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</si>
  <si>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</si>
  <si>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</si>
  <si>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</si>
  <si>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</si>
  <si>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</si>
  <si>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</si>
  <si>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</si>
  <si>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</si>
  <si>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</si>
  <si>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</si>
  <si>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</si>
  <si>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</si>
  <si>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</si>
  <si>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</si>
  <si>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</si>
  <si>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</si>
  <si>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</si>
  <si>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</si>
  <si>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</si>
  <si>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</si>
  <si>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</si>
  <si>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</si>
  <si>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</si>
  <si>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</si>
  <si>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</si>
  <si>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</si>
  <si>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</si>
  <si>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</si>
  <si>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</si>
  <si>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</si>
  <si>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</si>
  <si>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</si>
  <si>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</si>
  <si>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</si>
  <si>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</si>
  <si>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</si>
  <si>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</si>
  <si>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</si>
  <si>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</si>
  <si>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</si>
  <si>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</si>
  <si>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</si>
  <si>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</si>
  <si>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</si>
  <si>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</si>
  <si>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</si>
  <si>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</si>
  <si>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</si>
  <si>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</si>
  <si>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</si>
  <si>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</si>
  <si>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</si>
  <si>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</si>
  <si>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</si>
  <si>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</si>
  <si>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</si>
  <si>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</si>
  <si>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</si>
  <si>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</si>
  <si>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</si>
  <si>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</si>
  <si>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</si>
  <si>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</si>
  <si>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</si>
  <si>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</si>
  <si>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</si>
  <si>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</si>
  <si>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</si>
  <si>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</si>
  <si>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</si>
  <si>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</si>
  <si>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</si>
  <si>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</si>
  <si>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</si>
  <si>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</si>
  <si>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</si>
  <si>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</si>
  <si>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</si>
  <si>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</si>
  <si>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</si>
  <si>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</si>
  <si>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</si>
  <si>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</si>
  <si>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</si>
  <si>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</si>
  <si>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</si>
  <si>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</si>
  <si>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</si>
  <si>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</si>
  <si>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</si>
  <si>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</si>
  <si>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</si>
  <si>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</si>
  <si>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</si>
  <si>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</si>
  <si>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</si>
  <si>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</si>
  <si>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</si>
  <si>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</si>
  <si>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</si>
  <si>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</si>
  <si>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</si>
  <si>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</si>
  <si>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</si>
  <si>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</si>
  <si>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</si>
  <si>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</si>
  <si>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</si>
  <si>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</si>
  <si>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</si>
  <si>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</si>
  <si>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</si>
  <si>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</si>
  <si>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</si>
  <si>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</si>
  <si>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</si>
  <si>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</si>
  <si>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</si>
  <si>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</si>
  <si>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</si>
  <si>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</si>
  <si>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</si>
  <si>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</si>
  <si>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</si>
  <si>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</si>
  <si>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</si>
  <si>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</si>
  <si>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</si>
  <si>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</si>
  <si>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</si>
  <si>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</si>
  <si>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</si>
  <si>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</si>
  <si>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</si>
  <si>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</si>
  <si>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</si>
  <si>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</si>
  <si>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</si>
  <si>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</si>
  <si>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</si>
  <si>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</si>
  <si>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</si>
  <si>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</si>
  <si>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</si>
  <si>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</si>
  <si>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</si>
  <si>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</si>
  <si>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</si>
  <si>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</si>
  <si>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</si>
  <si>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</si>
  <si>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</si>
  <si>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</si>
  <si>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</si>
  <si>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</si>
  <si>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</si>
  <si>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</si>
  <si>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</si>
  <si>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</si>
  <si>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</si>
  <si>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</si>
  <si>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</si>
  <si>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</si>
  <si>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</si>
  <si>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</si>
  <si>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</si>
  <si>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</si>
  <si>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</si>
  <si>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</si>
  <si>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</si>
  <si>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</si>
  <si>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</si>
  <si>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</si>
  <si>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</si>
  <si>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</si>
  <si>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</si>
  <si>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</si>
  <si>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</si>
  <si>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</si>
  <si>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</si>
  <si>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</si>
  <si>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</si>
  <si>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</si>
  <si>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</si>
  <si>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</si>
  <si>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</si>
  <si>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</si>
  <si>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</si>
  <si>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</si>
  <si>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</si>
  <si>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</si>
  <si>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</si>
  <si>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</si>
  <si>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</si>
  <si>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</si>
  <si>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</si>
  <si>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</si>
  <si>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</si>
  <si>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</si>
  <si>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</si>
  <si>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</si>
  <si>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</si>
  <si>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</si>
  <si>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</si>
  <si>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</si>
  <si>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</si>
  <si>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</si>
  <si>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</si>
  <si>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</si>
  <si>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</si>
  <si>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</si>
  <si>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</si>
  <si>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</si>
  <si>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</si>
  <si>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</si>
  <si>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</si>
  <si>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</si>
  <si>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</si>
  <si>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</si>
  <si>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</si>
  <si>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</si>
  <si>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</si>
  <si>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</si>
  <si>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</si>
  <si>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</si>
  <si>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</si>
  <si>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</si>
  <si>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</si>
  <si>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</si>
  <si>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</si>
  <si>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</si>
  <si>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</si>
  <si>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</si>
  <si>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</si>
  <si>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</si>
  <si>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</si>
  <si>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</si>
  <si>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</si>
  <si>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</si>
  <si>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</si>
  <si>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</si>
  <si>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</si>
  <si>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</si>
  <si>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</si>
  <si>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</si>
  <si>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</si>
  <si>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</si>
  <si>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</si>
  <si>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</si>
  <si>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</si>
  <si>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</si>
  <si>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</si>
  <si>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</si>
  <si>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</si>
  <si>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</si>
  <si>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</si>
  <si>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</si>
  <si>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</si>
  <si>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</si>
  <si>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</si>
  <si>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</si>
  <si>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</si>
  <si>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</si>
  <si>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</si>
  <si>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</si>
  <si>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</si>
  <si>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</si>
  <si>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</si>
  <si>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</si>
  <si>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</si>
  <si>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</si>
  <si>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</si>
  <si>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</si>
  <si>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</si>
  <si>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</si>
  <si>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</si>
  <si>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</si>
  <si>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</si>
  <si>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</si>
  <si>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</si>
  <si>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</si>
  <si>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</si>
  <si>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</si>
  <si>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</si>
  <si>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</si>
  <si>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</si>
  <si>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</si>
  <si>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</si>
  <si>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</si>
  <si>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</si>
  <si>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</si>
  <si>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</si>
  <si>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</si>
  <si>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</si>
  <si>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</si>
  <si>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</si>
  <si>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</si>
  <si>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</si>
  <si>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</si>
  <si>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</si>
  <si>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</si>
  <si>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</si>
  <si>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</si>
  <si>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</si>
  <si>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</si>
  <si>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</si>
  <si>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</si>
  <si>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</si>
  <si>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</si>
  <si>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</si>
  <si>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</si>
  <si>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</si>
  <si>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</si>
  <si>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</si>
  <si>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</si>
  <si>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</si>
  <si>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</si>
  <si>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</si>
  <si>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</si>
  <si>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</si>
  <si>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</si>
  <si>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</si>
  <si>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</si>
  <si>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</si>
  <si>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</si>
  <si>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</si>
  <si>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</si>
  <si>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</si>
  <si>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</si>
  <si>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</si>
  <si>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</si>
  <si>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</si>
  <si>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</si>
  <si>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</si>
  <si>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</si>
  <si>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</si>
  <si>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</si>
  <si>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</si>
  <si>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</si>
  <si>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</si>
  <si>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</si>
  <si>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</si>
  <si>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</si>
  <si>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</si>
  <si>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</si>
  <si>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</si>
  <si>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</si>
  <si>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</si>
  <si>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</si>
  <si>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</si>
  <si>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</si>
  <si>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</si>
  <si>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</si>
  <si>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</si>
  <si>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</si>
  <si>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</si>
  <si>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</si>
  <si>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</si>
  <si>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</si>
  <si>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</si>
  <si>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</si>
  <si>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</si>
  <si>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</si>
  <si>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</si>
  <si>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</si>
  <si>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</si>
  <si>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</si>
  <si>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</si>
  <si>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</si>
  <si>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</si>
  <si>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</si>
  <si>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</si>
  <si>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</si>
  <si>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</si>
  <si>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</si>
  <si>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</si>
  <si>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</si>
  <si>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</si>
  <si>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</si>
  <si>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</si>
  <si>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</si>
  <si>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</si>
  <si>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</si>
  <si>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</si>
  <si>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</si>
  <si>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</si>
  <si>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</si>
  <si>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</si>
  <si>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</si>
  <si>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</si>
  <si>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</si>
  <si>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</si>
  <si>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</si>
  <si>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</si>
  <si>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</si>
  <si>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</si>
  <si>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</si>
  <si>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</si>
  <si>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</si>
  <si>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</si>
  <si>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</si>
  <si>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</si>
  <si>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</si>
  <si>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</si>
  <si>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</si>
  <si>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</si>
  <si>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</si>
  <si>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</si>
  <si>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</si>
  <si>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</si>
  <si>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</si>
  <si>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</si>
  <si>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</si>
  <si>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</si>
  <si>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</si>
  <si>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</si>
  <si>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</si>
  <si>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</si>
  <si>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</si>
  <si>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</si>
  <si>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</si>
  <si>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</si>
  <si>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</si>
  <si>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</si>
  <si>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</si>
  <si>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</si>
  <si>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</si>
  <si>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</si>
  <si>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</si>
  <si>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</si>
  <si>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</si>
  <si>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</si>
  <si>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</si>
  <si>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</si>
  <si>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</si>
  <si>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</si>
  <si>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</si>
  <si>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</si>
  <si>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</si>
  <si>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</si>
  <si>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</si>
  <si>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</si>
  <si>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</si>
  <si>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</si>
  <si>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</si>
  <si>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</si>
  <si>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</si>
  <si>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</si>
  <si>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</si>
  <si>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</si>
  <si>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</si>
  <si>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</si>
  <si>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</si>
  <si>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</si>
  <si>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</si>
  <si>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</si>
  <si>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</si>
  <si>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</si>
  <si>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</si>
  <si>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</si>
  <si>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</si>
  <si>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</si>
  <si>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</si>
  <si>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</si>
  <si>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</si>
  <si>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</si>
  <si>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</si>
  <si>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</si>
  <si>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</si>
  <si>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</si>
  <si>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</si>
  <si>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</si>
  <si>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</si>
  <si>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</si>
  <si>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</si>
  <si>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</si>
  <si>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</si>
  <si>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</si>
  <si>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</si>
  <si>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</si>
  <si>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</si>
  <si>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</si>
  <si>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</si>
  <si>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</si>
  <si>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</si>
  <si>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</si>
  <si>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</si>
  <si>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</si>
  <si>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</si>
  <si>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</si>
  <si>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</si>
  <si>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</si>
  <si>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</si>
  <si>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</si>
  <si>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</si>
  <si>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</si>
  <si>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</si>
  <si>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</si>
  <si>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</si>
  <si>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</si>
  <si>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</si>
  <si>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</si>
  <si>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</si>
  <si>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</si>
  <si>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</si>
  <si>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</si>
  <si>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</si>
  <si>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</si>
  <si>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</si>
  <si>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</si>
  <si>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</si>
  <si>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</si>
  <si>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</si>
  <si>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</si>
  <si>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</si>
  <si>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</si>
  <si>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</si>
  <si>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</si>
  <si>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</si>
  <si>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</si>
  <si>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</si>
  <si>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</si>
  <si>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</si>
  <si>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</si>
  <si>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</si>
  <si>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</si>
  <si>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</si>
  <si>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</si>
  <si>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</si>
  <si>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</si>
  <si>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</si>
  <si>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</si>
  <si>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</si>
  <si>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</si>
  <si>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</si>
  <si>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</si>
  <si>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</si>
  <si>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</si>
  <si>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</si>
  <si>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</si>
  <si>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</si>
  <si>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</si>
  <si>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</si>
  <si>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</si>
  <si>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</si>
  <si>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</si>
  <si>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</si>
  <si>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</si>
  <si>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</si>
  <si>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</si>
  <si>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</si>
  <si>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</si>
  <si>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</si>
  <si>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</si>
  <si>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</si>
  <si>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</si>
  <si>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</si>
  <si>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</si>
  <si>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</si>
  <si>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</si>
  <si>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</si>
  <si>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</si>
  <si>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</si>
  <si>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</si>
  <si>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</si>
  <si>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</si>
  <si>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</si>
  <si>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</si>
  <si>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</si>
  <si>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</si>
  <si>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</si>
  <si>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</si>
  <si>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</si>
  <si>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</si>
  <si>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</si>
  <si>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</si>
  <si>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</si>
  <si>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</si>
  <si>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</si>
  <si>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</si>
  <si>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</si>
  <si>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</si>
  <si>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</si>
  <si>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</si>
  <si>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</si>
  <si>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</si>
  <si>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</si>
  <si>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</si>
  <si>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</si>
  <si>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</si>
  <si>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</si>
  <si>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</si>
  <si>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</si>
  <si>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</si>
  <si>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</si>
  <si>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</si>
  <si>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</si>
  <si>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</si>
  <si>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</si>
  <si>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</si>
  <si>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</si>
  <si>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</si>
  <si>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</si>
  <si>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</si>
  <si>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</si>
  <si>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</si>
  <si>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</si>
  <si>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</si>
  <si>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</si>
  <si>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</si>
  <si>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</si>
  <si>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</si>
  <si>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</si>
  <si>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</si>
  <si>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</si>
  <si>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</si>
  <si>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</si>
  <si>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</si>
  <si>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</si>
  <si>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</si>
  <si>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</si>
  <si>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</si>
  <si>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</si>
  <si>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</si>
  <si>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</si>
  <si>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</si>
  <si>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</si>
  <si>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</si>
  <si>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</si>
  <si>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</si>
  <si>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</si>
  <si>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</si>
  <si>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</si>
  <si>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</si>
  <si>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</si>
  <si>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</si>
  <si>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</si>
  <si>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</si>
  <si>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</si>
  <si>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</si>
  <si>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</si>
  <si>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</si>
  <si>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</si>
  <si>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</si>
  <si>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</si>
  <si>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</si>
  <si>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</si>
  <si>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</si>
  <si>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</si>
  <si>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</si>
  <si>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</si>
  <si>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</si>
  <si>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</si>
  <si>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</si>
  <si>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</si>
  <si>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</si>
  <si>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</si>
  <si>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</si>
  <si>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</si>
  <si>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</si>
  <si>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</si>
  <si>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</si>
  <si>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</si>
  <si>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</si>
  <si>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</si>
  <si>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</si>
  <si>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</si>
  <si>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</si>
  <si>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</si>
  <si>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</si>
  <si>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</si>
  <si>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</si>
  <si>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</si>
  <si>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</si>
  <si>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</si>
  <si>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</si>
  <si>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</si>
  <si>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</si>
  <si>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</si>
  <si>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</si>
  <si>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</si>
  <si>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</si>
  <si>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</si>
  <si>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</si>
  <si>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</si>
  <si>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</si>
  <si>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</si>
  <si>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</si>
  <si>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</si>
  <si>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</si>
  <si>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</si>
  <si>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</si>
  <si>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</si>
  <si>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</si>
  <si>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</si>
  <si>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</si>
  <si>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</si>
  <si>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</si>
  <si>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</si>
  <si>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</si>
  <si>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</si>
  <si>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</si>
  <si>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</si>
  <si>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</si>
  <si>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</si>
  <si>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</si>
  <si>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</si>
  <si>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</si>
  <si>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</si>
  <si>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</si>
  <si>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</si>
  <si>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</si>
  <si>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</si>
  <si>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</si>
  <si>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</si>
  <si>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</si>
  <si>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</si>
  <si>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</si>
  <si>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</si>
  <si>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</si>
  <si>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</si>
  <si>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</si>
  <si>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</si>
  <si>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</si>
  <si>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</si>
  <si>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</si>
  <si>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</si>
  <si>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</si>
  <si>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</si>
  <si>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</si>
  <si>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</si>
  <si>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</si>
  <si>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</si>
  <si>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</si>
  <si>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</si>
  <si>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</si>
  <si>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</si>
  <si>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</si>
  <si>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</si>
  <si>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</si>
  <si>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</si>
  <si>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</si>
  <si>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</si>
  <si>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</si>
  <si>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</si>
  <si>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</si>
  <si>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</si>
  <si>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</si>
  <si>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</si>
  <si>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</si>
  <si>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</si>
  <si>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</si>
  <si>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</si>
  <si>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</si>
  <si>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</si>
  <si>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</si>
  <si>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</si>
  <si>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</si>
  <si>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</si>
  <si>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</si>
  <si>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</si>
  <si>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</si>
  <si>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</si>
  <si>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</si>
  <si>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</si>
  <si>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</si>
  <si>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</si>
  <si>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</si>
  <si>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</si>
  <si>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</si>
  <si>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</si>
  <si>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</si>
  <si>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</si>
  <si>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</si>
  <si>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</si>
  <si>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</si>
  <si>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</si>
  <si>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</si>
  <si>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</si>
  <si>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</si>
  <si>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</si>
  <si>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</si>
  <si>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</si>
  <si>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</si>
  <si>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</si>
  <si>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</si>
  <si>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</si>
  <si>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</si>
  <si>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</si>
  <si>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</si>
  <si>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</si>
  <si>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</si>
  <si>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</si>
  <si>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</si>
  <si>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</si>
  <si>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</si>
  <si>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</si>
  <si>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</si>
  <si>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</si>
  <si>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</si>
  <si>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</si>
  <si>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</si>
  <si>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</si>
  <si>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</si>
  <si>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</si>
  <si>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</si>
  <si>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</si>
  <si>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</si>
  <si>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</si>
  <si>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</si>
  <si>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</si>
  <si>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</si>
  <si>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</si>
  <si>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</si>
  <si>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</si>
  <si>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</si>
  <si>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</si>
  <si>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</si>
  <si>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</si>
  <si>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</si>
  <si>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</si>
  <si>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</si>
  <si>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</si>
  <si>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</si>
  <si>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</si>
  <si>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</si>
  <si>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</si>
  <si>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</si>
  <si>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</si>
  <si>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</si>
  <si>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</si>
  <si>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</si>
  <si>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</si>
  <si>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</si>
  <si>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</si>
  <si>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</si>
  <si>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</si>
  <si>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</si>
  <si>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</si>
  <si>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</si>
  <si>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</si>
  <si>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</si>
  <si>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</si>
  <si>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</si>
  <si>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</si>
  <si>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</si>
  <si>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</si>
  <si>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</si>
  <si>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</si>
  <si>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</si>
  <si>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</si>
  <si>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</si>
  <si>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</si>
  <si>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</si>
  <si>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</si>
  <si>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</si>
  <si>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</si>
  <si>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</si>
  <si>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</si>
  <si>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</si>
  <si>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</si>
  <si>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</si>
  <si>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</si>
  <si>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</si>
  <si>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</si>
  <si>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</si>
  <si>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</si>
  <si>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</si>
  <si>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</si>
  <si>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</si>
  <si>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</si>
  <si>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</si>
  <si>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</si>
  <si>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</si>
  <si>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</si>
  <si>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</si>
  <si>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</si>
  <si>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</si>
  <si>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</si>
  <si>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</si>
  <si>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</si>
  <si>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</si>
  <si>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</si>
  <si>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</si>
  <si>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</si>
  <si>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</si>
  <si>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</si>
  <si>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</si>
  <si>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</si>
  <si>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</si>
  <si>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</si>
  <si>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</si>
  <si>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</si>
  <si>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</si>
  <si>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</si>
  <si>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</si>
  <si>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</si>
  <si>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</si>
  <si>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</si>
  <si>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</si>
  <si>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</si>
  <si>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</si>
  <si>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</si>
  <si>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</si>
  <si>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</si>
  <si>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</si>
  <si>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</si>
  <si>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</si>
  <si>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</si>
  <si>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</si>
  <si>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</si>
  <si>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</si>
  <si>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</si>
  <si>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</si>
  <si>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</si>
  <si>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</si>
  <si>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</si>
  <si>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</si>
  <si>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</si>
  <si>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</si>
  <si>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</si>
  <si>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</si>
  <si>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</si>
  <si>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</si>
  <si>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</si>
  <si>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</si>
  <si>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</si>
  <si>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</si>
  <si>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</si>
  <si>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</si>
  <si>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</si>
  <si>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</si>
  <si>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</si>
  <si>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</si>
  <si>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</si>
  <si>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</si>
  <si>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</si>
  <si>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</si>
  <si>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</si>
  <si>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</si>
  <si>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</si>
  <si>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</si>
  <si>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</si>
  <si>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</si>
  <si>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</si>
  <si>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</si>
  <si>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</si>
  <si>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</si>
  <si>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</si>
  <si>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</si>
  <si>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</si>
  <si>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</si>
  <si>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</si>
  <si>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</si>
  <si>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</si>
  <si>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</si>
  <si>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</si>
  <si>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</si>
  <si>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</si>
  <si>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</si>
  <si>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</si>
  <si>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</si>
  <si>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</si>
  <si>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</si>
  <si>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</si>
  <si>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</si>
  <si>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</si>
  <si>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</si>
  <si>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</si>
  <si>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</si>
  <si>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</si>
  <si>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</si>
  <si>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</si>
  <si>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</si>
  <si>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</si>
  <si>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</si>
  <si>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</si>
  <si>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</si>
  <si>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</si>
  <si>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</si>
  <si>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</si>
  <si>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</si>
  <si>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</si>
  <si>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</si>
  <si>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</si>
  <si>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</si>
  <si>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</si>
  <si>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</si>
  <si>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</si>
  <si>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</si>
  <si>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</si>
  <si>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</si>
  <si>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</si>
  <si>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</si>
  <si>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</si>
  <si>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</si>
  <si>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</si>
  <si>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</si>
  <si>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</si>
  <si>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</si>
  <si>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</si>
  <si>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</si>
  <si>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</si>
  <si>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</si>
  <si>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</si>
  <si>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</si>
  <si>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</si>
  <si>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</si>
  <si>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</si>
  <si>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</si>
  <si>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</si>
  <si>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</si>
  <si>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</si>
  <si>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</si>
  <si>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</si>
  <si>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</si>
  <si>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</si>
  <si>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</si>
  <si>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</si>
  <si>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</si>
  <si>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</si>
  <si>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</si>
  <si>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</si>
  <si>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</si>
  <si>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</si>
  <si>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</si>
  <si>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</si>
  <si>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</si>
  <si>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</si>
  <si>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</si>
  <si>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</si>
  <si>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</si>
  <si>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</si>
  <si>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</si>
  <si>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</si>
  <si>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</si>
  <si>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</si>
  <si>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</si>
  <si>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</si>
  <si>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</si>
  <si>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</si>
  <si>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</si>
  <si>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</si>
  <si>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</si>
  <si>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</si>
  <si>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</si>
  <si>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</si>
  <si>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</si>
  <si>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</si>
  <si>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</si>
  <si>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</si>
  <si>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</si>
  <si>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</si>
  <si>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</si>
  <si>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</si>
  <si>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</si>
  <si>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</si>
  <si>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</si>
  <si>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</si>
  <si>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</si>
  <si>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</si>
  <si>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</si>
  <si>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</si>
  <si>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</si>
  <si>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</si>
  <si>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</si>
  <si>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</si>
  <si>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</si>
  <si>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</si>
  <si>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</si>
  <si>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</si>
  <si>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</si>
  <si>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</si>
  <si>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</si>
  <si>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</si>
  <si>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</si>
  <si>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</si>
  <si>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</si>
  <si>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</si>
  <si>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</si>
  <si>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</si>
  <si>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</si>
  <si>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</si>
  <si>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</si>
  <si>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</si>
  <si>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</si>
  <si>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</si>
  <si>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</si>
  <si>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</si>
  <si>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</si>
  <si>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</si>
  <si>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</si>
  <si>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</si>
  <si>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</si>
  <si>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</si>
  <si>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</si>
  <si>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</si>
  <si>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</si>
  <si>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</si>
  <si>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</si>
  <si>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</si>
  <si>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</si>
  <si>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</si>
  <si>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</si>
  <si>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</si>
  <si>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</si>
  <si>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</si>
  <si>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</si>
  <si>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</si>
  <si>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</si>
  <si>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</si>
  <si>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</si>
  <si>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</si>
  <si>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</si>
  <si>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</si>
  <si>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</si>
  <si>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</si>
  <si>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</si>
  <si>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</si>
  <si>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</si>
  <si>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</si>
  <si>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</si>
  <si>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</si>
  <si>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</si>
  <si>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</si>
  <si>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</si>
  <si>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</si>
  <si>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</si>
  <si>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</si>
  <si>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</si>
  <si>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</si>
  <si>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</si>
  <si>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</si>
  <si>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</si>
  <si>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</si>
  <si>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</si>
  <si>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</si>
  <si>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</si>
  <si>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</si>
  <si>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</si>
  <si>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</si>
  <si>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</si>
  <si>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</si>
  <si>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</si>
  <si>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</si>
  <si>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</si>
  <si>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</si>
  <si>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</si>
  <si>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</si>
  <si>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</si>
  <si>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</si>
  <si>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</si>
  <si>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</si>
  <si>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</si>
  <si>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</si>
  <si>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</si>
  <si>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</si>
  <si>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</si>
  <si>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</si>
  <si>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</si>
  <si>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</si>
  <si>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</si>
  <si>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</si>
  <si>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</si>
  <si>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</si>
  <si>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</si>
  <si>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</si>
  <si>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</si>
  <si>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</si>
  <si>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</si>
  <si>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</si>
  <si>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</si>
  <si>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</si>
  <si>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</si>
  <si>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</si>
  <si>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</si>
  <si>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</si>
  <si>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</si>
  <si>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</si>
  <si>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</si>
  <si>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</si>
  <si>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</si>
  <si>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</si>
  <si>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</si>
  <si>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</si>
  <si>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</si>
  <si>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</si>
  <si>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</si>
  <si>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</si>
  <si>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</si>
  <si>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</si>
  <si>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</si>
  <si>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</si>
  <si>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</si>
  <si>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</si>
  <si>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</si>
  <si>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</si>
  <si>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</si>
  <si>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</si>
  <si>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</si>
  <si>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</si>
  <si>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</si>
  <si>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</si>
  <si>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</si>
  <si>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</si>
  <si>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</si>
  <si>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</si>
  <si>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</si>
  <si>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</si>
  <si>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</si>
  <si>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</si>
  <si>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</si>
  <si>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</si>
  <si>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</si>
  <si>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</si>
  <si>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</si>
  <si>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</si>
  <si>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</si>
  <si>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</si>
  <si>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</si>
  <si>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</si>
  <si>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</si>
  <si>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</si>
  <si>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</si>
  <si>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</si>
  <si>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</si>
  <si>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</si>
  <si>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</si>
  <si>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</si>
  <si>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</si>
  <si>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</si>
  <si>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</si>
  <si>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</si>
  <si>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</si>
  <si>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</si>
  <si>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</si>
  <si>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</si>
  <si>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</si>
  <si>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</si>
  <si>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</si>
  <si>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</si>
  <si>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</si>
  <si>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</si>
  <si>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</si>
  <si>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</si>
  <si>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</si>
  <si>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</si>
  <si>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</si>
  <si>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</si>
  <si>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</si>
  <si>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</si>
  <si>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</si>
  <si>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</si>
  <si>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</si>
  <si>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</si>
  <si>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</si>
  <si>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</si>
  <si>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</si>
  <si>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</si>
  <si>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</si>
  <si>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</si>
  <si>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</si>
  <si>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</si>
  <si>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</si>
  <si>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</si>
  <si>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</si>
  <si>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</si>
  <si>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</si>
  <si>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</si>
  <si>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</si>
  <si>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</si>
  <si>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</si>
  <si>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</si>
  <si>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</si>
  <si>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</si>
  <si>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</si>
  <si>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</si>
  <si>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</si>
  <si>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</si>
  <si>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</si>
  <si>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</si>
  <si>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</si>
  <si>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</si>
  <si>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</si>
  <si>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</si>
  <si>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</si>
  <si>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</si>
  <si>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</si>
  <si>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</si>
  <si>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</si>
  <si>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</si>
  <si>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</si>
  <si>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</si>
  <si>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</si>
  <si>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</si>
  <si>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</si>
  <si>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</si>
  <si>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</si>
  <si>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</si>
  <si>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</si>
  <si>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</si>
  <si>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</si>
  <si>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</si>
  <si>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</si>
  <si>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</si>
  <si>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</si>
  <si>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</si>
  <si>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</si>
  <si>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</si>
  <si>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</si>
  <si>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</si>
  <si>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</si>
  <si>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</si>
  <si>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</si>
  <si>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</si>
  <si>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</si>
  <si>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</si>
  <si>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</si>
  <si>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</si>
  <si>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</si>
  <si>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</si>
  <si>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</si>
  <si>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</si>
  <si>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</si>
  <si>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</si>
  <si>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</si>
  <si>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</si>
  <si>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</si>
  <si>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</si>
  <si>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</si>
  <si>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</si>
  <si>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</si>
  <si>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</si>
  <si>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</si>
  <si>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</si>
  <si>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</si>
  <si>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</si>
  <si>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</si>
  <si>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</si>
  <si>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</si>
  <si>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</si>
  <si>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</si>
  <si>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</si>
  <si>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</si>
  <si>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</si>
  <si>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</si>
  <si>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</si>
  <si>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</si>
  <si>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</si>
  <si>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</si>
  <si>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</si>
  <si>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</si>
  <si>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</si>
  <si>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</si>
  <si>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</si>
  <si>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</si>
  <si>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</si>
  <si>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</si>
  <si>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</si>
  <si>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</si>
  <si>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</si>
  <si>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</si>
  <si>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</si>
  <si>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</si>
  <si>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</si>
  <si>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</si>
  <si>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</si>
  <si>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</si>
  <si>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</si>
  <si>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</si>
  <si>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</si>
  <si>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</si>
  <si>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</si>
  <si>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</si>
  <si>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</si>
  <si>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</si>
  <si>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</si>
  <si>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</si>
  <si>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</si>
  <si>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</si>
  <si>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</si>
  <si>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</si>
  <si>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</si>
  <si>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</si>
  <si>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</si>
  <si>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</si>
  <si>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</si>
  <si>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</si>
  <si>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</si>
  <si>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</si>
  <si>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</si>
  <si>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</si>
  <si>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</si>
  <si>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</si>
  <si>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</si>
  <si>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</si>
  <si>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</si>
  <si>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</si>
  <si>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</si>
  <si>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</si>
  <si>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</si>
  <si>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</si>
  <si>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</si>
  <si>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</si>
  <si>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</si>
  <si>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</si>
  <si>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</si>
  <si>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</si>
  <si>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</si>
  <si>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</si>
  <si>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</si>
  <si>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</si>
  <si>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</si>
  <si>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</si>
  <si>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</si>
  <si>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</si>
  <si>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</si>
  <si>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</si>
  <si>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</si>
  <si>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</si>
  <si>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</si>
  <si>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</si>
  <si>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</si>
  <si>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</si>
  <si>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</si>
  <si>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</si>
  <si>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</si>
  <si>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</si>
  <si>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</si>
  <si>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</si>
  <si>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</si>
  <si>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</si>
  <si>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</si>
  <si>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</si>
  <si>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</si>
  <si>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</si>
  <si>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</si>
  <si>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</si>
  <si>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</si>
  <si>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</si>
  <si>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</si>
  <si>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</si>
  <si>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</si>
  <si>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</si>
  <si>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</si>
  <si>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</si>
  <si>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</si>
  <si>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</si>
  <si>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</si>
  <si>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</si>
  <si>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</si>
  <si>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</si>
  <si>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</si>
  <si>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</si>
  <si>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</si>
  <si>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</si>
  <si>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</si>
  <si>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</si>
  <si>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</si>
  <si>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</si>
  <si>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</si>
  <si>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</si>
  <si>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</si>
  <si>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</si>
  <si>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</si>
  <si>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</si>
  <si>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</si>
  <si>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</si>
  <si>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</si>
  <si>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</si>
  <si>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</si>
  <si>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</si>
  <si>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</si>
  <si>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</si>
  <si>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</si>
  <si>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</si>
  <si>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</si>
  <si>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</si>
  <si>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</si>
  <si>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</si>
  <si>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</si>
  <si>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</si>
  <si>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</si>
  <si>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</si>
  <si>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</si>
  <si>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</si>
  <si>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</si>
  <si>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</si>
  <si>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</si>
  <si>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</si>
  <si>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</si>
  <si>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</si>
  <si>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</si>
  <si>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</si>
  <si>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</si>
  <si>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</si>
  <si>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</si>
  <si>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</si>
  <si>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</si>
  <si>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</si>
  <si>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</si>
  <si>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</si>
  <si>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</si>
  <si>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</si>
  <si>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</si>
  <si>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</si>
  <si>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</si>
  <si>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</si>
  <si>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</si>
  <si>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</si>
  <si>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</si>
  <si>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</si>
  <si>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</si>
  <si>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</si>
  <si>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</si>
  <si>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</si>
  <si>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</si>
  <si>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</si>
  <si>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</si>
  <si>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</si>
  <si>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</si>
  <si>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</si>
  <si>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</si>
  <si>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</si>
  <si>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</si>
  <si>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</si>
  <si>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</si>
  <si>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</si>
  <si>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</si>
  <si>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</si>
  <si>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</si>
  <si>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</si>
  <si>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</si>
  <si>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</si>
  <si>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</si>
  <si>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</si>
  <si>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</si>
  <si>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</si>
  <si>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</si>
  <si>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</si>
  <si>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</si>
  <si>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</si>
  <si>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</si>
  <si>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</si>
  <si>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</si>
  <si>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</si>
  <si>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</si>
  <si>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</si>
  <si>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</si>
  <si>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</si>
  <si>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</si>
  <si>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</si>
  <si>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</si>
  <si>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</si>
  <si>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</si>
  <si>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</si>
  <si>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</si>
  <si>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</si>
  <si>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</si>
  <si>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</si>
  <si>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</si>
  <si>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</si>
  <si>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</si>
  <si>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</si>
  <si>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</si>
  <si>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</si>
  <si>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</si>
  <si>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</si>
  <si>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</si>
  <si>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</si>
  <si>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</si>
  <si>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</si>
  <si>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</si>
  <si>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</si>
  <si>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</si>
  <si>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</si>
  <si>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</si>
  <si>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</si>
  <si>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</si>
  <si>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</si>
  <si>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</si>
  <si>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</si>
  <si>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</si>
  <si>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</si>
  <si>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</si>
  <si>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</si>
  <si>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</si>
  <si>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</si>
  <si>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</si>
  <si>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</si>
  <si>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</si>
  <si>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</si>
  <si>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</si>
  <si>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</si>
  <si>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</si>
  <si>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</si>
  <si>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</si>
  <si>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</si>
  <si>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</si>
  <si>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</si>
  <si>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</si>
  <si>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</si>
  <si>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</si>
  <si>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</si>
  <si>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</si>
  <si>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</si>
  <si>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</si>
  <si>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</si>
  <si>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</si>
  <si>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</si>
  <si>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</si>
  <si>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</si>
  <si>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</si>
  <si>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</si>
  <si>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</si>
  <si>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</si>
  <si>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</si>
  <si>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</si>
  <si>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</si>
  <si>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</si>
  <si>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</si>
  <si>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</si>
  <si>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</si>
  <si>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</si>
  <si>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</si>
  <si>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</si>
  <si>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</si>
  <si>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</si>
  <si>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</si>
  <si>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</si>
  <si>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</si>
  <si>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</si>
  <si>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</si>
  <si>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</si>
  <si>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</si>
  <si>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</si>
  <si>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</si>
  <si>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</si>
  <si>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</si>
  <si>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</si>
  <si>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</si>
  <si>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</si>
  <si>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</si>
  <si>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</si>
  <si>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</si>
  <si>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</si>
  <si>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</si>
  <si>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</si>
  <si>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</si>
  <si>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</si>
  <si>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</si>
  <si>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</si>
  <si>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</si>
  <si>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</si>
  <si>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</si>
  <si>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</si>
  <si>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</si>
  <si>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</si>
  <si>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</si>
  <si>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</si>
  <si>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</si>
  <si>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</si>
  <si>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</si>
  <si>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</si>
  <si>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</si>
  <si>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</si>
  <si>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</si>
  <si>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</si>
  <si>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</si>
  <si>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</si>
  <si>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</si>
  <si>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</si>
  <si>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</si>
  <si>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</si>
  <si>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</si>
  <si>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</si>
  <si>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</si>
  <si>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</si>
  <si>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</si>
  <si>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</si>
  <si>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</si>
  <si>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</si>
  <si>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</si>
  <si>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</si>
  <si>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</si>
  <si>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</si>
  <si>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</si>
  <si>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</si>
  <si>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</si>
  <si>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</si>
  <si>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</si>
  <si>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</si>
  <si>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</si>
  <si>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</si>
  <si>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</si>
  <si>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</si>
  <si>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</si>
  <si>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</si>
  <si>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</si>
  <si>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</si>
  <si>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</si>
  <si>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</si>
  <si>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</si>
  <si>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</si>
  <si>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</si>
  <si>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</si>
  <si>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</si>
  <si>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</si>
  <si>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</si>
  <si>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</si>
  <si>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</si>
  <si>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</si>
  <si>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</si>
  <si>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</si>
  <si>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</si>
  <si>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</si>
  <si>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</si>
  <si>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</si>
  <si>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</si>
  <si>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</si>
  <si>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</si>
  <si>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</si>
  <si>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</si>
  <si>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</si>
  <si>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</si>
  <si>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</si>
  <si>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</si>
  <si>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</si>
  <si>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</si>
  <si>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</si>
  <si>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</si>
  <si>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</si>
  <si>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</si>
  <si>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</si>
  <si>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</si>
  <si>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</si>
  <si>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</si>
  <si>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</si>
  <si>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</si>
  <si>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</si>
  <si>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</si>
  <si>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</si>
  <si>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</si>
  <si>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</si>
  <si>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</si>
  <si>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</si>
  <si>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</si>
  <si>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</si>
  <si>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</si>
  <si>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</si>
  <si>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</si>
  <si>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</si>
  <si>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</si>
  <si>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</si>
  <si>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</si>
  <si>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</si>
  <si>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</si>
  <si>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</si>
  <si>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</si>
  <si>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</si>
  <si>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</si>
  <si>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</si>
  <si>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</si>
  <si>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</si>
  <si>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</si>
  <si>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</si>
  <si>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</si>
  <si>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</si>
  <si>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</si>
  <si>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</si>
  <si>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</si>
  <si>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</si>
  <si>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</si>
  <si>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</si>
  <si>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</si>
  <si>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</si>
  <si>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</si>
  <si>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</si>
  <si>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</si>
  <si>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</si>
  <si>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</si>
  <si>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</si>
  <si>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</si>
  <si>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</si>
  <si>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</si>
  <si>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</si>
  <si>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</si>
  <si>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</si>
  <si>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</si>
  <si>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</si>
  <si>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</si>
  <si>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</si>
  <si>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</si>
  <si>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</si>
  <si>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</si>
  <si>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</si>
  <si>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</si>
  <si>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</si>
  <si>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</si>
  <si>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</si>
  <si>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</si>
  <si>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</si>
  <si>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</si>
  <si>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</si>
  <si>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</si>
  <si>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</si>
  <si>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</si>
  <si>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</si>
  <si>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</si>
  <si>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</si>
  <si>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</si>
  <si>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</si>
  <si>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</si>
  <si>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</si>
  <si>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</si>
  <si>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</si>
  <si>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</si>
  <si>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</si>
  <si>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</si>
  <si>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</si>
  <si>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</si>
  <si>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</si>
  <si>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</si>
  <si>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</si>
  <si>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</si>
  <si>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</si>
  <si>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</si>
  <si>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</si>
  <si>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</si>
  <si>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</si>
  <si>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</si>
  <si>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</si>
  <si>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</si>
  <si>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</si>
  <si>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</si>
  <si>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</si>
  <si>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</si>
  <si>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</si>
  <si>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</si>
  <si>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</si>
  <si>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</si>
  <si>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</si>
  <si>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</si>
  <si>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</si>
  <si>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</si>
  <si>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</si>
  <si>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</si>
  <si>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</si>
  <si>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</si>
  <si>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</si>
  <si>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</si>
  <si>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</si>
  <si>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</si>
  <si>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</si>
  <si>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</si>
  <si>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</si>
  <si>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</si>
  <si>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</si>
  <si>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</si>
  <si>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</si>
  <si>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</si>
  <si>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</si>
  <si>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</si>
  <si>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</si>
  <si>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</si>
  <si>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</si>
  <si>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</si>
  <si>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</si>
  <si>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</si>
  <si>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</si>
  <si>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</si>
  <si>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</si>
  <si>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</si>
  <si>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</si>
  <si>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</si>
  <si>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</si>
  <si>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</si>
  <si>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</si>
  <si>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</si>
  <si>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</si>
  <si>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</si>
  <si>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</si>
  <si>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</si>
  <si>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</si>
  <si>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</si>
  <si>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</si>
  <si>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</si>
  <si>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</si>
  <si>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</si>
  <si>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</si>
  <si>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</si>
  <si>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</si>
  <si>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</si>
  <si>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</si>
  <si>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</si>
  <si>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</si>
  <si>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</si>
  <si>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</si>
  <si>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</si>
  <si>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</si>
  <si>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</si>
  <si>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</si>
  <si>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</si>
  <si>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</si>
  <si>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</si>
  <si>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</si>
  <si>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</si>
  <si>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</si>
  <si>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</si>
  <si>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</si>
  <si>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</si>
  <si>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</si>
  <si>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</si>
  <si>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</si>
  <si>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</si>
  <si>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</si>
  <si>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</si>
  <si>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</si>
  <si>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</si>
  <si>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</si>
  <si>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</si>
  <si>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</si>
  <si>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</si>
  <si>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</si>
  <si>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</si>
  <si>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</si>
  <si>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</si>
  <si>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</si>
  <si>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</si>
  <si>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</si>
  <si>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</si>
  <si>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</si>
  <si>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</si>
  <si>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</si>
  <si>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</si>
  <si>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</si>
  <si>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</si>
  <si>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</si>
  <si>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</si>
  <si>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</si>
  <si>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</si>
  <si>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</si>
  <si>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</si>
  <si>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</si>
  <si>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</si>
  <si>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</si>
  <si>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</si>
  <si>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</si>
  <si>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</si>
  <si>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</si>
  <si>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</si>
  <si>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</si>
  <si>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</si>
  <si>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</si>
  <si>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</si>
  <si>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</si>
  <si>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</si>
  <si>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</si>
  <si>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</si>
  <si>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</si>
  <si>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</si>
  <si>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</si>
  <si>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</si>
  <si>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</si>
  <si>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</si>
  <si>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</si>
  <si>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</si>
  <si>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</si>
  <si>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</si>
  <si>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</si>
  <si>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</si>
  <si>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</si>
  <si>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</si>
  <si>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</si>
  <si>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</si>
  <si>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</si>
  <si>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</si>
  <si>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</si>
  <si>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</si>
  <si>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</si>
  <si>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</si>
  <si>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</si>
  <si>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</si>
  <si>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</si>
  <si>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</si>
  <si>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</si>
  <si>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</si>
  <si>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</si>
  <si>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</si>
  <si>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</si>
  <si>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</si>
  <si>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</si>
  <si>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</si>
  <si>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</si>
  <si>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</si>
  <si>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</si>
  <si>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</si>
  <si>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</si>
  <si>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</si>
  <si>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</si>
  <si>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</si>
  <si>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</si>
  <si>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</si>
  <si>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</si>
  <si>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</si>
  <si>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</si>
  <si>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</si>
  <si>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</si>
  <si>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</si>
  <si>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</si>
  <si>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</si>
  <si>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</si>
  <si>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</si>
  <si>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</si>
  <si>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</si>
  <si>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</si>
  <si>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</si>
  <si>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</si>
  <si>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</si>
  <si>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</si>
  <si>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</si>
  <si>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</si>
  <si>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</si>
  <si>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</si>
  <si>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</si>
  <si>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</si>
  <si>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</si>
  <si>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</si>
  <si>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</si>
  <si>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</si>
  <si>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</si>
  <si>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</si>
  <si>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</si>
  <si>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</si>
  <si>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</si>
  <si>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</si>
  <si>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</si>
  <si>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</si>
  <si>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</si>
  <si>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</si>
  <si>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</si>
  <si>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</si>
  <si>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</si>
  <si>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</si>
  <si>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</si>
  <si>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</si>
  <si>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</si>
  <si>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</si>
  <si>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</si>
  <si>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</si>
  <si>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</si>
  <si>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</si>
  <si>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</si>
  <si>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</si>
  <si>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</si>
  <si>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</si>
  <si>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</si>
  <si>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</si>
  <si>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</si>
  <si>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</si>
  <si>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</si>
  <si>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</si>
  <si>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</si>
  <si>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</si>
  <si>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</si>
  <si>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</si>
  <si>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</si>
  <si>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</si>
  <si>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</si>
  <si>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</si>
  <si>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</si>
  <si>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</si>
  <si>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</si>
  <si>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</si>
  <si>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</si>
  <si>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</si>
  <si>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</si>
  <si>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</si>
  <si>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</si>
  <si>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</si>
  <si>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</si>
  <si>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</si>
  <si>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</si>
  <si>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</si>
  <si>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</si>
  <si>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</si>
  <si>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</si>
  <si>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</si>
  <si>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</si>
  <si>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</si>
  <si>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</si>
  <si>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</si>
  <si>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Merošina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</si>
</sst>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182</c:v>
                </c:pt>
                <c:pt idx="1">
                  <c:v>215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166</c:v>
                </c:pt>
                <c:pt idx="1">
                  <c:v>175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654</c:v>
                </c:pt>
                <c:pt idx="1">
                  <c:v>610</c:v>
                </c:pt>
                <c:pt idx="2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888"/>
        <c:axId val="201089024"/>
      </c:barChart>
      <c:catAx>
        <c:axId val="20102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auto val="1"/>
        <c:lblAlgn val="ctr"/>
        <c:lblOffset val="100"/>
        <c:noMultiLvlLbl val="0"/>
      </c:catAx>
      <c:valAx>
        <c:axId val="20108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2827</c:v>
                </c:pt>
                <c:pt idx="1">
                  <c:v>2664</c:v>
                </c:pt>
                <c:pt idx="2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648"/>
        <c:axId val="202021504"/>
      </c:barChart>
      <c:catAx>
        <c:axId val="201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auto val="1"/>
        <c:lblAlgn val="ctr"/>
        <c:lblOffset val="100"/>
        <c:noMultiLvlLbl val="0"/>
      </c:catAx>
      <c:valAx>
        <c:axId val="20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16.858850265129195</c:v>
                </c:pt>
                <c:pt idx="1">
                  <c:v>57.756081137951355</c:v>
                </c:pt>
                <c:pt idx="2">
                  <c:v>25.385068596919453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944"/>
        <c:axId val="202784768"/>
      </c:barChart>
      <c:catAx>
        <c:axId val="2025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auto val="1"/>
        <c:lblAlgn val="ctr"/>
        <c:lblOffset val="100"/>
        <c:noMultiLvlLbl val="0"/>
      </c:catAx>
      <c:valAx>
        <c:axId val="2027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103.4</c:v>
                </c:pt>
                <c:pt idx="1">
                  <c:v>117.6</c:v>
                </c:pt>
                <c:pt idx="2">
                  <c:v>110.4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97.9</c:v>
                </c:pt>
                <c:pt idx="1">
                  <c:v>96.3</c:v>
                </c:pt>
                <c:pt idx="2">
                  <c:v>129.5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969536"/>
        <c:axId val="295971456"/>
      </c:barChart>
      <c:catAx>
        <c:axId val="29596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1456"/>
        <c:crosses val="autoZero"/>
        <c:auto val="1"/>
        <c:lblAlgn val="ctr"/>
        <c:lblOffset val="100"/>
        <c:noMultiLvlLbl val="0"/>
      </c:catAx>
      <c:valAx>
        <c:axId val="29597145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695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477</c:v>
                </c:pt>
                <c:pt idx="1">
                  <c:v>435</c:v>
                </c:pt>
                <c:pt idx="2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674816"/>
        <c:axId val="296676736"/>
      </c:barChart>
      <c:catAx>
        <c:axId val="2966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76736"/>
        <c:crosses val="autoZero"/>
        <c:auto val="1"/>
        <c:lblAlgn val="ctr"/>
        <c:lblOffset val="100"/>
        <c:noMultiLvlLbl val="0"/>
      </c:catAx>
      <c:valAx>
        <c:axId val="29667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7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068608"/>
        <c:axId val="299317120"/>
      </c:barChart>
      <c:catAx>
        <c:axId val="2980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17120"/>
        <c:crosses val="autoZero"/>
        <c:auto val="1"/>
        <c:lblAlgn val="ctr"/>
        <c:lblOffset val="100"/>
        <c:noMultiLvlLbl val="0"/>
      </c:catAx>
      <c:valAx>
        <c:axId val="29931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860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</c:v>
                </c:pt>
                <c:pt idx="1">
                  <c:v>45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880"/>
        <c:axId val="192566400"/>
      </c:barChart>
      <c:catAx>
        <c:axId val="192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auto val="1"/>
        <c:lblAlgn val="ctr"/>
        <c:lblOffset val="100"/>
        <c:noMultiLvlLbl val="0"/>
      </c:catAx>
      <c:valAx>
        <c:axId val="192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25</c:v>
                </c:pt>
                <c:pt idx="1">
                  <c:v>28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54</c:v>
                </c:pt>
                <c:pt idx="1">
                  <c:v>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36832"/>
        <c:axId val="299649280"/>
      </c:barChart>
      <c:catAx>
        <c:axId val="29933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649280"/>
        <c:crosses val="autoZero"/>
        <c:auto val="1"/>
        <c:lblAlgn val="ctr"/>
        <c:lblOffset val="100"/>
        <c:noMultiLvlLbl val="0"/>
      </c:catAx>
      <c:valAx>
        <c:axId val="2996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36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2.3482871812137027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2.2725359818197122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2.1126167830990656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2.6007911791936706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2.6428751788569986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2.6597087787223299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2.5082063799343488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2.5166231798670147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2.8448783772409727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3.2068007743455937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3.4424711724602304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3.265718373874253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3.1815503745475966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3.3667199730662398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3.7875599696995201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2.365120781079034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2.0116151839070784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1.3971887888224896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977216"/>
        <c:axId val="303978752"/>
      </c:barChart>
      <c:catAx>
        <c:axId val="3039772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3978752"/>
        <c:crosses val="autoZero"/>
        <c:auto val="1"/>
        <c:lblAlgn val="ctr"/>
        <c:lblOffset val="100"/>
        <c:noMultiLvlLbl val="0"/>
      </c:catAx>
      <c:valAx>
        <c:axId val="3039787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3977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2.5755407793956739</c:v>
                </c:pt>
                <c:pt idx="1">
                  <c:v>2.331453581348371</c:v>
                </c:pt>
                <c:pt idx="2">
                  <c:v>2.0873663833010689</c:v>
                </c:pt>
                <c:pt idx="3">
                  <c:v>2.6765423785876612</c:v>
                </c:pt>
                <c:pt idx="4">
                  <c:v>2.5587071795303427</c:v>
                </c:pt>
                <c:pt idx="5">
                  <c:v>3.0889655752882756</c:v>
                </c:pt>
                <c:pt idx="6">
                  <c:v>3.1226327750189378</c:v>
                </c:pt>
                <c:pt idx="7">
                  <c:v>2.5923743792610048</c:v>
                </c:pt>
                <c:pt idx="8">
                  <c:v>3.1226327750189378</c:v>
                </c:pt>
                <c:pt idx="9">
                  <c:v>3.5350559717195522</c:v>
                </c:pt>
                <c:pt idx="10">
                  <c:v>3.7791431697668547</c:v>
                </c:pt>
                <c:pt idx="11">
                  <c:v>3.9895631680834946</c:v>
                </c:pt>
                <c:pt idx="12">
                  <c:v>3.5518895715848835</c:v>
                </c:pt>
                <c:pt idx="13">
                  <c:v>3.9895631680834946</c:v>
                </c:pt>
                <c:pt idx="14">
                  <c:v>3.5013887719888901</c:v>
                </c:pt>
                <c:pt idx="15">
                  <c:v>2.1462839828297282</c:v>
                </c:pt>
                <c:pt idx="16">
                  <c:v>1.7338607861291138</c:v>
                </c:pt>
                <c:pt idx="17">
                  <c:v>1.0857671913138625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5260800"/>
        <c:axId val="305265280"/>
      </c:barChart>
      <c:catAx>
        <c:axId val="305260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5265280"/>
        <c:crosses val="autoZero"/>
        <c:auto val="1"/>
        <c:lblAlgn val="ctr"/>
        <c:lblOffset val="100"/>
        <c:noMultiLvlLbl val="0"/>
      </c:catAx>
      <c:valAx>
        <c:axId val="3052652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60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0.1007252215954875</c:v>
                </c:pt>
                <c:pt idx="1">
                  <c:v>9.4912680334092628E-2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3.364222401289283</c:v>
                </c:pt>
                <c:pt idx="1">
                  <c:v>1.082004555808656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17.24415793714746</c:v>
                </c:pt>
                <c:pt idx="1">
                  <c:v>6.5679574791192099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29.129734085414988</c:v>
                </c:pt>
                <c:pt idx="1">
                  <c:v>24.525436598329538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42.445608380338435</c:v>
                </c:pt>
                <c:pt idx="1">
                  <c:v>60.421412300683372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1.9339242546333604</c:v>
                </c:pt>
                <c:pt idx="1">
                  <c:v>2.6575550493545936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5.7816277195809835</c:v>
                </c:pt>
                <c:pt idx="1">
                  <c:v>4.6507213363705393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047296"/>
        <c:axId val="309048832"/>
      </c:barChart>
      <c:catAx>
        <c:axId val="30904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048832"/>
        <c:crosses val="autoZero"/>
        <c:auto val="1"/>
        <c:lblAlgn val="ctr"/>
        <c:lblOffset val="100"/>
        <c:noMultiLvlLbl val="0"/>
      </c:catAx>
      <c:valAx>
        <c:axId val="30904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047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37.590652699435942</c:v>
                </c:pt>
                <c:pt idx="1">
                  <c:v>32.85876993166287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35.576148267526186</c:v>
                </c:pt>
                <c:pt idx="1">
                  <c:v>41.343963553530749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26.712328767123289</c:v>
                </c:pt>
                <c:pt idx="1">
                  <c:v>25.702353834472287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0.12087026591458502</c:v>
                </c:pt>
                <c:pt idx="1">
                  <c:v>9.4912680334092628E-2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0550528"/>
        <c:axId val="310552448"/>
      </c:barChart>
      <c:catAx>
        <c:axId val="31055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52448"/>
        <c:crosses val="autoZero"/>
        <c:auto val="1"/>
        <c:lblAlgn val="ctr"/>
        <c:lblOffset val="100"/>
        <c:noMultiLvlLbl val="0"/>
      </c:catAx>
      <c:valAx>
        <c:axId val="31055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50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4</c:v>
                </c:pt>
                <c:pt idx="4">
                  <c:v>8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4540032"/>
        <c:axId val="314546048"/>
      </c:barChart>
      <c:catAx>
        <c:axId val="314540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546048"/>
        <c:crosses val="autoZero"/>
        <c:auto val="1"/>
        <c:lblAlgn val="ctr"/>
        <c:lblOffset val="100"/>
        <c:noMultiLvlLbl val="0"/>
      </c:catAx>
      <c:valAx>
        <c:axId val="314546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540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2.25</c:v>
                </c:pt>
                <c:pt idx="1">
                  <c:v>0.73</c:v>
                </c:pt>
                <c:pt idx="3">
                  <c:v>0</c:v>
                </c:pt>
                <c:pt idx="4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4733696"/>
        <c:axId val="314735232"/>
      </c:barChart>
      <c:catAx>
        <c:axId val="3147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735232"/>
        <c:crosses val="autoZero"/>
        <c:auto val="1"/>
        <c:lblAlgn val="ctr"/>
        <c:lblOffset val="100"/>
        <c:noMultiLvlLbl val="0"/>
      </c:catAx>
      <c:valAx>
        <c:axId val="3147352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733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59.79343415713759</c:v>
                </c:pt>
                <c:pt idx="2">
                  <c:v>12.729425695677914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40.20656584286241</c:v>
                </c:pt>
                <c:pt idx="2">
                  <c:v>87.270574304322082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5062144"/>
        <c:axId val="315063680"/>
      </c:barChart>
      <c:catAx>
        <c:axId val="31506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63680"/>
        <c:crosses val="autoZero"/>
        <c:auto val="1"/>
        <c:lblAlgn val="ctr"/>
        <c:lblOffset val="100"/>
        <c:noMultiLvlLbl val="0"/>
      </c:catAx>
      <c:valAx>
        <c:axId val="315063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62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22.2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577856"/>
        <c:axId val="315590912"/>
      </c:barChart>
      <c:catAx>
        <c:axId val="3155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590912"/>
        <c:crosses val="autoZero"/>
        <c:auto val="1"/>
        <c:lblAlgn val="ctr"/>
        <c:lblOffset val="100"/>
        <c:noMultiLvlLbl val="0"/>
      </c:catAx>
      <c:valAx>
        <c:axId val="3155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57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47</c:v>
                </c:pt>
                <c:pt idx="1">
                  <c:v>48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56</c:v>
                </c:pt>
                <c:pt idx="1">
                  <c:v>48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873536"/>
        <c:axId val="315876096"/>
      </c:barChart>
      <c:catAx>
        <c:axId val="31587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876096"/>
        <c:crosses val="autoZero"/>
        <c:auto val="1"/>
        <c:lblAlgn val="ctr"/>
        <c:lblOffset val="100"/>
        <c:noMultiLvlLbl val="0"/>
      </c:catAx>
      <c:valAx>
        <c:axId val="315876096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87353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658</c:v>
                </c:pt>
                <c:pt idx="1">
                  <c:v>695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685</c:v>
                </c:pt>
                <c:pt idx="1">
                  <c:v>685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6880"/>
        <c:axId val="193148416"/>
      </c:barChart>
      <c:catAx>
        <c:axId val="1931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auto val="1"/>
        <c:lblAlgn val="ctr"/>
        <c:lblOffset val="100"/>
        <c:noMultiLvlLbl val="0"/>
      </c:catAx>
      <c:valAx>
        <c:axId val="1931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6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110</c:v>
                </c:pt>
                <c:pt idx="1">
                  <c:v>138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124</c:v>
                </c:pt>
                <c:pt idx="1">
                  <c:v>168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901056"/>
        <c:axId val="315904768"/>
      </c:barChart>
      <c:catAx>
        <c:axId val="3159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904768"/>
        <c:crosses val="autoZero"/>
        <c:auto val="1"/>
        <c:lblAlgn val="ctr"/>
        <c:lblOffset val="100"/>
        <c:noMultiLvlLbl val="0"/>
      </c:catAx>
      <c:valAx>
        <c:axId val="3159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90105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21.619517259278485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27.069815728004155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16.065403581624707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13.521930962886064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9.3952764079937712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12.32805606021282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6490112"/>
        <c:axId val="318706048"/>
      </c:barChart>
      <c:catAx>
        <c:axId val="31649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706048"/>
        <c:crosses val="autoZero"/>
        <c:auto val="1"/>
        <c:lblAlgn val="ctr"/>
        <c:lblOffset val="100"/>
        <c:noMultiLvlLbl val="0"/>
      </c:catAx>
      <c:valAx>
        <c:axId val="318706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90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47.27</c:v>
                </c:pt>
                <c:pt idx="1">
                  <c:v>41.84</c:v>
                </c:pt>
                <c:pt idx="2">
                  <c:v>8.4</c:v>
                </c:pt>
                <c:pt idx="3">
                  <c:v>1.48</c:v>
                </c:pt>
                <c:pt idx="4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52.68</c:v>
                </c:pt>
                <c:pt idx="1">
                  <c:v>35.11</c:v>
                </c:pt>
                <c:pt idx="2">
                  <c:v>9.5500000000000007</c:v>
                </c:pt>
                <c:pt idx="3">
                  <c:v>1.76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8763008"/>
        <c:axId val="318764928"/>
      </c:barChart>
      <c:catAx>
        <c:axId val="318763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764928"/>
        <c:crosses val="autoZero"/>
        <c:auto val="1"/>
        <c:lblAlgn val="ctr"/>
        <c:lblOffset val="100"/>
        <c:noMultiLvlLbl val="0"/>
      </c:catAx>
      <c:valAx>
        <c:axId val="31876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7630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48023</c:v>
                </c:pt>
                <c:pt idx="1">
                  <c:v>53521</c:v>
                </c:pt>
                <c:pt idx="2">
                  <c:v>62022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234432"/>
        <c:axId val="319238144"/>
      </c:barChart>
      <c:catAx>
        <c:axId val="31923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238144"/>
        <c:crosses val="autoZero"/>
        <c:auto val="1"/>
        <c:lblAlgn val="ctr"/>
        <c:lblOffset val="100"/>
        <c:noMultiLvlLbl val="0"/>
      </c:catAx>
      <c:valAx>
        <c:axId val="3192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23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1271</c:v>
                </c:pt>
                <c:pt idx="1">
                  <c:v>1339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1891</c:v>
                </c:pt>
                <c:pt idx="1">
                  <c:v>1965</c:v>
                </c:pt>
                <c:pt idx="2">
                  <c:v>1960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265408"/>
        <c:axId val="319267200"/>
      </c:barChart>
      <c:catAx>
        <c:axId val="319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267200"/>
        <c:crosses val="autoZero"/>
        <c:auto val="1"/>
        <c:lblAlgn val="ctr"/>
        <c:lblOffset val="100"/>
        <c:noMultiLvlLbl val="0"/>
      </c:catAx>
      <c:valAx>
        <c:axId val="319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265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20.6</c:v>
                </c:pt>
                <c:pt idx="1">
                  <c:v>25.3</c:v>
                </c:pt>
                <c:pt idx="2">
                  <c:v>1.9</c:v>
                </c:pt>
                <c:pt idx="3">
                  <c:v>52.199999999999996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13.197969543147209</c:v>
                </c:pt>
                <c:pt idx="1">
                  <c:v>26.878612716763005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86.802030456852791</c:v>
                </c:pt>
                <c:pt idx="1">
                  <c:v>73.121387283236999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9563264"/>
        <c:axId val="319564800"/>
      </c:barChart>
      <c:catAx>
        <c:axId val="319563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564800"/>
        <c:crosses val="autoZero"/>
        <c:auto val="1"/>
        <c:lblAlgn val="ctr"/>
        <c:lblOffset val="100"/>
        <c:noMultiLvlLbl val="0"/>
      </c:catAx>
      <c:valAx>
        <c:axId val="3195648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56326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595264"/>
        <c:axId val="319596800"/>
      </c:barChart>
      <c:catAx>
        <c:axId val="3195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596800"/>
        <c:crosses val="autoZero"/>
        <c:auto val="1"/>
        <c:lblAlgn val="ctr"/>
        <c:lblOffset val="100"/>
        <c:noMultiLvlLbl val="0"/>
      </c:catAx>
      <c:valAx>
        <c:axId val="31959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59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6.4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650816"/>
        <c:axId val="319669760"/>
      </c:barChart>
      <c:catAx>
        <c:axId val="3196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669760"/>
        <c:crosses val="autoZero"/>
        <c:auto val="1"/>
        <c:lblAlgn val="ctr"/>
        <c:lblOffset val="100"/>
        <c:noMultiLvlLbl val="0"/>
      </c:catAx>
      <c:valAx>
        <c:axId val="3196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6508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695488"/>
        <c:axId val="319707008"/>
      </c:barChart>
      <c:catAx>
        <c:axId val="31969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707008"/>
        <c:crosses val="autoZero"/>
        <c:auto val="1"/>
        <c:lblAlgn val="ctr"/>
        <c:lblOffset val="100"/>
        <c:noMultiLvlLbl val="0"/>
      </c:catAx>
      <c:valAx>
        <c:axId val="31970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695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51.9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17.86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20953728"/>
        <c:axId val="321102592"/>
      </c:barChart>
      <c:catAx>
        <c:axId val="32095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102592"/>
        <c:crosses val="autoZero"/>
        <c:auto val="1"/>
        <c:lblAlgn val="ctr"/>
        <c:lblOffset val="100"/>
        <c:noMultiLvlLbl val="0"/>
      </c:catAx>
      <c:valAx>
        <c:axId val="32110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095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1263872"/>
        <c:axId val="321273856"/>
      </c:barChart>
      <c:catAx>
        <c:axId val="3212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273856"/>
        <c:crosses val="autoZero"/>
        <c:auto val="1"/>
        <c:lblAlgn val="ctr"/>
        <c:lblOffset val="100"/>
        <c:noMultiLvlLbl val="0"/>
      </c:catAx>
      <c:valAx>
        <c:axId val="32127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26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52.6</c:v>
                </c:pt>
                <c:pt idx="1">
                  <c:v>61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47.4</c:v>
                </c:pt>
                <c:pt idx="1">
                  <c:v>18.8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20.2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1870848"/>
        <c:axId val="321905408"/>
      </c:barChart>
      <c:catAx>
        <c:axId val="321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905408"/>
        <c:crosses val="autoZero"/>
        <c:auto val="1"/>
        <c:lblAlgn val="ctr"/>
        <c:lblOffset val="100"/>
        <c:noMultiLvlLbl val="0"/>
      </c:catAx>
      <c:valAx>
        <c:axId val="32190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1870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233088"/>
        <c:axId val="322540288"/>
      </c:barChart>
      <c:catAx>
        <c:axId val="32223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540288"/>
        <c:crosses val="autoZero"/>
        <c:auto val="1"/>
        <c:lblAlgn val="ctr"/>
        <c:lblOffset val="100"/>
        <c:noMultiLvlLbl val="0"/>
      </c:catAx>
      <c:valAx>
        <c:axId val="322540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223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976000"/>
        <c:axId val="322990464"/>
      </c:barChart>
      <c:catAx>
        <c:axId val="32297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990464"/>
        <c:crosses val="autoZero"/>
        <c:auto val="1"/>
        <c:lblAlgn val="ctr"/>
        <c:lblOffset val="100"/>
        <c:noMultiLvlLbl val="0"/>
      </c:catAx>
      <c:valAx>
        <c:axId val="322990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297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3775872"/>
        <c:axId val="323787392"/>
      </c:barChart>
      <c:catAx>
        <c:axId val="32377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787392"/>
        <c:crosses val="autoZero"/>
        <c:auto val="1"/>
        <c:lblAlgn val="ctr"/>
        <c:lblOffset val="100"/>
        <c:noMultiLvlLbl val="0"/>
      </c:catAx>
      <c:valAx>
        <c:axId val="323787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377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20.7</c:v>
                </c:pt>
                <c:pt idx="1">
                  <c:v>22</c:v>
                </c:pt>
                <c:pt idx="2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28.8</c:v>
                </c:pt>
                <c:pt idx="1">
                  <c:v>30.3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4457728"/>
        <c:axId val="294459264"/>
      </c:barChart>
      <c:catAx>
        <c:axId val="2944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4459264"/>
        <c:crosses val="autoZero"/>
        <c:auto val="1"/>
        <c:lblAlgn val="ctr"/>
        <c:lblOffset val="100"/>
        <c:noMultiLvlLbl val="0"/>
      </c:catAx>
      <c:valAx>
        <c:axId val="2944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4457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105.089</c:v>
                </c:pt>
                <c:pt idx="1">
                  <c:v>112.789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494208"/>
        <c:axId val="294495744"/>
      </c:barChart>
      <c:catAx>
        <c:axId val="29449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495744"/>
        <c:crosses val="autoZero"/>
        <c:auto val="1"/>
        <c:lblAlgn val="ctr"/>
        <c:lblOffset val="100"/>
        <c:noMultiLvlLbl val="0"/>
      </c:catAx>
      <c:valAx>
        <c:axId val="294495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49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2097.09</c:v>
                </c:pt>
                <c:pt idx="1">
                  <c:v>1654.01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140352"/>
        <c:axId val="295260928"/>
      </c:barChart>
      <c:catAx>
        <c:axId val="29514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260928"/>
        <c:crosses val="autoZero"/>
        <c:auto val="1"/>
        <c:lblAlgn val="ctr"/>
        <c:lblOffset val="100"/>
        <c:noMultiLvlLbl val="0"/>
      </c:catAx>
      <c:valAx>
        <c:axId val="2952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14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120</c:v>
                </c:pt>
                <c:pt idx="1">
                  <c:v>109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129</c:v>
                </c:pt>
                <c:pt idx="1">
                  <c:v>106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655680"/>
        <c:axId val="295665664"/>
      </c:barChart>
      <c:catAx>
        <c:axId val="2956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665664"/>
        <c:crosses val="autoZero"/>
        <c:auto val="1"/>
        <c:lblAlgn val="ctr"/>
        <c:lblOffset val="100"/>
        <c:noMultiLvlLbl val="0"/>
      </c:catAx>
      <c:valAx>
        <c:axId val="2956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655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26.6</c:v>
                </c:pt>
                <c:pt idx="1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640"/>
        <c:axId val="193788544"/>
      </c:barChart>
      <c:catAx>
        <c:axId val="193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auto val="1"/>
        <c:lblAlgn val="ctr"/>
        <c:lblOffset val="100"/>
        <c:noMultiLvlLbl val="0"/>
      </c:catAx>
      <c:valAx>
        <c:axId val="19378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182</c:v>
                </c:pt>
                <c:pt idx="1">
                  <c:v>215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166</c:v>
                </c:pt>
                <c:pt idx="1">
                  <c:v>175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7648"/>
        <c:axId val="59549568"/>
      </c:barChart>
      <c:catAx>
        <c:axId val="59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568"/>
        <c:crosses val="autoZero"/>
        <c:auto val="1"/>
        <c:lblAlgn val="ctr"/>
        <c:lblOffset val="100"/>
        <c:noMultiLvlLbl val="0"/>
      </c:catAx>
      <c:valAx>
        <c:axId val="595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</c:v>
                </c:pt>
                <c:pt idx="1">
                  <c:v>45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9040"/>
        <c:axId val="59761792"/>
      </c:barChart>
      <c:catAx>
        <c:axId val="597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auto val="1"/>
        <c:lblAlgn val="ctr"/>
        <c:lblOffset val="100"/>
        <c:noMultiLvlLbl val="0"/>
      </c:catAx>
      <c:valAx>
        <c:axId val="59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658</c:v>
                </c:pt>
                <c:pt idx="1">
                  <c:v>695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685</c:v>
                </c:pt>
                <c:pt idx="1">
                  <c:v>685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888"/>
        <c:axId val="146813312"/>
      </c:barChart>
      <c:catAx>
        <c:axId val="1468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312"/>
        <c:crosses val="autoZero"/>
        <c:auto val="1"/>
        <c:lblAlgn val="ctr"/>
        <c:lblOffset val="100"/>
        <c:noMultiLvlLbl val="0"/>
      </c:catAx>
      <c:valAx>
        <c:axId val="1468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51.9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26.6</c:v>
                </c:pt>
                <c:pt idx="1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29728"/>
        <c:axId val="147532032"/>
      </c:barChart>
      <c:catAx>
        <c:axId val="14752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032"/>
        <c:crosses val="autoZero"/>
        <c:auto val="1"/>
        <c:lblAlgn val="ctr"/>
        <c:lblOffset val="100"/>
        <c:noMultiLvlLbl val="0"/>
      </c:catAx>
      <c:valAx>
        <c:axId val="1475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29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52.6</c:v>
                </c:pt>
                <c:pt idx="1">
                  <c:v>61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47.4</c:v>
                </c:pt>
                <c:pt idx="1">
                  <c:v>18.8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20.2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456"/>
        <c:axId val="150164992"/>
      </c:barChart>
      <c:catAx>
        <c:axId val="1501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992"/>
        <c:crosses val="autoZero"/>
        <c:auto val="1"/>
        <c:lblAlgn val="ctr"/>
        <c:lblOffset val="100"/>
        <c:noMultiLvlLbl val="0"/>
      </c:catAx>
      <c:valAx>
        <c:axId val="150164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312"/>
        <c:axId val="150303872"/>
      </c:barChart>
      <c:catAx>
        <c:axId val="15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auto val="1"/>
        <c:lblAlgn val="ctr"/>
        <c:lblOffset val="100"/>
        <c:noMultiLvlLbl val="0"/>
      </c:catAx>
      <c:valAx>
        <c:axId val="150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352"/>
        <c:axId val="150373888"/>
      </c:barChart>
      <c:catAx>
        <c:axId val="15037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auto val="1"/>
        <c:lblAlgn val="ctr"/>
        <c:lblOffset val="100"/>
        <c:noMultiLvlLbl val="0"/>
      </c:catAx>
      <c:valAx>
        <c:axId val="15037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912"/>
        <c:axId val="150722432"/>
      </c:barChart>
      <c:catAx>
        <c:axId val="1506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auto val="1"/>
        <c:lblAlgn val="ctr"/>
        <c:lblOffset val="100"/>
        <c:noMultiLvlLbl val="0"/>
      </c:catAx>
      <c:valAx>
        <c:axId val="1507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2007</c:v>
                </c:pt>
                <c:pt idx="1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544"/>
        <c:axId val="198494080"/>
      </c:barChart>
      <c:catAx>
        <c:axId val="19849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auto val="1"/>
        <c:lblAlgn val="ctr"/>
        <c:lblOffset val="100"/>
        <c:noMultiLvlLbl val="0"/>
      </c:catAx>
      <c:valAx>
        <c:axId val="1984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654</c:v>
                </c:pt>
                <c:pt idx="1">
                  <c:v>610</c:v>
                </c:pt>
                <c:pt idx="2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776"/>
        <c:axId val="151325312"/>
      </c:barChart>
      <c:catAx>
        <c:axId val="1513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auto val="1"/>
        <c:lblAlgn val="ctr"/>
        <c:lblOffset val="100"/>
        <c:noMultiLvlLbl val="0"/>
      </c:catAx>
      <c:valAx>
        <c:axId val="151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568"/>
        <c:axId val="152828160"/>
      </c:barChart>
      <c:catAx>
        <c:axId val="1528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auto val="1"/>
        <c:lblAlgn val="ctr"/>
        <c:lblOffset val="100"/>
        <c:noMultiLvlLbl val="0"/>
      </c:catAx>
      <c:valAx>
        <c:axId val="1528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6624"/>
        <c:axId val="153308544"/>
      </c:barChart>
      <c:catAx>
        <c:axId val="15330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auto val="1"/>
        <c:lblAlgn val="ctr"/>
        <c:lblOffset val="100"/>
        <c:noMultiLvlLbl val="0"/>
      </c:catAx>
      <c:valAx>
        <c:axId val="15330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105.089</c:v>
                </c:pt>
                <c:pt idx="1">
                  <c:v>112.789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2827</c:v>
                </c:pt>
                <c:pt idx="1">
                  <c:v>2664</c:v>
                </c:pt>
                <c:pt idx="2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22.2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640"/>
        <c:axId val="153938944"/>
      </c:barChart>
      <c:catAx>
        <c:axId val="1539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944"/>
        <c:crosses val="autoZero"/>
        <c:auto val="1"/>
        <c:lblAlgn val="ctr"/>
        <c:lblOffset val="100"/>
        <c:noMultiLvlLbl val="0"/>
      </c:catAx>
      <c:valAx>
        <c:axId val="1539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16.858850265129195</c:v>
                </c:pt>
                <c:pt idx="1">
                  <c:v>57.756081137951355</c:v>
                </c:pt>
                <c:pt idx="2">
                  <c:v>25.385068596919453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088"/>
        <c:axId val="199354624"/>
      </c:barChart>
      <c:catAx>
        <c:axId val="19935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624"/>
        <c:crosses val="autoZero"/>
        <c:auto val="1"/>
        <c:lblAlgn val="ctr"/>
        <c:lblOffset val="100"/>
        <c:noMultiLvlLbl val="0"/>
      </c:catAx>
      <c:valAx>
        <c:axId val="1993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103.4</c:v>
                </c:pt>
                <c:pt idx="1">
                  <c:v>117.6</c:v>
                </c:pt>
                <c:pt idx="2">
                  <c:v>110.4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97.9</c:v>
                </c:pt>
                <c:pt idx="1">
                  <c:v>96.3</c:v>
                </c:pt>
                <c:pt idx="2">
                  <c:v>129.5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477</c:v>
                </c:pt>
                <c:pt idx="1">
                  <c:v>435</c:v>
                </c:pt>
                <c:pt idx="2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472"/>
        <c:axId val="155259264"/>
      </c:barChart>
      <c:catAx>
        <c:axId val="1552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auto val="1"/>
        <c:lblAlgn val="ctr"/>
        <c:lblOffset val="100"/>
        <c:noMultiLvlLbl val="0"/>
      </c:catAx>
      <c:valAx>
        <c:axId val="1552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616"/>
        <c:axId val="155601152"/>
      </c:barChart>
      <c:catAx>
        <c:axId val="1555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auto val="1"/>
        <c:lblAlgn val="ctr"/>
        <c:lblOffset val="100"/>
        <c:noMultiLvlLbl val="0"/>
      </c:catAx>
      <c:valAx>
        <c:axId val="15560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25</c:v>
                </c:pt>
                <c:pt idx="1">
                  <c:v>28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54</c:v>
                </c:pt>
                <c:pt idx="1">
                  <c:v>47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80256"/>
        <c:axId val="156580864"/>
      </c:barChart>
      <c:catAx>
        <c:axId val="1564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864"/>
        <c:crosses val="autoZero"/>
        <c:auto val="1"/>
        <c:lblAlgn val="ctr"/>
        <c:lblOffset val="100"/>
        <c:noMultiLvlLbl val="0"/>
      </c:catAx>
      <c:valAx>
        <c:axId val="1565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2.3482871812137027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2.2725359818197122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2.1126167830990656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2.6007911791936706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2.6428751788569986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2.6597087787223299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2.5082063799343488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2.5166231798670147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2.8448783772409727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3.2068007743455937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3.4424711724602304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3.265718373874253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3.1815503745475966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3.3667199730662398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3.7875599696995201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2.365120781079034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2.0116151839070784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1.3971887888224896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2.5755407793956739</c:v>
                </c:pt>
                <c:pt idx="1">
                  <c:v>2.331453581348371</c:v>
                </c:pt>
                <c:pt idx="2">
                  <c:v>2.0873663833010689</c:v>
                </c:pt>
                <c:pt idx="3">
                  <c:v>2.6765423785876612</c:v>
                </c:pt>
                <c:pt idx="4">
                  <c:v>2.5587071795303427</c:v>
                </c:pt>
                <c:pt idx="5">
                  <c:v>3.0889655752882756</c:v>
                </c:pt>
                <c:pt idx="6">
                  <c:v>3.1226327750189378</c:v>
                </c:pt>
                <c:pt idx="7">
                  <c:v>2.5923743792610048</c:v>
                </c:pt>
                <c:pt idx="8">
                  <c:v>3.1226327750189378</c:v>
                </c:pt>
                <c:pt idx="9">
                  <c:v>3.5350559717195522</c:v>
                </c:pt>
                <c:pt idx="10">
                  <c:v>3.7791431697668547</c:v>
                </c:pt>
                <c:pt idx="11">
                  <c:v>3.9895631680834946</c:v>
                </c:pt>
                <c:pt idx="12">
                  <c:v>3.5518895715848835</c:v>
                </c:pt>
                <c:pt idx="13">
                  <c:v>3.9895631680834946</c:v>
                </c:pt>
                <c:pt idx="14">
                  <c:v>3.5013887719888901</c:v>
                </c:pt>
                <c:pt idx="15">
                  <c:v>2.1462839828297282</c:v>
                </c:pt>
                <c:pt idx="16">
                  <c:v>1.7338607861291138</c:v>
                </c:pt>
                <c:pt idx="17">
                  <c:v>1.0857671913138625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0.1007252215954875</c:v>
                </c:pt>
                <c:pt idx="1">
                  <c:v>9.4912680334092628E-2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3.364222401289283</c:v>
                </c:pt>
                <c:pt idx="1">
                  <c:v>1.082004555808656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17.24415793714746</c:v>
                </c:pt>
                <c:pt idx="1">
                  <c:v>6.5679574791192099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29.129734085414988</c:v>
                </c:pt>
                <c:pt idx="1">
                  <c:v>24.525436598329538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42.445608380338435</c:v>
                </c:pt>
                <c:pt idx="1">
                  <c:v>60.421412300683372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1.9339242546333604</c:v>
                </c:pt>
                <c:pt idx="1">
                  <c:v>2.6575550493545936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5.7816277195809835</c:v>
                </c:pt>
                <c:pt idx="1">
                  <c:v>4.6507213363705393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37.590652699435942</c:v>
                </c:pt>
                <c:pt idx="1">
                  <c:v>32.85876993166287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35.576148267526186</c:v>
                </c:pt>
                <c:pt idx="1">
                  <c:v>41.343963553530749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26.712328767123289</c:v>
                </c:pt>
                <c:pt idx="1">
                  <c:v>25.702353834472287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0.12087026591458502</c:v>
                </c:pt>
                <c:pt idx="1">
                  <c:v>9.4912680334092628E-2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4</c:v>
                </c:pt>
                <c:pt idx="4">
                  <c:v>8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280"/>
        <c:axId val="199967104"/>
      </c:barChart>
      <c:catAx>
        <c:axId val="1998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auto val="1"/>
        <c:lblAlgn val="ctr"/>
        <c:lblOffset val="100"/>
        <c:noMultiLvlLbl val="0"/>
      </c:catAx>
      <c:valAx>
        <c:axId val="1999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2.25</c:v>
                </c:pt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080"/>
        <c:axId val="160608256"/>
      </c:barChart>
      <c:catAx>
        <c:axId val="16059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auto val="1"/>
        <c:lblAlgn val="ctr"/>
        <c:lblOffset val="100"/>
        <c:noMultiLvlLbl val="0"/>
      </c:catAx>
      <c:valAx>
        <c:axId val="1606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59.79343415713759</c:v>
                </c:pt>
                <c:pt idx="2">
                  <c:v>12.729425695677914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40.20656584286241</c:v>
                </c:pt>
                <c:pt idx="2">
                  <c:v>87.270574304322082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6032"/>
        <c:axId val="160883072"/>
      </c:barChart>
      <c:catAx>
        <c:axId val="16079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072"/>
        <c:crosses val="autoZero"/>
        <c:auto val="1"/>
        <c:lblAlgn val="ctr"/>
        <c:lblOffset val="100"/>
        <c:noMultiLvlLbl val="0"/>
      </c:catAx>
      <c:valAx>
        <c:axId val="160883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6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47</c:v>
                </c:pt>
                <c:pt idx="1">
                  <c:v>48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56</c:v>
                </c:pt>
                <c:pt idx="1">
                  <c:v>48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200"/>
        <c:axId val="160996736"/>
      </c:barChart>
      <c:catAx>
        <c:axId val="1609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736"/>
        <c:crosses val="autoZero"/>
        <c:auto val="1"/>
        <c:lblAlgn val="ctr"/>
        <c:lblOffset val="100"/>
        <c:noMultiLvlLbl val="0"/>
      </c:catAx>
      <c:valAx>
        <c:axId val="16099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110</c:v>
                </c:pt>
                <c:pt idx="1">
                  <c:v>138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124</c:v>
                </c:pt>
                <c:pt idx="1">
                  <c:v>168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912"/>
        <c:axId val="161593984"/>
      </c:barChart>
      <c:catAx>
        <c:axId val="1614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3984"/>
        <c:crosses val="autoZero"/>
        <c:auto val="1"/>
        <c:lblAlgn val="ctr"/>
        <c:lblOffset val="100"/>
        <c:noMultiLvlLbl val="0"/>
      </c:catAx>
      <c:valAx>
        <c:axId val="1615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21.619517259278485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27.069815728004155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16.065403581624707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13.521930962886064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9.3952764079937712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12.32805606021282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280"/>
        <c:axId val="161927168"/>
      </c:barChart>
      <c:catAx>
        <c:axId val="1619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7168"/>
        <c:crosses val="autoZero"/>
        <c:auto val="1"/>
        <c:lblAlgn val="ctr"/>
        <c:lblOffset val="100"/>
        <c:noMultiLvlLbl val="0"/>
      </c:catAx>
      <c:valAx>
        <c:axId val="161927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47.27</c:v>
                </c:pt>
                <c:pt idx="1">
                  <c:v>41.84</c:v>
                </c:pt>
                <c:pt idx="2">
                  <c:v>8.4</c:v>
                </c:pt>
                <c:pt idx="3">
                  <c:v>1.48</c:v>
                </c:pt>
                <c:pt idx="4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52.68</c:v>
                </c:pt>
                <c:pt idx="1">
                  <c:v>35.11</c:v>
                </c:pt>
                <c:pt idx="2">
                  <c:v>9.5500000000000007</c:v>
                </c:pt>
                <c:pt idx="3">
                  <c:v>1.76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48023</c:v>
                </c:pt>
                <c:pt idx="1">
                  <c:v>53521</c:v>
                </c:pt>
                <c:pt idx="2">
                  <c:v>62022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648"/>
        <c:axId val="162429568"/>
      </c:barChart>
      <c:catAx>
        <c:axId val="1624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auto val="1"/>
        <c:lblAlgn val="ctr"/>
        <c:lblOffset val="100"/>
        <c:noMultiLvlLbl val="0"/>
      </c:catAx>
      <c:valAx>
        <c:axId val="1624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1271</c:v>
                </c:pt>
                <c:pt idx="1">
                  <c:v>1339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1891</c:v>
                </c:pt>
                <c:pt idx="1">
                  <c:v>1965</c:v>
                </c:pt>
                <c:pt idx="2">
                  <c:v>1960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288"/>
        <c:axId val="164366976"/>
      </c:barChart>
      <c:catAx>
        <c:axId val="1643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976"/>
        <c:crosses val="autoZero"/>
        <c:auto val="1"/>
        <c:lblAlgn val="ctr"/>
        <c:lblOffset val="100"/>
        <c:noMultiLvlLbl val="0"/>
      </c:catAx>
      <c:valAx>
        <c:axId val="16436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20.6</c:v>
                </c:pt>
                <c:pt idx="1">
                  <c:v>25.3</c:v>
                </c:pt>
                <c:pt idx="2">
                  <c:v>1.9</c:v>
                </c:pt>
                <c:pt idx="3">
                  <c:v>52.199999999999996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13.197969543147209</c:v>
                </c:pt>
                <c:pt idx="1">
                  <c:v>26.878612716763005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86.802030456852791</c:v>
                </c:pt>
                <c:pt idx="1">
                  <c:v>73.121387283236999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3616"/>
        <c:axId val="167575936"/>
      </c:barChart>
      <c:catAx>
        <c:axId val="16638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36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2007</c:v>
                </c:pt>
                <c:pt idx="1">
                  <c:v>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6.4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7.9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49920"/>
        <c:axId val="186451456"/>
      </c:barChart>
      <c:catAx>
        <c:axId val="186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auto val="1"/>
        <c:lblAlgn val="ctr"/>
        <c:lblOffset val="100"/>
        <c:noMultiLvlLbl val="0"/>
      </c:catAx>
      <c:valAx>
        <c:axId val="1864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17.86</c:v>
                </c:pt>
                <c:pt idx="1">
                  <c:v>20.83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912"/>
        <c:axId val="186584448"/>
      </c:barChart>
      <c:catAx>
        <c:axId val="186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84448"/>
        <c:crosses val="autoZero"/>
        <c:auto val="1"/>
        <c:lblAlgn val="ctr"/>
        <c:lblOffset val="100"/>
        <c:noMultiLvlLbl val="0"/>
      </c:catAx>
      <c:valAx>
        <c:axId val="18658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20.7</c:v>
                </c:pt>
                <c:pt idx="1">
                  <c:v>22</c:v>
                </c:pt>
                <c:pt idx="2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28.8</c:v>
                </c:pt>
                <c:pt idx="1">
                  <c:v>30.3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512"/>
        <c:axId val="189706624"/>
      </c:barChart>
      <c:catAx>
        <c:axId val="189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auto val="1"/>
        <c:lblAlgn val="ctr"/>
        <c:lblOffset val="100"/>
        <c:noMultiLvlLbl val="0"/>
      </c:catAx>
      <c:valAx>
        <c:axId val="1897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2097.09</c:v>
                </c:pt>
                <c:pt idx="1">
                  <c:v>1654.01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120</c:v>
                </c:pt>
                <c:pt idx="1">
                  <c:v>109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129</c:v>
                </c:pt>
                <c:pt idx="1">
                  <c:v>106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896"/>
        <c:axId val="190130432"/>
      </c:barChart>
      <c:catAx>
        <c:axId val="1901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auto val="1"/>
        <c:lblAlgn val="ctr"/>
        <c:lblOffset val="100"/>
        <c:noMultiLvlLbl val="0"/>
      </c:catAx>
      <c:valAx>
        <c:axId val="1901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5766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6115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10494</v>
      </c>
      <c r="C4" s="35">
        <v>5237</v>
      </c>
      <c r="D4" s="63">
        <v>5257</v>
      </c>
      <c r="E4" s="211"/>
    </row>
    <row r="5" spans="1:5" ht="30" x14ac:dyDescent="0.25">
      <c r="A5" s="201" t="s">
        <v>716</v>
      </c>
      <c r="B5" s="72">
        <v>11972</v>
      </c>
      <c r="C5" s="61">
        <v>5823</v>
      </c>
      <c r="D5" s="111">
        <v>6149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1065</v>
      </c>
      <c r="C4" s="71">
        <v>2488</v>
      </c>
    </row>
    <row r="5" spans="1:6" x14ac:dyDescent="0.25">
      <c r="A5" s="286" t="s">
        <v>719</v>
      </c>
      <c r="B5" s="214">
        <v>555</v>
      </c>
      <c r="C5" s="214">
        <v>756</v>
      </c>
    </row>
    <row r="6" spans="1:6" x14ac:dyDescent="0.25">
      <c r="A6" s="286" t="s">
        <v>720</v>
      </c>
      <c r="B6" s="214">
        <v>988</v>
      </c>
      <c r="C6" s="214">
        <v>991</v>
      </c>
    </row>
    <row r="7" spans="1:6" x14ac:dyDescent="0.25">
      <c r="A7" s="286" t="s">
        <v>721</v>
      </c>
      <c r="B7" s="214">
        <v>1932</v>
      </c>
      <c r="C7" s="214">
        <v>1690</v>
      </c>
    </row>
    <row r="8" spans="1:6" x14ac:dyDescent="0.25">
      <c r="A8" s="286" t="s">
        <v>722</v>
      </c>
      <c r="B8" s="214">
        <v>25</v>
      </c>
      <c r="C8" s="214">
        <v>126</v>
      </c>
    </row>
    <row r="9" spans="1:6" x14ac:dyDescent="0.25">
      <c r="A9" s="286" t="s">
        <v>723</v>
      </c>
      <c r="B9" s="214">
        <v>428</v>
      </c>
      <c r="C9" s="214">
        <v>383</v>
      </c>
    </row>
    <row r="10" spans="1:6" ht="30" x14ac:dyDescent="0.25">
      <c r="A10" s="293" t="s">
        <v>724</v>
      </c>
      <c r="B10" s="214">
        <v>1523</v>
      </c>
      <c r="C10" s="214">
        <v>294</v>
      </c>
    </row>
    <row r="11" spans="1:6" x14ac:dyDescent="0.25">
      <c r="A11" s="286" t="s">
        <v>887</v>
      </c>
      <c r="B11" s="214">
        <v>278</v>
      </c>
      <c r="C11" s="214">
        <v>446</v>
      </c>
    </row>
    <row r="12" spans="1:6" x14ac:dyDescent="0.25">
      <c r="A12" s="294" t="s">
        <v>16</v>
      </c>
      <c r="B12" s="1">
        <f>SUM(B4:B11)</f>
        <v>6794</v>
      </c>
      <c r="C12" s="1">
        <f>SUM(C4:C11)</f>
        <v>7174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1476</v>
      </c>
      <c r="C19" s="71">
        <v>2068</v>
      </c>
    </row>
    <row r="20" spans="1:3" x14ac:dyDescent="0.25">
      <c r="A20" s="286" t="s">
        <v>719</v>
      </c>
      <c r="B20" s="214">
        <v>561</v>
      </c>
      <c r="C20" s="214">
        <v>729</v>
      </c>
    </row>
    <row r="21" spans="1:3" x14ac:dyDescent="0.25">
      <c r="A21" s="286" t="s">
        <v>720</v>
      </c>
      <c r="B21" s="214">
        <v>798</v>
      </c>
      <c r="C21" s="214">
        <v>843</v>
      </c>
    </row>
    <row r="22" spans="1:3" x14ac:dyDescent="0.25">
      <c r="A22" s="286" t="s">
        <v>721</v>
      </c>
      <c r="B22" s="214">
        <v>1528</v>
      </c>
      <c r="C22" s="214">
        <v>1606</v>
      </c>
    </row>
    <row r="23" spans="1:3" x14ac:dyDescent="0.25">
      <c r="A23" s="286" t="s">
        <v>722</v>
      </c>
      <c r="B23" s="214">
        <v>6</v>
      </c>
      <c r="C23" s="214">
        <v>53</v>
      </c>
    </row>
    <row r="24" spans="1:3" x14ac:dyDescent="0.25">
      <c r="A24" s="286" t="s">
        <v>723</v>
      </c>
      <c r="B24" s="214">
        <v>333</v>
      </c>
      <c r="C24" s="214">
        <v>261</v>
      </c>
    </row>
    <row r="25" spans="1:3" ht="30" x14ac:dyDescent="0.25">
      <c r="A25" s="293" t="s">
        <v>724</v>
      </c>
      <c r="B25" s="214">
        <v>936</v>
      </c>
      <c r="C25" s="214">
        <v>224</v>
      </c>
    </row>
    <row r="26" spans="1:3" x14ac:dyDescent="0.25">
      <c r="A26" s="286" t="s">
        <v>887</v>
      </c>
      <c r="B26" s="214">
        <v>124</v>
      </c>
      <c r="C26" s="214">
        <v>327</v>
      </c>
    </row>
    <row r="27" spans="1:3" x14ac:dyDescent="0.25">
      <c r="A27" s="294" t="s">
        <v>16</v>
      </c>
      <c r="B27" s="1">
        <f>SUM(B19:B26)</f>
        <v>5762</v>
      </c>
      <c r="C27" s="1">
        <f>SUM(C19:C26)</f>
        <v>6111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76.7</v>
      </c>
      <c r="C4" s="1018">
        <v>74.540000000000006</v>
      </c>
      <c r="D4" s="1018">
        <v>79.28</v>
      </c>
      <c r="E4" s="1019">
        <v>66</v>
      </c>
      <c r="F4" s="1019">
        <v>175.2</v>
      </c>
      <c r="G4" s="1020">
        <v>45.7</v>
      </c>
      <c r="H4" s="1021">
        <v>45.3</v>
      </c>
      <c r="I4" s="1022">
        <v>46.1</v>
      </c>
      <c r="J4" s="1019">
        <v>0</v>
      </c>
    </row>
    <row r="5" spans="1:12" x14ac:dyDescent="0.25">
      <c r="A5" s="498">
        <v>2021</v>
      </c>
      <c r="B5" s="757">
        <v>75.03</v>
      </c>
      <c r="C5" s="758">
        <v>72.63</v>
      </c>
      <c r="D5" s="758">
        <v>77.92</v>
      </c>
      <c r="E5" s="1023">
        <v>65</v>
      </c>
      <c r="F5" s="1023">
        <v>173.6</v>
      </c>
      <c r="G5" s="1024">
        <v>45.6</v>
      </c>
      <c r="H5" s="1025">
        <v>45.3</v>
      </c>
      <c r="I5" s="1026">
        <v>46</v>
      </c>
      <c r="J5" s="1023">
        <v>7.9</v>
      </c>
    </row>
    <row r="6" spans="1:12" x14ac:dyDescent="0.25">
      <c r="A6" s="499">
        <v>2022</v>
      </c>
      <c r="B6" s="1011">
        <v>74.11</v>
      </c>
      <c r="C6" s="1012">
        <v>71.739999999999995</v>
      </c>
      <c r="D6" s="1012">
        <v>77.16</v>
      </c>
      <c r="E6" s="1013">
        <v>62</v>
      </c>
      <c r="F6" s="1013">
        <v>169</v>
      </c>
      <c r="G6" s="1014">
        <v>45.4</v>
      </c>
      <c r="H6" s="1015">
        <v>45</v>
      </c>
      <c r="I6" s="1016">
        <v>45.7</v>
      </c>
      <c r="J6" s="1013">
        <v>33.700000000000003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7.9</v>
      </c>
    </row>
    <row r="13" spans="1:12" x14ac:dyDescent="0.25">
      <c r="A13" s="633">
        <f t="shared" si="0"/>
        <v>2022</v>
      </c>
      <c r="B13" s="627">
        <f t="shared" si="1"/>
        <v>33.700000000000003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1783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3329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62022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1336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1765</v>
      </c>
      <c r="C5" s="70">
        <v>3162</v>
      </c>
      <c r="D5" s="55">
        <v>1891</v>
      </c>
      <c r="E5" s="110">
        <v>1271</v>
      </c>
      <c r="F5" s="55">
        <v>24.9</v>
      </c>
      <c r="G5" s="55">
        <v>28.8</v>
      </c>
      <c r="H5" s="110">
        <v>20.7</v>
      </c>
      <c r="I5" s="55"/>
      <c r="J5" s="70"/>
      <c r="K5" s="55"/>
      <c r="L5" s="55"/>
      <c r="M5" s="71">
        <v>125</v>
      </c>
      <c r="N5" s="71">
        <v>129</v>
      </c>
      <c r="O5" s="71">
        <v>120</v>
      </c>
    </row>
    <row r="6" spans="1:16" x14ac:dyDescent="0.25">
      <c r="A6" s="215">
        <v>2021</v>
      </c>
      <c r="B6" s="212">
        <v>1791</v>
      </c>
      <c r="C6" s="212">
        <v>3304</v>
      </c>
      <c r="D6" s="58">
        <v>1965</v>
      </c>
      <c r="E6" s="160">
        <v>1339</v>
      </c>
      <c r="F6" s="58">
        <v>26.3</v>
      </c>
      <c r="G6" s="58">
        <v>30.3</v>
      </c>
      <c r="H6" s="160">
        <v>22</v>
      </c>
      <c r="I6" s="58">
        <v>48023</v>
      </c>
      <c r="J6" s="212">
        <v>1343</v>
      </c>
      <c r="K6" s="58">
        <v>685</v>
      </c>
      <c r="L6" s="58">
        <v>658</v>
      </c>
      <c r="M6" s="214">
        <v>107</v>
      </c>
      <c r="N6" s="214">
        <v>106</v>
      </c>
      <c r="O6" s="214">
        <v>109</v>
      </c>
    </row>
    <row r="7" spans="1:16" x14ac:dyDescent="0.25">
      <c r="A7" s="229">
        <v>2022</v>
      </c>
      <c r="B7" s="167">
        <v>1783</v>
      </c>
      <c r="C7" s="167">
        <v>3329</v>
      </c>
      <c r="D7" s="94">
        <v>1960</v>
      </c>
      <c r="E7" s="169">
        <v>1369</v>
      </c>
      <c r="F7" s="94">
        <v>28</v>
      </c>
      <c r="G7" s="58">
        <v>32.1</v>
      </c>
      <c r="H7" s="160">
        <v>23.7</v>
      </c>
      <c r="I7" s="94">
        <v>53521</v>
      </c>
      <c r="J7" s="167">
        <v>1380</v>
      </c>
      <c r="K7" s="94">
        <v>685</v>
      </c>
      <c r="L7" s="94">
        <v>695</v>
      </c>
      <c r="M7" s="214">
        <v>117</v>
      </c>
      <c r="N7" s="214">
        <v>113</v>
      </c>
      <c r="O7" s="214">
        <v>121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62022</v>
      </c>
      <c r="J8" s="1072">
        <v>1336</v>
      </c>
      <c r="K8" s="1073">
        <v>664</v>
      </c>
      <c r="L8" s="1073">
        <v>672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48023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53521</v>
      </c>
      <c r="F14" s="514">
        <f>A5</f>
        <v>2020</v>
      </c>
      <c r="G14" s="310">
        <f>IF(ISBLANK(E5),"",E5)</f>
        <v>1271</v>
      </c>
      <c r="H14" s="310">
        <f>IF(ISBLANK(D5),"",D5)</f>
        <v>1891</v>
      </c>
      <c r="K14" s="514">
        <f>A6</f>
        <v>2021</v>
      </c>
      <c r="L14" s="310">
        <f>IF(ISBLANK(L6),"",L6)</f>
        <v>658</v>
      </c>
      <c r="M14" s="310">
        <f>IF(ISBLANK(K6),"",K6)</f>
        <v>685</v>
      </c>
    </row>
    <row r="15" spans="1:16" x14ac:dyDescent="0.25">
      <c r="A15" s="481">
        <f>A8</f>
        <v>2023</v>
      </c>
      <c r="B15" s="311">
        <f t="shared" si="0"/>
        <v>62022</v>
      </c>
      <c r="F15" s="486">
        <f t="shared" ref="F15:F16" si="1">A6</f>
        <v>2021</v>
      </c>
      <c r="G15" s="479">
        <f t="shared" ref="G15:G16" si="2">IF(ISBLANK(E6),"",E6)</f>
        <v>1339</v>
      </c>
      <c r="H15" s="479">
        <f t="shared" ref="H15:H16" si="3">IF(ISBLANK(D6),"",D6)</f>
        <v>1965</v>
      </c>
      <c r="K15" s="486">
        <f>A7</f>
        <v>2022</v>
      </c>
      <c r="L15" s="479">
        <f t="shared" ref="L15:L16" si="4">IF(ISBLANK(L7),"",L7)</f>
        <v>695</v>
      </c>
      <c r="M15" s="479">
        <f t="shared" ref="M15:M16" si="5">IF(ISBLANK(K7),"",K7)</f>
        <v>685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1369</v>
      </c>
      <c r="H16" s="311">
        <f t="shared" si="3"/>
        <v>1960</v>
      </c>
      <c r="K16" s="481">
        <f>A8</f>
        <v>2023</v>
      </c>
      <c r="L16" s="311">
        <f t="shared" si="4"/>
        <v>672</v>
      </c>
      <c r="M16" s="311">
        <f t="shared" si="5"/>
        <v>664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1765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1791</v>
      </c>
      <c r="C21" s="373"/>
      <c r="D21" s="197"/>
      <c r="F21" s="514">
        <f>A5</f>
        <v>2020</v>
      </c>
      <c r="G21" s="310">
        <f>IF(ISBLANK(E5),"",E5)</f>
        <v>1271</v>
      </c>
      <c r="H21" s="310">
        <f>IF(ISBLANK(D5),"",D5)</f>
        <v>1891</v>
      </c>
      <c r="K21" s="514">
        <f>A6</f>
        <v>2021</v>
      </c>
      <c r="L21" s="310">
        <f>IF(ISBLANK(L6),"",L6)</f>
        <v>658</v>
      </c>
      <c r="M21" s="310">
        <f>IF(ISBLANK(K6),"",K6)</f>
        <v>685</v>
      </c>
    </row>
    <row r="22" spans="1:15" x14ac:dyDescent="0.25">
      <c r="A22" s="481">
        <f t="shared" si="6"/>
        <v>2022</v>
      </c>
      <c r="B22" s="311">
        <f t="shared" si="7"/>
        <v>1783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1339</v>
      </c>
      <c r="H22" s="479">
        <f t="shared" ref="H22:H23" si="10">IF(ISBLANK(D6),"",D6)</f>
        <v>1965</v>
      </c>
      <c r="K22" s="486">
        <f>A7</f>
        <v>2022</v>
      </c>
      <c r="L22" s="479">
        <f>IF(ISBLANK(L7),"",L7)</f>
        <v>695</v>
      </c>
      <c r="M22" s="479">
        <f>IF(ISBLANK(K7),"",K7)</f>
        <v>685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1369</v>
      </c>
      <c r="H23" s="311">
        <f t="shared" si="10"/>
        <v>1960</v>
      </c>
      <c r="K23" s="481">
        <f>A8</f>
        <v>2023</v>
      </c>
      <c r="L23" s="311">
        <f>IF(ISBLANK(L8),"",L8)</f>
        <v>672</v>
      </c>
      <c r="M23" s="311">
        <f>IF(ISBLANK(K8),"",K8)</f>
        <v>664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1765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1791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1783</v>
      </c>
      <c r="C28" s="373"/>
      <c r="D28" s="197"/>
      <c r="F28" s="514">
        <f>A5</f>
        <v>2020</v>
      </c>
      <c r="G28" s="310">
        <f>IF(ISBLANK(H5),"",H5)</f>
        <v>20.7</v>
      </c>
      <c r="H28" s="310">
        <f>IF(ISBLANK(G5),"",G5)</f>
        <v>28.8</v>
      </c>
      <c r="K28" s="514">
        <f>A5</f>
        <v>2020</v>
      </c>
      <c r="L28" s="310">
        <f>IF(ISBLANK(O5),"",O5)</f>
        <v>120</v>
      </c>
      <c r="M28" s="310">
        <f>IF(ISBLANK(N5),"",N5)</f>
        <v>129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</v>
      </c>
      <c r="H29" s="479">
        <f t="shared" ref="H29:H30" si="15">IF(ISBLANK(G6),"",G6)</f>
        <v>30.3</v>
      </c>
      <c r="K29" s="486">
        <f t="shared" ref="K29:K30" si="16">A6</f>
        <v>2021</v>
      </c>
      <c r="L29" s="479">
        <f t="shared" ref="L29:L30" si="17">IF(ISBLANK(O6),"",O6)</f>
        <v>109</v>
      </c>
      <c r="M29" s="479">
        <f t="shared" ref="M29:M30" si="18">IF(ISBLANK(N6),"",N6)</f>
        <v>106</v>
      </c>
    </row>
    <row r="30" spans="1:15" x14ac:dyDescent="0.25">
      <c r="F30" s="481">
        <f t="shared" si="13"/>
        <v>2022</v>
      </c>
      <c r="G30" s="311">
        <f t="shared" si="14"/>
        <v>23.7</v>
      </c>
      <c r="H30" s="311">
        <f t="shared" si="15"/>
        <v>32.1</v>
      </c>
      <c r="K30" s="481">
        <f t="shared" si="16"/>
        <v>2022</v>
      </c>
      <c r="L30" s="311">
        <f t="shared" si="17"/>
        <v>121</v>
      </c>
      <c r="M30" s="311">
        <f t="shared" si="18"/>
        <v>113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20.7</v>
      </c>
      <c r="H35" s="310">
        <f>IF(ISBLANK(G5),"",G5)</f>
        <v>28.8</v>
      </c>
      <c r="K35" s="514">
        <f>A5</f>
        <v>2020</v>
      </c>
      <c r="L35" s="310">
        <f>IF(ISBLANK(O5),"",O5)</f>
        <v>120</v>
      </c>
      <c r="M35" s="310">
        <f>IF(ISBLANK(N5),"",N5)</f>
        <v>129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</v>
      </c>
      <c r="H36" s="479">
        <f t="shared" ref="H36:H37" si="21">IF(ISBLANK(G6),"",G6)</f>
        <v>30.3</v>
      </c>
      <c r="K36" s="486">
        <f t="shared" ref="K36:K37" si="22">A6</f>
        <v>2021</v>
      </c>
      <c r="L36" s="479">
        <f t="shared" ref="L36:L37" si="23">IF(ISBLANK(O6),"",O6)</f>
        <v>109</v>
      </c>
      <c r="M36" s="479">
        <f t="shared" ref="M36:M37" si="24">IF(ISBLANK(N6),"",N6)</f>
        <v>106</v>
      </c>
    </row>
    <row r="37" spans="6:15" x14ac:dyDescent="0.25">
      <c r="F37" s="481">
        <f t="shared" si="19"/>
        <v>2022</v>
      </c>
      <c r="G37" s="311">
        <f t="shared" si="20"/>
        <v>23.7</v>
      </c>
      <c r="H37" s="311">
        <f t="shared" si="21"/>
        <v>32.1</v>
      </c>
      <c r="K37" s="481">
        <f t="shared" si="22"/>
        <v>2022</v>
      </c>
      <c r="L37" s="311">
        <f t="shared" si="23"/>
        <v>121</v>
      </c>
      <c r="M37" s="311">
        <f t="shared" si="24"/>
        <v>113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20.5</v>
      </c>
      <c r="C6" s="35">
        <v>20</v>
      </c>
      <c r="D6" s="63">
        <v>21</v>
      </c>
      <c r="E6" s="35">
        <v>51.1</v>
      </c>
      <c r="F6" s="35">
        <v>45.8</v>
      </c>
      <c r="G6" s="35">
        <v>56.5</v>
      </c>
      <c r="H6" s="292">
        <v>28.4</v>
      </c>
      <c r="I6" s="35">
        <v>34.200000000000003</v>
      </c>
      <c r="J6" s="63">
        <v>22.5</v>
      </c>
      <c r="M6" s="127" t="s">
        <v>16</v>
      </c>
      <c r="N6" s="935">
        <f>IF(ISBLANK(B8),"",B8)</f>
        <v>19.399999999999999</v>
      </c>
      <c r="O6" s="935">
        <f>IF(ISBLANK(E8),"",E8)</f>
        <v>51.9</v>
      </c>
      <c r="P6" s="128">
        <f>IF(ISBLANK(H8),"",H8)</f>
        <v>28.7</v>
      </c>
    </row>
    <row r="7" spans="1:19" x14ac:dyDescent="0.25">
      <c r="A7" s="286">
        <v>2022</v>
      </c>
      <c r="B7" s="167">
        <v>19.2</v>
      </c>
      <c r="C7" s="94">
        <v>19.600000000000001</v>
      </c>
      <c r="D7" s="169">
        <v>18.8</v>
      </c>
      <c r="E7" s="94">
        <v>53.6</v>
      </c>
      <c r="F7" s="94">
        <v>49.1</v>
      </c>
      <c r="G7" s="94">
        <v>58.1</v>
      </c>
      <c r="H7" s="167">
        <v>27.2</v>
      </c>
      <c r="I7" s="94">
        <v>31.4</v>
      </c>
      <c r="J7" s="169">
        <v>23</v>
      </c>
    </row>
    <row r="8" spans="1:19" x14ac:dyDescent="0.25">
      <c r="A8" s="218">
        <v>2023</v>
      </c>
      <c r="B8" s="167">
        <v>19.399999999999999</v>
      </c>
      <c r="C8" s="94">
        <v>19.100000000000001</v>
      </c>
      <c r="D8" s="169">
        <v>19.600000000000001</v>
      </c>
      <c r="E8" s="94">
        <v>51.9</v>
      </c>
      <c r="F8" s="94">
        <v>50.2</v>
      </c>
      <c r="G8" s="94">
        <v>53.7</v>
      </c>
      <c r="H8" s="167">
        <v>28.7</v>
      </c>
      <c r="I8" s="94">
        <v>30.7</v>
      </c>
      <c r="J8" s="169">
        <v>26.6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19.600000000000001</v>
      </c>
      <c r="O12" s="936">
        <f>IF(ISBLANK(G8),"",G8)</f>
        <v>53.7</v>
      </c>
      <c r="P12" s="938">
        <f>IF(ISBLANK(J8),"",J8)</f>
        <v>26.6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19.100000000000001</v>
      </c>
      <c r="O13" s="937">
        <f>IF(ISBLANK(F8),"",F8)</f>
        <v>50.2</v>
      </c>
      <c r="P13" s="939">
        <f>IF(ISBLANK(I8),"",I8)</f>
        <v>30.7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19.399999999999999</v>
      </c>
      <c r="O20" s="935">
        <f>IF(ISBLANK(E8),"",E8)</f>
        <v>51.9</v>
      </c>
      <c r="P20" s="940">
        <f>IF(ISBLANK(H8),"",H8)</f>
        <v>28.7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19.600000000000001</v>
      </c>
      <c r="O24" s="936">
        <f>IF(ISBLANK(G8),"",G8)</f>
        <v>53.7</v>
      </c>
      <c r="P24" s="938">
        <f>IF(ISBLANK(J8),"",J8)</f>
        <v>26.6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19.100000000000001</v>
      </c>
      <c r="O25" s="937">
        <f>IF(ISBLANK(F8),"",F8)</f>
        <v>50.2</v>
      </c>
      <c r="P25" s="939">
        <f>IF(ISBLANK(I8),"",I8)</f>
        <v>30.7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506044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42593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506124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42599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983831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82807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144266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19.2</v>
      </c>
      <c r="E20" s="600">
        <v>21</v>
      </c>
      <c r="F20" s="600">
        <v>20.6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25.5</v>
      </c>
      <c r="E21" s="751">
        <v>25.3</v>
      </c>
      <c r="F21" s="751">
        <v>25.3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2.1</v>
      </c>
      <c r="E22" s="752">
        <v>1.9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20.6</v>
      </c>
      <c r="C30" s="204" t="s">
        <v>493</v>
      </c>
    </row>
    <row r="31" spans="1:11" x14ac:dyDescent="0.25">
      <c r="A31" s="698" t="s">
        <v>1430</v>
      </c>
      <c r="B31" s="734">
        <f>F21</f>
        <v>25.3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52.199999999999996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88</v>
      </c>
      <c r="C4" s="71">
        <v>3</v>
      </c>
      <c r="D4" s="71">
        <v>7</v>
      </c>
      <c r="G4" s="217">
        <f>A4</f>
        <v>2021</v>
      </c>
      <c r="H4" s="289">
        <f>IF(ISBLANK(C4),"",C4)</f>
        <v>3</v>
      </c>
      <c r="I4" s="289">
        <f>IF(ISBLANK(D4),"",D4)</f>
        <v>7</v>
      </c>
    </row>
    <row r="5" spans="1:9" x14ac:dyDescent="0.25">
      <c r="A5" s="286">
        <v>2022</v>
      </c>
      <c r="B5" s="214">
        <v>89</v>
      </c>
      <c r="C5" s="214">
        <v>0</v>
      </c>
      <c r="D5" s="214">
        <v>2</v>
      </c>
      <c r="G5" s="286">
        <f t="shared" ref="G5:G6" si="0">A5</f>
        <v>2022</v>
      </c>
      <c r="H5" s="290">
        <f t="shared" ref="H5:H6" si="1">IF(ISBLANK(C5),"",C5)</f>
        <v>0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96</v>
      </c>
      <c r="C6" s="168">
        <v>1</v>
      </c>
      <c r="D6" s="168">
        <v>8</v>
      </c>
      <c r="G6" s="219">
        <f t="shared" si="0"/>
        <v>2023</v>
      </c>
      <c r="H6" s="291">
        <f t="shared" si="1"/>
        <v>1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0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1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325</v>
      </c>
      <c r="C23" s="71">
        <v>25</v>
      </c>
      <c r="D23" s="71">
        <v>54</v>
      </c>
      <c r="G23" s="217">
        <f>A23</f>
        <v>2021</v>
      </c>
      <c r="H23" s="289">
        <f>IF(ISBLANK(C23),"",C23)</f>
        <v>25</v>
      </c>
      <c r="I23" s="289">
        <f>IF(ISBLANK(D23),"",D23)</f>
        <v>54</v>
      </c>
    </row>
    <row r="24" spans="1:13" x14ac:dyDescent="0.25">
      <c r="A24" s="286">
        <v>2022</v>
      </c>
      <c r="B24" s="214">
        <v>344</v>
      </c>
      <c r="C24" s="214">
        <v>28</v>
      </c>
      <c r="D24" s="214">
        <v>47</v>
      </c>
      <c r="G24" s="286">
        <f t="shared" ref="G24:G25" si="6">A24</f>
        <v>2022</v>
      </c>
      <c r="H24" s="290">
        <f t="shared" ref="H24:H25" si="7">IF(ISBLANK(C24),"",C24)</f>
        <v>28</v>
      </c>
      <c r="I24" s="290">
        <f t="shared" ref="I24:I25" si="8">IF(ISBLANK(D24),"",D24)</f>
        <v>47</v>
      </c>
    </row>
    <row r="25" spans="1:13" x14ac:dyDescent="0.25">
      <c r="A25" s="218">
        <v>2023</v>
      </c>
      <c r="B25" s="168">
        <v>377</v>
      </c>
      <c r="C25" s="168">
        <v>32</v>
      </c>
      <c r="D25" s="168">
        <v>64</v>
      </c>
      <c r="G25" s="219">
        <f t="shared" si="6"/>
        <v>2023</v>
      </c>
      <c r="H25" s="291">
        <f t="shared" si="7"/>
        <v>32</v>
      </c>
      <c r="I25" s="291">
        <f t="shared" si="8"/>
        <v>64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25</v>
      </c>
      <c r="I31" s="289">
        <f>IF(ISBLANK(D23),"",D23)</f>
        <v>54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28</v>
      </c>
      <c r="I32" s="290">
        <f t="shared" si="10"/>
        <v>47</v>
      </c>
    </row>
    <row r="33" spans="7:9" x14ac:dyDescent="0.25">
      <c r="G33" s="219">
        <f t="shared" si="9"/>
        <v>2023</v>
      </c>
      <c r="H33" s="291">
        <f t="shared" ref="H33:I33" si="11">IF(ISBLANK(C25),"",C25)</f>
        <v>32</v>
      </c>
      <c r="I33" s="291">
        <f t="shared" si="11"/>
        <v>64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152627</v>
      </c>
      <c r="C4" s="1077">
        <v>11995</v>
      </c>
      <c r="D4" s="110">
        <v>203156</v>
      </c>
      <c r="E4" s="70">
        <v>15966</v>
      </c>
      <c r="F4" s="1076">
        <v>16550</v>
      </c>
      <c r="G4" s="70">
        <v>1301</v>
      </c>
      <c r="H4" s="1078">
        <v>795473</v>
      </c>
      <c r="I4" s="1077">
        <v>62518</v>
      </c>
    </row>
    <row r="5" spans="1:9" x14ac:dyDescent="0.25">
      <c r="A5" s="587">
        <v>2021</v>
      </c>
      <c r="B5" s="1079">
        <v>184219</v>
      </c>
      <c r="C5" s="1080">
        <v>14641</v>
      </c>
      <c r="D5" s="160">
        <v>222157</v>
      </c>
      <c r="E5" s="212">
        <v>17657</v>
      </c>
      <c r="F5" s="1079">
        <v>16828</v>
      </c>
      <c r="G5" s="212">
        <v>1337</v>
      </c>
      <c r="H5" s="1081">
        <v>878284</v>
      </c>
      <c r="I5" s="1080">
        <v>69805</v>
      </c>
    </row>
    <row r="6" spans="1:9" x14ac:dyDescent="0.25">
      <c r="A6" s="588">
        <v>2022</v>
      </c>
      <c r="B6" s="1082">
        <v>202819</v>
      </c>
      <c r="C6" s="1083">
        <v>17071</v>
      </c>
      <c r="D6" s="169">
        <v>248470</v>
      </c>
      <c r="E6" s="167">
        <v>20913</v>
      </c>
      <c r="F6" s="1082">
        <v>18626</v>
      </c>
      <c r="G6" s="167">
        <v>1568</v>
      </c>
      <c r="H6" s="1084">
        <v>983831</v>
      </c>
      <c r="I6" s="1083">
        <v>82807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120974</v>
      </c>
      <c r="C4" s="1076">
        <v>392483</v>
      </c>
      <c r="D4" s="1077">
        <v>30846</v>
      </c>
      <c r="E4" s="1076">
        <v>396562</v>
      </c>
      <c r="F4" s="1077">
        <v>31166</v>
      </c>
    </row>
    <row r="5" spans="1:6" x14ac:dyDescent="0.25">
      <c r="A5" s="480">
        <v>2021</v>
      </c>
      <c r="B5" s="1081">
        <v>89330</v>
      </c>
      <c r="C5" s="1079">
        <v>469256</v>
      </c>
      <c r="D5" s="1080">
        <v>37296</v>
      </c>
      <c r="E5" s="1079">
        <v>447482</v>
      </c>
      <c r="F5" s="1080">
        <v>35565</v>
      </c>
    </row>
    <row r="6" spans="1:6" ht="15.75" thickBot="1" x14ac:dyDescent="0.3">
      <c r="A6" s="960">
        <v>2022</v>
      </c>
      <c r="B6" s="1085">
        <v>144266</v>
      </c>
      <c r="C6" s="1086">
        <v>506044</v>
      </c>
      <c r="D6" s="1087">
        <v>42593</v>
      </c>
      <c r="E6" s="1086">
        <v>506124</v>
      </c>
      <c r="F6" s="1087">
        <v>42599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Merošina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193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11881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3.08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10494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11972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354</v>
      </c>
      <c r="C63" s="548">
        <f>IF(ISBLANK('DEM2'!C7),"-",'DEM2'!C7)</f>
        <v>367</v>
      </c>
      <c r="D63" s="548"/>
      <c r="E63" s="548">
        <f>IF(ISBLANK('DEM2'!D8),"-",'DEM2'!D8)</f>
        <v>385</v>
      </c>
      <c r="F63" s="548">
        <f>IF(ISBLANK('DEM2'!C8),"-",'DEM2'!C8)</f>
        <v>420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448</v>
      </c>
      <c r="C64" s="317">
        <f>IF(ISBLANK('DEM2'!F7),"-",'DEM2'!F7)</f>
        <v>424</v>
      </c>
      <c r="D64" s="789"/>
      <c r="E64" s="317">
        <f>IF(ISBLANK('DEM2'!G8),"-",'DEM2'!G8)</f>
        <v>415</v>
      </c>
      <c r="F64" s="317">
        <f>IF(ISBLANK('DEM2'!F8),"-",'DEM2'!F8)</f>
        <v>411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295</v>
      </c>
      <c r="C65" s="345">
        <f>IF(ISBLANK('DEM2'!I7),"-",'DEM2'!I7)</f>
        <v>283</v>
      </c>
      <c r="D65" s="393"/>
      <c r="E65" s="345">
        <f>IF(ISBLANK('DEM2'!J8),"-",'DEM2'!J8)</f>
        <v>246</v>
      </c>
      <c r="F65" s="345">
        <f>IF(ISBLANK('DEM2'!I8),"-",'DEM2'!I8)</f>
        <v>255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1022</v>
      </c>
      <c r="C66" s="348">
        <f>IF(ISBLANK('DEM2'!L7),"-",'DEM2'!L7)</f>
        <v>1007</v>
      </c>
      <c r="D66" s="394"/>
      <c r="E66" s="348">
        <f>IF(ISBLANK('DEM2'!M8),"-",'DEM2'!M8)</f>
        <v>982</v>
      </c>
      <c r="F66" s="348">
        <f>IF(ISBLANK('DEM2'!L8),"-",'DEM2'!L8)</f>
        <v>1021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1044</v>
      </c>
      <c r="C67" s="345">
        <f>IF(ISBLANK('DEM2'!O7),"-",'DEM2'!O7)</f>
        <v>1136</v>
      </c>
      <c r="D67" s="393"/>
      <c r="E67" s="345">
        <f>IF(ISBLANK('DEM2'!P8),"-",'DEM2'!P8)</f>
        <v>939</v>
      </c>
      <c r="F67" s="345">
        <f>IF(ISBLANK('DEM2'!O8),"-",'DEM2'!O8)</f>
        <v>989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3610</v>
      </c>
      <c r="C68" s="317">
        <f>IF(ISBLANK('DEM2'!R7),"-",'DEM2'!R7)</f>
        <v>4132</v>
      </c>
      <c r="D68" s="395"/>
      <c r="E68" s="317">
        <f>IF(ISBLANK('DEM2'!S8),"-",'DEM2'!S8)</f>
        <v>3430</v>
      </c>
      <c r="F68" s="317">
        <f>IF(ISBLANK('DEM2'!R8),"-",'DEM2'!R8)</f>
        <v>3804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6087</v>
      </c>
      <c r="C69" s="463">
        <f>IF(ISBLANK('DEM2'!U7),"-",'DEM2'!U7)</f>
        <v>6495</v>
      </c>
      <c r="D69" s="799"/>
      <c r="E69" s="463">
        <f>IF(ISBLANK('DEM2'!V8),"-",'DEM2'!V8)</f>
        <v>5766</v>
      </c>
      <c r="F69" s="463">
        <f>IF(ISBLANK('DEM2'!U8),"-",'DEM2'!U8)</f>
        <v>6115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9.6999999999999993</v>
      </c>
      <c r="G115" s="800">
        <f>IF(ISBLANK('DEM2'!E23),"-",'DEM2'!E23)</f>
        <v>28.3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20.8</v>
      </c>
      <c r="G116" s="407">
        <f>IF(ISBLANK('DEM2'!E24),"-",'DEM2'!E24)</f>
        <v>10.4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3329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62022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1336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47.7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17.899999999999999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983831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82807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248470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200224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20913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202819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17071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18626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1568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506044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42593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506124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42599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144266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3458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2135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2591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4655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3378</v>
      </c>
      <c r="C300" s="808">
        <f>IF(ISBLANK(POLJ3!C4),"-",POLJ3!C4)</f>
        <v>430</v>
      </c>
      <c r="D300" s="1160">
        <f>IF(ISBLANK(POLJ3!D4),"-",POLJ3!D4)</f>
        <v>2948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5422</v>
      </c>
      <c r="C301" s="789">
        <f>IF(ISBLANK(POLJ3!C5),"-",POLJ3!C5)</f>
        <v>3242</v>
      </c>
      <c r="D301" s="1161">
        <f>IF(ISBLANK(POLJ3!D5),"-",POLJ3!D5)</f>
        <v>2180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0</v>
      </c>
      <c r="D302" s="1162">
        <f>IF(ISBLANK(POLJ3!D6),"-",POLJ3!D6)</f>
        <v>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1</v>
      </c>
      <c r="D303" s="1163">
        <f>IF(ISBLANK(POLJ3!D7),"-",POLJ3!D7)</f>
        <v>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3458</v>
      </c>
      <c r="C304" s="807">
        <f>IF(ISBLANK(POLJ3!C8),"-",POLJ3!C8)</f>
        <v>388</v>
      </c>
      <c r="D304" s="1164">
        <f>IF(ISBLANK(POLJ3!D8),"-",POLJ3!D8)</f>
        <v>3070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68.61</v>
      </c>
      <c r="C310" s="1165"/>
      <c r="D310" s="3"/>
      <c r="E310" s="5"/>
      <c r="F310" s="5"/>
      <c r="G310" s="815" t="s">
        <v>854</v>
      </c>
      <c r="H310" s="816">
        <f>IF(ISBLANK(POLJ2!H3),"-",POLJ2!H3)</f>
        <v>1756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6108.65</v>
      </c>
      <c r="C311" s="1154"/>
      <c r="D311" s="3"/>
      <c r="E311" s="5"/>
      <c r="F311" s="5"/>
      <c r="G311" s="810" t="s">
        <v>855</v>
      </c>
      <c r="H311" s="248">
        <f>IF(ISBLANK(POLJ2!H4),"-",POLJ2!H4)</f>
        <v>9382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2106.02</v>
      </c>
      <c r="C312" s="1154"/>
      <c r="D312" s="3"/>
      <c r="E312" s="5"/>
      <c r="F312" s="5"/>
      <c r="G312" s="810" t="s">
        <v>856</v>
      </c>
      <c r="H312" s="248">
        <f>IF(ISBLANK(POLJ2!H5),"-",POLJ2!H5)</f>
        <v>1701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217.4</v>
      </c>
      <c r="C313" s="1154"/>
      <c r="D313" s="3"/>
      <c r="E313" s="5"/>
      <c r="F313" s="5"/>
      <c r="G313" s="812" t="s">
        <v>857</v>
      </c>
      <c r="H313" s="249">
        <f>IF(ISBLANK(POLJ2!H6),"-",POLJ2!H6)</f>
        <v>45511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2.2000000000000002</v>
      </c>
      <c r="C314" s="1154"/>
      <c r="D314" s="3"/>
      <c r="E314" s="5"/>
      <c r="F314" s="5"/>
      <c r="G314" s="814" t="s">
        <v>847</v>
      </c>
      <c r="H314" s="817">
        <f>IF(ISBLANK(POLJ2!H7),"-",POLJ2!H7)</f>
        <v>58350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446.81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8949.69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206</v>
      </c>
      <c r="I364" s="808">
        <f>IF(ISBLANK(OBRAZ2!I6),"-",OBRAZ2!I6)</f>
        <v>0</v>
      </c>
      <c r="J364" s="808">
        <f>IF(ISBLANK(OBRAZ2!J6),"-",OBRAZ2!J6)</f>
        <v>206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39.700000000000003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110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32.446808510638299</v>
      </c>
      <c r="I375" s="850">
        <f>IF(ISBLANK(OBRAZ2!C12),"-",OBRAZ2!C21)</f>
        <v>29.126213592233007</v>
      </c>
      <c r="J375" s="850">
        <f>IF(ISBLANK(OBRAZ2!D12),"-",OBRAZ2!D21)</f>
        <v>30.508474576271187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10.106382978723403</v>
      </c>
      <c r="I377" s="851">
        <f>IF(ISBLANK(OBRAZ2!C14),"-",OBRAZ2!C23)</f>
        <v>16.50485436893204</v>
      </c>
      <c r="J377" s="851">
        <f>IF(ISBLANK(OBRAZ2!D14),"-",OBRAZ2!D23)</f>
        <v>22.881355932203391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57.446808510638306</v>
      </c>
      <c r="I379" s="851">
        <f>IF(ISBLANK(OBRAZ2!C16),"-",OBRAZ2!C25)</f>
        <v>51.456310679611647</v>
      </c>
      <c r="J379" s="851">
        <f>IF(ISBLANK(OBRAZ2!D16),"-",OBRAZ2!D25)</f>
        <v>46.610169491525419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2.912621359223301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342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253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84.8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0.9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1.1000000000000001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98.2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1.1299999999999999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3956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33.299999999999997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791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2363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548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21.8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0.9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78.5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112.789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3751.1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14.40957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138</v>
      </c>
      <c r="D696" s="3"/>
      <c r="E696" s="5"/>
      <c r="F696" s="5"/>
      <c r="G696" s="837">
        <v>2012</v>
      </c>
      <c r="H696" s="835">
        <f>IF(ISBLANK(INDEKSI2!B5),"-",INDEKSI2!B5)</f>
        <v>18.2</v>
      </c>
      <c r="I696" s="835">
        <f>IF(ISBLANK(INDEKSI2!C5),"-",INDEKSI2!C5)</f>
        <v>147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34.86</v>
      </c>
      <c r="D697" s="3"/>
      <c r="E697" s="5"/>
      <c r="F697" s="5"/>
      <c r="G697" s="838">
        <v>2013</v>
      </c>
      <c r="H697" s="559">
        <f>IF(ISBLANK(INDEKSI2!B6),"-",INDEKSI2!B6)</f>
        <v>20.09</v>
      </c>
      <c r="I697" s="559">
        <f>IF(ISBLANK(INDEKSI2!C6),"-",INDEKSI2!C6)</f>
        <v>143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23.01</v>
      </c>
      <c r="I698" s="836">
        <f>IF(ISBLANK(INDEKSI2!C7),"-",INDEKSI2!C7)</f>
        <v>130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599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17.899999999999999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47.7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23.01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14.40957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34.86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11.23</v>
      </c>
      <c r="C4" s="721">
        <v>158</v>
      </c>
      <c r="D4" s="710"/>
      <c r="E4" s="711"/>
      <c r="F4" s="712"/>
    </row>
    <row r="5" spans="1:6" x14ac:dyDescent="0.25">
      <c r="A5" s="286">
        <v>2012</v>
      </c>
      <c r="B5" s="614">
        <v>18.2</v>
      </c>
      <c r="C5" s="722">
        <v>147</v>
      </c>
      <c r="D5" s="713"/>
      <c r="E5" s="641"/>
      <c r="F5" s="714"/>
    </row>
    <row r="6" spans="1:6" x14ac:dyDescent="0.25">
      <c r="A6" s="286">
        <v>2013</v>
      </c>
      <c r="B6" s="614">
        <v>20.09</v>
      </c>
      <c r="C6" s="722">
        <v>143</v>
      </c>
      <c r="D6" s="715">
        <v>14.40957</v>
      </c>
      <c r="E6" s="609">
        <v>138</v>
      </c>
      <c r="F6" s="716">
        <v>34.86</v>
      </c>
    </row>
    <row r="7" spans="1:6" x14ac:dyDescent="0.25">
      <c r="A7" s="219">
        <v>2014</v>
      </c>
      <c r="B7" s="615">
        <v>23.01</v>
      </c>
      <c r="C7" s="723">
        <v>130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3458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2591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2135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68.61</v>
      </c>
      <c r="G3" s="217" t="s">
        <v>765</v>
      </c>
      <c r="H3" s="71">
        <v>1756</v>
      </c>
    </row>
    <row r="4" spans="1:9" x14ac:dyDescent="0.25">
      <c r="A4" s="286" t="s">
        <v>760</v>
      </c>
      <c r="B4" s="214">
        <v>6108.65</v>
      </c>
      <c r="G4" s="286" t="s">
        <v>766</v>
      </c>
      <c r="H4" s="214">
        <v>9382</v>
      </c>
    </row>
    <row r="5" spans="1:9" x14ac:dyDescent="0.25">
      <c r="A5" s="286" t="s">
        <v>761</v>
      </c>
      <c r="B5" s="214">
        <v>2106.02</v>
      </c>
      <c r="G5" s="286" t="s">
        <v>767</v>
      </c>
      <c r="H5" s="214">
        <v>1701</v>
      </c>
    </row>
    <row r="6" spans="1:9" x14ac:dyDescent="0.25">
      <c r="A6" s="286" t="s">
        <v>762</v>
      </c>
      <c r="B6" s="214">
        <v>217.4</v>
      </c>
      <c r="G6" s="286" t="s">
        <v>768</v>
      </c>
      <c r="H6" s="214">
        <v>45511</v>
      </c>
    </row>
    <row r="7" spans="1:9" x14ac:dyDescent="0.25">
      <c r="A7" s="286" t="s">
        <v>763</v>
      </c>
      <c r="B7" s="214">
        <v>2.2000000000000002</v>
      </c>
      <c r="G7" s="1" t="s">
        <v>24</v>
      </c>
      <c r="H7" s="288">
        <v>58350</v>
      </c>
    </row>
    <row r="8" spans="1:9" x14ac:dyDescent="0.25">
      <c r="A8" s="287" t="s">
        <v>764</v>
      </c>
      <c r="B8" s="73">
        <v>446.81</v>
      </c>
    </row>
    <row r="9" spans="1:9" x14ac:dyDescent="0.25">
      <c r="A9" s="1" t="s">
        <v>24</v>
      </c>
      <c r="B9" s="288">
        <v>8949.69</v>
      </c>
      <c r="I9" s="41" t="s">
        <v>876</v>
      </c>
    </row>
    <row r="10" spans="1:9" x14ac:dyDescent="0.25">
      <c r="G10" s="29" t="s">
        <v>775</v>
      </c>
      <c r="H10" s="58">
        <v>4655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3378</v>
      </c>
      <c r="C4" s="55">
        <v>430</v>
      </c>
      <c r="D4" s="110">
        <v>2948</v>
      </c>
    </row>
    <row r="5" spans="1:4" ht="30" customHeight="1" x14ac:dyDescent="0.25">
      <c r="A5" s="274" t="s">
        <v>884</v>
      </c>
      <c r="B5" s="212">
        <v>5422</v>
      </c>
      <c r="C5" s="58">
        <v>3242</v>
      </c>
      <c r="D5" s="160">
        <v>2180</v>
      </c>
    </row>
    <row r="6" spans="1:4" x14ac:dyDescent="0.25">
      <c r="A6" s="274" t="s">
        <v>772</v>
      </c>
      <c r="B6" s="212">
        <v>4</v>
      </c>
      <c r="C6" s="58">
        <v>0</v>
      </c>
      <c r="D6" s="160">
        <v>4</v>
      </c>
    </row>
    <row r="7" spans="1:4" ht="30" x14ac:dyDescent="0.25">
      <c r="A7" s="274" t="s">
        <v>773</v>
      </c>
      <c r="B7" s="212">
        <v>8</v>
      </c>
      <c r="C7" s="58">
        <v>1</v>
      </c>
      <c r="D7" s="160">
        <v>7</v>
      </c>
    </row>
    <row r="8" spans="1:4" x14ac:dyDescent="0.25">
      <c r="A8" s="201" t="s">
        <v>774</v>
      </c>
      <c r="B8" s="72">
        <v>3458</v>
      </c>
      <c r="C8" s="61">
        <v>388</v>
      </c>
      <c r="D8" s="111">
        <v>3070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59.79343415713759</v>
      </c>
      <c r="C15" s="278">
        <f>D5/B5*100</f>
        <v>40.20656584286241</v>
      </c>
    </row>
    <row r="16" spans="1:4" ht="30" x14ac:dyDescent="0.25">
      <c r="A16" s="279" t="s">
        <v>821</v>
      </c>
      <c r="B16" s="283">
        <f>C4/B4*100</f>
        <v>12.729425695677914</v>
      </c>
      <c r="C16" s="280">
        <f>D4/B4*100</f>
        <v>87.270574304322082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59.79343415713759</v>
      </c>
      <c r="C22" s="278">
        <f t="shared" si="0"/>
        <v>40.20656584286241</v>
      </c>
    </row>
    <row r="23" spans="1:3" ht="30" x14ac:dyDescent="0.25">
      <c r="A23" s="279" t="s">
        <v>858</v>
      </c>
      <c r="B23" s="285">
        <f t="shared" si="0"/>
        <v>12.729425695677914</v>
      </c>
      <c r="C23" s="284">
        <f t="shared" si="0"/>
        <v>87.270574304322082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39.700000000000003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213</v>
      </c>
      <c r="C6" s="973">
        <v>0</v>
      </c>
      <c r="D6" s="945">
        <v>213</v>
      </c>
      <c r="E6" s="973">
        <v>188</v>
      </c>
      <c r="F6" s="973">
        <v>0</v>
      </c>
      <c r="G6" s="945">
        <v>188</v>
      </c>
      <c r="H6" s="599">
        <v>206</v>
      </c>
      <c r="I6" s="616">
        <v>0</v>
      </c>
      <c r="J6" s="945">
        <v>206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61</v>
      </c>
      <c r="C12" s="600">
        <v>60</v>
      </c>
      <c r="D12" s="600">
        <v>72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19</v>
      </c>
      <c r="C14" s="751">
        <v>34</v>
      </c>
      <c r="D14" s="751">
        <v>54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108</v>
      </c>
      <c r="C16" s="1029">
        <v>106</v>
      </c>
      <c r="D16" s="751">
        <v>110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6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32.446808510638299</v>
      </c>
      <c r="C21" s="289">
        <f>C12/SUM(C12:C17)*100</f>
        <v>29.126213592233007</v>
      </c>
      <c r="D21" s="289">
        <f>D12/SUM(D12:D17)*100</f>
        <v>30.508474576271187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10.106382978723403</v>
      </c>
      <c r="C23" s="290">
        <f>C14/SUM(C12:C17)*100</f>
        <v>16.50485436893204</v>
      </c>
      <c r="D23" s="290">
        <f>D14/SUM(D12:D17)*100</f>
        <v>22.881355932203391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57.446808510638306</v>
      </c>
      <c r="C25" s="290">
        <f>C16/SUM(C12:C17)*100</f>
        <v>51.456310679611647</v>
      </c>
      <c r="D25" s="290">
        <f>D16/SUM(D12:D17)*100</f>
        <v>46.610169491525419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2.912621359223301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52.6</v>
      </c>
      <c r="C7" s="600">
        <v>61</v>
      </c>
      <c r="D7" s="600">
        <v>91</v>
      </c>
    </row>
    <row r="8" spans="1:6" x14ac:dyDescent="0.25">
      <c r="A8" s="695" t="s">
        <v>944</v>
      </c>
      <c r="B8" s="751">
        <v>47.4</v>
      </c>
      <c r="C8" s="751">
        <v>18.8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20.2</v>
      </c>
      <c r="D9" s="752">
        <v>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52.6</v>
      </c>
      <c r="C13" s="697">
        <f t="shared" ref="C13:D13" si="1">IF(ISBLANK(C7),"",C7)</f>
        <v>61</v>
      </c>
      <c r="D13" s="697">
        <f t="shared" si="1"/>
        <v>91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47.4</v>
      </c>
      <c r="C14" s="698">
        <f t="shared" si="2"/>
        <v>18.8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20.2</v>
      </c>
      <c r="D15" s="699">
        <f t="shared" si="2"/>
        <v>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52.6</v>
      </c>
      <c r="C18" s="697">
        <f t="shared" ref="C18:D18" si="4">IF(ISBLANK(C7),"",C7)</f>
        <v>61</v>
      </c>
      <c r="D18" s="697">
        <f t="shared" si="4"/>
        <v>91</v>
      </c>
    </row>
    <row r="19" spans="1:5" x14ac:dyDescent="0.25">
      <c r="A19" s="701" t="s">
        <v>1632</v>
      </c>
      <c r="B19" s="698">
        <f t="shared" ref="B19:D20" si="5">IF(ISBLANK(B8),"",B8)</f>
        <v>47.4</v>
      </c>
      <c r="C19" s="698">
        <f t="shared" si="5"/>
        <v>18.8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20.2</v>
      </c>
      <c r="D20" s="699">
        <f t="shared" si="5"/>
        <v>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103.4</v>
      </c>
      <c r="C5" s="611">
        <v>97.9</v>
      </c>
      <c r="D5" s="1030">
        <v>100.9</v>
      </c>
      <c r="F5" s="28"/>
      <c r="G5" s="693">
        <f>A5</f>
        <v>2020</v>
      </c>
      <c r="H5" s="669">
        <f>IF(ISBLANK(B5),"",B5)</f>
        <v>103.4</v>
      </c>
      <c r="I5" s="618">
        <f t="shared" ref="H5:I7" si="0">IF(ISBLANK(C5),"",C5)</f>
        <v>97.9</v>
      </c>
    </row>
    <row r="6" spans="1:10" x14ac:dyDescent="0.25">
      <c r="A6" s="749">
        <v>2021</v>
      </c>
      <c r="B6" s="601">
        <v>117.6</v>
      </c>
      <c r="C6" s="612">
        <v>96.3</v>
      </c>
      <c r="D6" s="946">
        <v>106.7</v>
      </c>
      <c r="F6" s="44"/>
      <c r="G6" s="693">
        <f t="shared" ref="G6:G7" si="1">A6</f>
        <v>2021</v>
      </c>
      <c r="H6" s="670">
        <f t="shared" si="0"/>
        <v>117.6</v>
      </c>
      <c r="I6" s="619">
        <f t="shared" si="0"/>
        <v>96.3</v>
      </c>
    </row>
    <row r="7" spans="1:10" x14ac:dyDescent="0.25">
      <c r="A7" s="750">
        <v>2022</v>
      </c>
      <c r="B7" s="601">
        <v>110.4</v>
      </c>
      <c r="C7" s="612">
        <v>129.5</v>
      </c>
      <c r="D7" s="946">
        <v>119.6</v>
      </c>
      <c r="F7" s="44"/>
      <c r="G7" s="693">
        <f t="shared" si="1"/>
        <v>2022</v>
      </c>
      <c r="H7" s="671">
        <f t="shared" si="0"/>
        <v>110.4</v>
      </c>
      <c r="I7" s="620">
        <f t="shared" si="0"/>
        <v>129.5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103.4</v>
      </c>
      <c r="I13" s="618">
        <f>IF(ISBLANK(C5),"",C5)</f>
        <v>97.9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117.6</v>
      </c>
      <c r="I14" s="619">
        <f t="shared" si="3"/>
        <v>96.3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110.4</v>
      </c>
      <c r="I15" s="620">
        <f t="shared" si="4"/>
        <v>129.5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Merošina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193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11881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3.08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10494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11972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354</v>
      </c>
      <c r="C63" s="548">
        <f>IF(ISBLANK('DEM2'!C7),"-",'DEM2'!C7)</f>
        <v>367</v>
      </c>
      <c r="D63" s="548"/>
      <c r="E63" s="548">
        <f>IF(ISBLANK('DEM2'!D8),"-",'DEM2'!D8)</f>
        <v>385</v>
      </c>
      <c r="F63" s="548">
        <f>IF(ISBLANK('DEM2'!C8),"-",'DEM2'!C8)</f>
        <v>420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448</v>
      </c>
      <c r="C64" s="317">
        <f>IF(ISBLANK('DEM2'!F7),"-",'DEM2'!F7)</f>
        <v>424</v>
      </c>
      <c r="D64" s="789"/>
      <c r="E64" s="317">
        <f>IF(ISBLANK('DEM2'!G8),"-",'DEM2'!G8)</f>
        <v>415</v>
      </c>
      <c r="F64" s="317">
        <f>IF(ISBLANK('DEM2'!F8),"-",'DEM2'!F8)</f>
        <v>411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295</v>
      </c>
      <c r="C65" s="345">
        <f>IF(ISBLANK('DEM2'!I7),"-",'DEM2'!I7)</f>
        <v>283</v>
      </c>
      <c r="D65" s="393"/>
      <c r="E65" s="345">
        <f>IF(ISBLANK('DEM2'!J8),"-",'DEM2'!J8)</f>
        <v>246</v>
      </c>
      <c r="F65" s="345">
        <f>IF(ISBLANK('DEM2'!I8),"-",'DEM2'!I8)</f>
        <v>255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1022</v>
      </c>
      <c r="C66" s="317">
        <f>IF(ISBLANK('DEM2'!L7),"-",'DEM2'!L7)</f>
        <v>1007</v>
      </c>
      <c r="D66" s="395"/>
      <c r="E66" s="317">
        <f>IF(ISBLANK('DEM2'!M8),"-",'DEM2'!M8)</f>
        <v>982</v>
      </c>
      <c r="F66" s="317">
        <f>IF(ISBLANK('DEM2'!L8),"-",'DEM2'!L8)</f>
        <v>1021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1044</v>
      </c>
      <c r="C67" s="317">
        <f>IF(ISBLANK('DEM2'!O7),"-",'DEM2'!O7)</f>
        <v>1136</v>
      </c>
      <c r="D67" s="395"/>
      <c r="E67" s="317">
        <f>IF(ISBLANK('DEM2'!P8),"-",'DEM2'!P8)</f>
        <v>939</v>
      </c>
      <c r="F67" s="317">
        <f>IF(ISBLANK('DEM2'!O8),"-",'DEM2'!O8)</f>
        <v>989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3610</v>
      </c>
      <c r="C68" s="414">
        <f>IF(ISBLANK('DEM2'!R7),"-",'DEM2'!R7)</f>
        <v>4132</v>
      </c>
      <c r="D68" s="420"/>
      <c r="E68" s="414">
        <f>IF(ISBLANK('DEM2'!S8),"-",'DEM2'!S8)</f>
        <v>3430</v>
      </c>
      <c r="F68" s="414">
        <f>IF(ISBLANK('DEM2'!R8),"-",'DEM2'!R8)</f>
        <v>3804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6087</v>
      </c>
      <c r="C69" s="463">
        <f>IF(ISBLANK('DEM2'!U7),"-",'DEM2'!U7)</f>
        <v>6495</v>
      </c>
      <c r="D69" s="799"/>
      <c r="E69" s="463">
        <f>IF(ISBLANK('DEM2'!V8),"-",'DEM2'!V8)</f>
        <v>5766</v>
      </c>
      <c r="F69" s="463">
        <f>IF(ISBLANK('DEM2'!U8),"-",'DEM2'!U8)</f>
        <v>6115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9.6999999999999993</v>
      </c>
      <c r="G115" s="800">
        <f>IF(ISBLANK('DEM2'!E23),"-",'DEM2'!E23)</f>
        <v>28.3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20.8</v>
      </c>
      <c r="G116" s="407">
        <f>IF(ISBLANK('DEM2'!E24),"-",'DEM2'!E24)</f>
        <v>10.4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3329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62022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1336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47.7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17.899999999999999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983831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82807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248470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200224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20913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202819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17071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18626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1568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506044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42593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506124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42599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377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144266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3458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2135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2591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4655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3378</v>
      </c>
      <c r="C300" s="808">
        <f>IF(ISBLANK(POLJ3!C4),"-",POLJ3!C4)</f>
        <v>430</v>
      </c>
      <c r="D300" s="1160">
        <f>IF(ISBLANK(POLJ3!D4),"-",POLJ3!D4)</f>
        <v>2948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5422</v>
      </c>
      <c r="C301" s="789">
        <f>IF(ISBLANK(POLJ3!C5),"-",POLJ3!C5)</f>
        <v>3242</v>
      </c>
      <c r="D301" s="1161">
        <f>IF(ISBLANK(POLJ3!D5),"-",POLJ3!D5)</f>
        <v>2180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0</v>
      </c>
      <c r="D302" s="1162">
        <f>IF(ISBLANK(POLJ3!D6),"-",POLJ3!D6)</f>
        <v>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1</v>
      </c>
      <c r="D303" s="1163">
        <f>IF(ISBLANK(POLJ3!D7),"-",POLJ3!D7)</f>
        <v>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3458</v>
      </c>
      <c r="C304" s="807">
        <f>IF(ISBLANK(POLJ3!C8),"-",POLJ3!C8)</f>
        <v>388</v>
      </c>
      <c r="D304" s="1164">
        <f>IF(ISBLANK(POLJ3!D8),"-",POLJ3!D8)</f>
        <v>3070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68.61</v>
      </c>
      <c r="C310" s="1165"/>
      <c r="D310" s="3"/>
      <c r="E310" s="5"/>
      <c r="F310" s="5"/>
      <c r="G310" s="815" t="s">
        <v>765</v>
      </c>
      <c r="H310" s="816">
        <f>IF(ISBLANK(POLJ2!H3),"-",POLJ2!H3)</f>
        <v>1756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6108.65</v>
      </c>
      <c r="C311" s="1154"/>
      <c r="D311" s="3"/>
      <c r="E311" s="5"/>
      <c r="F311" s="5"/>
      <c r="G311" s="810" t="s">
        <v>766</v>
      </c>
      <c r="H311" s="248">
        <f>IF(ISBLANK(POLJ2!H4),"-",POLJ2!H4)</f>
        <v>9382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2106.02</v>
      </c>
      <c r="C312" s="1154"/>
      <c r="D312" s="3"/>
      <c r="E312" s="5"/>
      <c r="F312" s="5"/>
      <c r="G312" s="810" t="s">
        <v>767</v>
      </c>
      <c r="H312" s="248">
        <f>IF(ISBLANK(POLJ2!H5),"-",POLJ2!H5)</f>
        <v>1701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217.4</v>
      </c>
      <c r="C313" s="1154"/>
      <c r="D313" s="3"/>
      <c r="E313" s="5"/>
      <c r="F313" s="5"/>
      <c r="G313" s="812" t="s">
        <v>768</v>
      </c>
      <c r="H313" s="249">
        <f>IF(ISBLANK(POLJ2!H6),"-",POLJ2!H6)</f>
        <v>45511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2.2000000000000002</v>
      </c>
      <c r="C314" s="1154"/>
      <c r="D314" s="3"/>
      <c r="E314" s="5"/>
      <c r="F314" s="5"/>
      <c r="G314" s="814" t="s">
        <v>16</v>
      </c>
      <c r="H314" s="817">
        <f>IF(ISBLANK(POLJ2!H7),"-",POLJ2!H7)</f>
        <v>58350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446.81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8949.69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206</v>
      </c>
      <c r="I364" s="808">
        <f>IF(ISBLANK(OBRAZ2!I6),"-",OBRAZ2!I6)</f>
        <v>0</v>
      </c>
      <c r="J364" s="808">
        <f>IF(ISBLANK(OBRAZ2!J6),"-",OBRAZ2!J6)</f>
        <v>206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39.700000000000003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110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32.446808510638299</v>
      </c>
      <c r="I375" s="850">
        <f>IF(ISBLANK(OBRAZ2!C12),"-",OBRAZ2!C21)</f>
        <v>29.126213592233007</v>
      </c>
      <c r="J375" s="850">
        <f>IF(ISBLANK(OBRAZ2!D12),"-",OBRAZ2!D21)</f>
        <v>30.508474576271187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10.106382978723403</v>
      </c>
      <c r="I377" s="851">
        <f>IF(ISBLANK(OBRAZ2!C14),"-",OBRAZ2!C23)</f>
        <v>16.50485436893204</v>
      </c>
      <c r="J377" s="851">
        <f>IF(ISBLANK(OBRAZ2!D14),"-",OBRAZ2!D23)</f>
        <v>22.881355932203391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57.446808510638306</v>
      </c>
      <c r="I379" s="851">
        <f>IF(ISBLANK(OBRAZ2!C16),"-",OBRAZ2!C25)</f>
        <v>51.456310679611647</v>
      </c>
      <c r="J379" s="851">
        <f>IF(ISBLANK(OBRAZ2!D16),"-",OBRAZ2!D25)</f>
        <v>46.610169491525419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2.912621359223301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342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253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84.8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0.9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1.1000000000000001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98.2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1.1299999999999999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3956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33.299999999999997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791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2363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548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395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21.8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0.9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78.5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112.789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3751.1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14.40957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138</v>
      </c>
      <c r="D696" s="315"/>
      <c r="E696" s="314"/>
      <c r="F696" s="5"/>
      <c r="G696" s="837">
        <v>2012</v>
      </c>
      <c r="H696" s="835">
        <f>IF(ISBLANK(INDEKSI2!B5),"-",INDEKSI2!B5)</f>
        <v>18.2</v>
      </c>
      <c r="I696" s="835">
        <f>IF(ISBLANK(INDEKSI2!C5),"-",INDEKSI2!C5)</f>
        <v>147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34.86</v>
      </c>
      <c r="D697" s="315"/>
      <c r="E697" s="314"/>
      <c r="F697" s="5"/>
      <c r="G697" s="838">
        <v>2013</v>
      </c>
      <c r="H697" s="559">
        <f>IF(ISBLANK(INDEKSI2!B6),"-",INDEKSI2!B6)</f>
        <v>20.09</v>
      </c>
      <c r="I697" s="559">
        <f>IF(ISBLANK(INDEKSI2!C6),"-",INDEKSI2!C6)</f>
        <v>143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23.01</v>
      </c>
      <c r="I698" s="836">
        <f>IF(ISBLANK(INDEKSI2!C7),"-",INDEKSI2!C7)</f>
        <v>130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210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599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0</v>
      </c>
      <c r="E6" s="612">
        <v>11</v>
      </c>
      <c r="F6" s="1033">
        <v>0</v>
      </c>
      <c r="G6" s="612">
        <v>0</v>
      </c>
      <c r="H6" s="980">
        <v>0</v>
      </c>
      <c r="I6" s="1034">
        <v>0</v>
      </c>
      <c r="J6" s="612">
        <v>0</v>
      </c>
      <c r="K6" s="1035">
        <v>0</v>
      </c>
      <c r="L6" s="1033">
        <v>80</v>
      </c>
      <c r="M6" s="612">
        <v>34</v>
      </c>
      <c r="N6" s="1028">
        <v>46</v>
      </c>
      <c r="O6" s="1034">
        <v>33.1</v>
      </c>
      <c r="P6" s="612">
        <v>29.1</v>
      </c>
      <c r="Q6" s="1028">
        <v>36.9</v>
      </c>
      <c r="R6" s="1033">
        <v>108</v>
      </c>
      <c r="S6" s="612">
        <v>47</v>
      </c>
      <c r="T6" s="1035">
        <v>61</v>
      </c>
    </row>
    <row r="7" spans="1:20" x14ac:dyDescent="0.25">
      <c r="A7" s="286">
        <v>2021</v>
      </c>
      <c r="B7" s="602">
        <v>1</v>
      </c>
      <c r="C7" s="601">
        <v>11</v>
      </c>
      <c r="D7" s="612">
        <v>0</v>
      </c>
      <c r="E7" s="612">
        <v>11</v>
      </c>
      <c r="F7" s="1033">
        <v>0</v>
      </c>
      <c r="G7" s="612">
        <v>0</v>
      </c>
      <c r="H7" s="980">
        <v>0</v>
      </c>
      <c r="I7" s="1034">
        <v>0</v>
      </c>
      <c r="J7" s="612">
        <v>0</v>
      </c>
      <c r="K7" s="1035">
        <v>0</v>
      </c>
      <c r="L7" s="1033">
        <v>94</v>
      </c>
      <c r="M7" s="612">
        <v>46</v>
      </c>
      <c r="N7" s="1028">
        <v>48</v>
      </c>
      <c r="O7" s="1034">
        <v>36.6</v>
      </c>
      <c r="P7" s="612">
        <v>34.700000000000003</v>
      </c>
      <c r="Q7" s="1028">
        <v>38.6</v>
      </c>
      <c r="R7" s="1033">
        <v>112</v>
      </c>
      <c r="S7" s="612">
        <v>52</v>
      </c>
      <c r="T7" s="1035">
        <v>60</v>
      </c>
    </row>
    <row r="8" spans="1:20" x14ac:dyDescent="0.25">
      <c r="A8" s="219">
        <v>2022</v>
      </c>
      <c r="B8" s="617">
        <v>1</v>
      </c>
      <c r="C8" s="947">
        <v>11</v>
      </c>
      <c r="D8" s="981">
        <v>0</v>
      </c>
      <c r="E8" s="981">
        <v>11</v>
      </c>
      <c r="F8" s="1036">
        <v>9</v>
      </c>
      <c r="G8" s="981">
        <v>4</v>
      </c>
      <c r="H8" s="979">
        <v>5</v>
      </c>
      <c r="I8" s="754">
        <v>3.1</v>
      </c>
      <c r="J8" s="981">
        <v>2.6</v>
      </c>
      <c r="K8" s="1037">
        <v>3.7</v>
      </c>
      <c r="L8" s="1036">
        <v>117</v>
      </c>
      <c r="M8" s="981">
        <v>56</v>
      </c>
      <c r="N8" s="691">
        <v>61</v>
      </c>
      <c r="O8" s="754">
        <v>39.700000000000003</v>
      </c>
      <c r="P8" s="981">
        <v>36.4</v>
      </c>
      <c r="Q8" s="691">
        <v>43.3</v>
      </c>
      <c r="R8" s="1036">
        <v>110</v>
      </c>
      <c r="S8" s="981">
        <v>57</v>
      </c>
      <c r="T8" s="1037">
        <v>53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342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253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84.8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0.9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13.197969543147209</v>
      </c>
      <c r="C21" s="739">
        <f>B10/(B7+B10)*100</f>
        <v>86.802030456852791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26.878612716763005</v>
      </c>
      <c r="C22" s="739">
        <f>B11/(B8+B11)*100</f>
        <v>73.121387283236999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13.197969543147209</v>
      </c>
      <c r="C26" s="739">
        <f>C21</f>
        <v>86.802030456852791</v>
      </c>
    </row>
    <row r="27" spans="1:10" ht="24.75" x14ac:dyDescent="0.25">
      <c r="A27" s="742" t="s">
        <v>1407</v>
      </c>
      <c r="B27" s="739">
        <f>B22</f>
        <v>26.878612716763005</v>
      </c>
      <c r="C27" s="739">
        <f>C22</f>
        <v>73.121387283236999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16</v>
      </c>
      <c r="K5" s="55">
        <v>0</v>
      </c>
      <c r="L5" s="110">
        <v>16</v>
      </c>
      <c r="M5" s="70">
        <v>64</v>
      </c>
      <c r="N5" s="55">
        <v>78</v>
      </c>
      <c r="O5" s="70">
        <v>327</v>
      </c>
      <c r="P5" s="110">
        <v>284</v>
      </c>
    </row>
    <row r="6" spans="1:16" x14ac:dyDescent="0.25">
      <c r="A6" s="923" t="s">
        <v>259</v>
      </c>
      <c r="B6" s="1096">
        <v>0</v>
      </c>
      <c r="C6" s="1097">
        <v>16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16</v>
      </c>
      <c r="K6" s="58">
        <v>0</v>
      </c>
      <c r="L6" s="160">
        <v>16</v>
      </c>
      <c r="M6" s="212">
        <v>52</v>
      </c>
      <c r="N6" s="58">
        <v>93</v>
      </c>
      <c r="O6" s="212">
        <v>342</v>
      </c>
      <c r="P6" s="160">
        <v>253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410</v>
      </c>
      <c r="N7" s="94">
        <v>311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82</v>
      </c>
      <c r="C5" s="611">
        <v>84</v>
      </c>
      <c r="D5" s="945">
        <v>80</v>
      </c>
      <c r="E5" s="610"/>
      <c r="F5" s="611"/>
      <c r="G5" s="945"/>
      <c r="H5" s="610"/>
      <c r="I5" s="611"/>
      <c r="J5" s="945"/>
      <c r="K5" s="610">
        <v>110</v>
      </c>
      <c r="L5" s="611">
        <v>57</v>
      </c>
      <c r="M5" s="945">
        <v>53</v>
      </c>
      <c r="N5" s="610">
        <v>78</v>
      </c>
      <c r="O5" s="611">
        <v>79.2</v>
      </c>
      <c r="P5" s="945">
        <v>76.8</v>
      </c>
      <c r="Q5" s="610">
        <v>1.1000000000000001</v>
      </c>
      <c r="R5" s="611">
        <v>0</v>
      </c>
      <c r="S5" s="945">
        <v>2.2999999999999998</v>
      </c>
    </row>
    <row r="6" spans="1:19" x14ac:dyDescent="0.25">
      <c r="A6" s="286">
        <v>2021</v>
      </c>
      <c r="B6" s="457">
        <v>82.1</v>
      </c>
      <c r="C6" s="458">
        <v>84.9</v>
      </c>
      <c r="D6" s="976">
        <v>79.5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98</v>
      </c>
      <c r="L6" s="458">
        <v>50</v>
      </c>
      <c r="M6" s="976">
        <v>48</v>
      </c>
      <c r="N6" s="457">
        <v>77.2</v>
      </c>
      <c r="O6" s="458">
        <v>74.599999999999994</v>
      </c>
      <c r="P6" s="976">
        <v>80</v>
      </c>
      <c r="Q6" s="457">
        <v>-0.8</v>
      </c>
      <c r="R6" s="458">
        <v>-0.8</v>
      </c>
      <c r="S6" s="976">
        <v>-0.8</v>
      </c>
    </row>
    <row r="7" spans="1:19" x14ac:dyDescent="0.25">
      <c r="A7" s="286">
        <v>2022</v>
      </c>
      <c r="B7" s="601">
        <v>84</v>
      </c>
      <c r="C7" s="612">
        <v>84.2</v>
      </c>
      <c r="D7" s="980">
        <v>83.9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95</v>
      </c>
      <c r="L7" s="612">
        <v>46</v>
      </c>
      <c r="M7" s="980">
        <v>49</v>
      </c>
      <c r="N7" s="601">
        <v>84.8</v>
      </c>
      <c r="O7" s="612">
        <v>78</v>
      </c>
      <c r="P7" s="980">
        <v>92.5</v>
      </c>
      <c r="Q7" s="601">
        <v>0.9</v>
      </c>
      <c r="R7" s="612">
        <v>1.1000000000000001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248470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20913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200224</v>
      </c>
      <c r="D5" s="253"/>
    </row>
    <row r="6" spans="1:4" ht="30" x14ac:dyDescent="0.25">
      <c r="A6" s="686" t="s">
        <v>474</v>
      </c>
      <c r="B6" s="617">
        <v>48246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39</v>
      </c>
      <c r="G5" s="113"/>
      <c r="H5" s="174" t="s">
        <v>586</v>
      </c>
      <c r="I5" s="207">
        <v>5</v>
      </c>
      <c r="J5" s="207">
        <v>5</v>
      </c>
    </row>
    <row r="6" spans="1:13" ht="15" customHeight="1" x14ac:dyDescent="0.25">
      <c r="A6" s="175" t="s">
        <v>587</v>
      </c>
      <c r="B6" s="208">
        <v>773</v>
      </c>
      <c r="C6" s="208">
        <v>163</v>
      </c>
      <c r="G6" s="113"/>
      <c r="H6" s="175" t="s">
        <v>587</v>
      </c>
      <c r="I6" s="208">
        <v>167</v>
      </c>
      <c r="J6" s="208">
        <v>57</v>
      </c>
    </row>
    <row r="7" spans="1:13" ht="15" customHeight="1" x14ac:dyDescent="0.25">
      <c r="A7" s="175" t="s">
        <v>588</v>
      </c>
      <c r="B7" s="208">
        <v>1380</v>
      </c>
      <c r="C7" s="208">
        <v>994</v>
      </c>
      <c r="G7" s="113"/>
      <c r="H7" s="175" t="s">
        <v>588</v>
      </c>
      <c r="I7" s="208">
        <v>856</v>
      </c>
      <c r="J7" s="208">
        <v>346</v>
      </c>
    </row>
    <row r="8" spans="1:13" ht="15" customHeight="1" x14ac:dyDescent="0.25">
      <c r="A8" s="175" t="s">
        <v>589</v>
      </c>
      <c r="B8" s="208">
        <v>1584</v>
      </c>
      <c r="C8" s="208">
        <v>1665</v>
      </c>
      <c r="G8" s="113"/>
      <c r="H8" s="175" t="s">
        <v>589</v>
      </c>
      <c r="I8" s="208">
        <v>1446</v>
      </c>
      <c r="J8" s="208">
        <v>1292</v>
      </c>
    </row>
    <row r="9" spans="1:13" ht="15" customHeight="1" x14ac:dyDescent="0.25">
      <c r="A9" s="175" t="s">
        <v>590</v>
      </c>
      <c r="B9" s="208">
        <v>1832</v>
      </c>
      <c r="C9" s="208">
        <v>3005</v>
      </c>
      <c r="G9" s="113"/>
      <c r="H9" s="175" t="s">
        <v>590</v>
      </c>
      <c r="I9" s="208">
        <v>2107</v>
      </c>
      <c r="J9" s="208">
        <v>3183</v>
      </c>
    </row>
    <row r="10" spans="1:13" ht="15" customHeight="1" x14ac:dyDescent="0.25">
      <c r="A10" s="175" t="s">
        <v>591</v>
      </c>
      <c r="B10" s="208">
        <v>112</v>
      </c>
      <c r="C10" s="208">
        <v>163</v>
      </c>
      <c r="G10" s="113"/>
      <c r="H10" s="175" t="s">
        <v>591</v>
      </c>
      <c r="I10" s="208">
        <v>96</v>
      </c>
      <c r="J10" s="208">
        <v>140</v>
      </c>
    </row>
    <row r="11" spans="1:13" ht="15" customHeight="1" x14ac:dyDescent="0.25">
      <c r="A11" s="176" t="s">
        <v>592</v>
      </c>
      <c r="B11" s="209">
        <v>90</v>
      </c>
      <c r="C11" s="209">
        <v>154</v>
      </c>
      <c r="G11" s="113"/>
      <c r="H11" s="176" t="s">
        <v>592</v>
      </c>
      <c r="I11" s="209">
        <v>287</v>
      </c>
      <c r="J11" s="209">
        <v>245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39</v>
      </c>
      <c r="G17" s="113"/>
      <c r="H17" s="174" t="s">
        <v>586</v>
      </c>
      <c r="I17" s="177">
        <f>IF(ISBLANK(I5),"0",I5)</f>
        <v>5</v>
      </c>
      <c r="J17" s="178">
        <f>IF(ISBLANK(J5),"0",J5)</f>
        <v>5</v>
      </c>
    </row>
    <row r="18" spans="1:13" ht="15" customHeight="1" x14ac:dyDescent="0.25">
      <c r="A18" s="175" t="s">
        <v>587</v>
      </c>
      <c r="B18" s="179">
        <f t="shared" ref="B18:C18" si="0">IF(ISBLANK(B6),"0",B6)</f>
        <v>773</v>
      </c>
      <c r="C18" s="180">
        <f t="shared" si="0"/>
        <v>163</v>
      </c>
      <c r="G18" s="113"/>
      <c r="H18" s="175" t="s">
        <v>587</v>
      </c>
      <c r="I18" s="179">
        <f t="shared" ref="I18:J18" si="1">IF(ISBLANK(I6),"0",I6)</f>
        <v>167</v>
      </c>
      <c r="J18" s="180">
        <f t="shared" si="1"/>
        <v>57</v>
      </c>
    </row>
    <row r="19" spans="1:13" ht="15" customHeight="1" x14ac:dyDescent="0.25">
      <c r="A19" s="175" t="s">
        <v>588</v>
      </c>
      <c r="B19" s="179">
        <f t="shared" ref="B19:C19" si="2">IF(ISBLANK(B7),"0",B7)</f>
        <v>1380</v>
      </c>
      <c r="C19" s="180">
        <f t="shared" si="2"/>
        <v>994</v>
      </c>
      <c r="G19" s="113"/>
      <c r="H19" s="175" t="s">
        <v>588</v>
      </c>
      <c r="I19" s="179">
        <f t="shared" ref="I19:J19" si="3">IF(ISBLANK(I7),"0",I7)</f>
        <v>856</v>
      </c>
      <c r="J19" s="180">
        <f t="shared" si="3"/>
        <v>346</v>
      </c>
    </row>
    <row r="20" spans="1:13" ht="15" customHeight="1" x14ac:dyDescent="0.25">
      <c r="A20" s="175" t="s">
        <v>589</v>
      </c>
      <c r="B20" s="179">
        <f t="shared" ref="B20:C20" si="4">IF(ISBLANK(B8),"0",B8)</f>
        <v>1584</v>
      </c>
      <c r="C20" s="180">
        <f t="shared" si="4"/>
        <v>1665</v>
      </c>
      <c r="G20" s="113"/>
      <c r="H20" s="175" t="s">
        <v>589</v>
      </c>
      <c r="I20" s="179">
        <f t="shared" ref="I20:J20" si="5">IF(ISBLANK(I8),"0",I8)</f>
        <v>1446</v>
      </c>
      <c r="J20" s="180">
        <f t="shared" si="5"/>
        <v>1292</v>
      </c>
    </row>
    <row r="21" spans="1:13" ht="15" customHeight="1" x14ac:dyDescent="0.25">
      <c r="A21" s="175" t="s">
        <v>590</v>
      </c>
      <c r="B21" s="179">
        <f t="shared" ref="B21:C21" si="6">IF(ISBLANK(B9),"0",B9)</f>
        <v>1832</v>
      </c>
      <c r="C21" s="180">
        <f t="shared" si="6"/>
        <v>3005</v>
      </c>
      <c r="G21" s="113"/>
      <c r="H21" s="175" t="s">
        <v>590</v>
      </c>
      <c r="I21" s="179">
        <f t="shared" ref="I21:J21" si="7">IF(ISBLANK(I9),"0",I9)</f>
        <v>2107</v>
      </c>
      <c r="J21" s="180">
        <f t="shared" si="7"/>
        <v>3183</v>
      </c>
    </row>
    <row r="22" spans="1:13" ht="15" customHeight="1" x14ac:dyDescent="0.25">
      <c r="A22" s="175" t="s">
        <v>591</v>
      </c>
      <c r="B22" s="179">
        <f t="shared" ref="B22:C22" si="8">IF(ISBLANK(B10),"0",B10)</f>
        <v>112</v>
      </c>
      <c r="C22" s="180">
        <f t="shared" si="8"/>
        <v>163</v>
      </c>
      <c r="G22" s="113"/>
      <c r="H22" s="175" t="s">
        <v>591</v>
      </c>
      <c r="I22" s="179">
        <f t="shared" ref="I22:J22" si="9">IF(ISBLANK(I10),"0",I10)</f>
        <v>96</v>
      </c>
      <c r="J22" s="180">
        <f t="shared" si="9"/>
        <v>140</v>
      </c>
    </row>
    <row r="23" spans="1:13" ht="15" customHeight="1" x14ac:dyDescent="0.25">
      <c r="A23" s="176" t="s">
        <v>592</v>
      </c>
      <c r="B23" s="181">
        <f t="shared" ref="B23:C23" si="10">IF(ISBLANK(B11),"0",B11)</f>
        <v>90</v>
      </c>
      <c r="C23" s="182">
        <f t="shared" si="10"/>
        <v>154</v>
      </c>
      <c r="G23" s="113"/>
      <c r="H23" s="176" t="s">
        <v>592</v>
      </c>
      <c r="I23" s="181">
        <f t="shared" ref="I23:J23" si="11">IF(ISBLANK(I11),"0",I11)</f>
        <v>287</v>
      </c>
      <c r="J23" s="182">
        <f t="shared" si="11"/>
        <v>245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0.60282466414054425</v>
      </c>
      <c r="C29" s="184">
        <f>C17/SUM(C17:C23)*100</f>
        <v>0.63076176613294521</v>
      </c>
      <c r="D29" s="253"/>
      <c r="E29" s="253"/>
      <c r="G29" s="113"/>
      <c r="H29" s="174" t="s">
        <v>593</v>
      </c>
      <c r="I29" s="184">
        <f>I17/SUM(I17:I23)*100</f>
        <v>0.1007252215954875</v>
      </c>
      <c r="J29" s="184">
        <f>J17/SUM(J17:J23)*100</f>
        <v>9.4912680334092628E-2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13.313813296589736</v>
      </c>
      <c r="C30" s="185">
        <f>C18/SUM(C17:C23)*100</f>
        <v>2.6362607148633348</v>
      </c>
      <c r="D30" s="253"/>
      <c r="E30" s="253"/>
      <c r="G30" s="113"/>
      <c r="H30" s="175" t="s">
        <v>594</v>
      </c>
      <c r="I30" s="185">
        <f>I18/SUM(I17:I23)*100</f>
        <v>3.364222401289283</v>
      </c>
      <c r="J30" s="185">
        <f>J18/SUM(J17:J23)*100</f>
        <v>1.082004555808656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23.768515328970029</v>
      </c>
      <c r="C31" s="185">
        <f>C19/SUM(C17:C23)*100</f>
        <v>16.076338347080704</v>
      </c>
      <c r="D31" s="253"/>
      <c r="E31" s="253"/>
      <c r="G31" s="113"/>
      <c r="H31" s="175" t="s">
        <v>595</v>
      </c>
      <c r="I31" s="185">
        <f>I19/SUM(I17:I23)*100</f>
        <v>17.24415793714746</v>
      </c>
      <c r="J31" s="185">
        <f>J19/SUM(J17:J23)*100</f>
        <v>6.5679574791192099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27.282121942817778</v>
      </c>
      <c r="C32" s="185">
        <f>C20/SUM(C17:C23)*100</f>
        <v>26.92867540029112</v>
      </c>
      <c r="D32" s="253"/>
      <c r="E32" s="253"/>
      <c r="G32" s="113"/>
      <c r="H32" s="175" t="s">
        <v>596</v>
      </c>
      <c r="I32" s="185">
        <f>I20/SUM(I17:I23)*100</f>
        <v>29.129734085414988</v>
      </c>
      <c r="J32" s="185">
        <f>J20/SUM(J17:J23)*100</f>
        <v>24.525436598329538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31.553565277299345</v>
      </c>
      <c r="C33" s="185">
        <f>C21/SUM(C17:C23)*100</f>
        <v>48.601002749474361</v>
      </c>
      <c r="D33" s="253"/>
      <c r="E33" s="253"/>
      <c r="G33" s="113"/>
      <c r="H33" s="175" t="s">
        <v>597</v>
      </c>
      <c r="I33" s="185">
        <f>I21/SUM(I17:I23)*100</f>
        <v>42.445608380338435</v>
      </c>
      <c r="J33" s="185">
        <f>J21/SUM(J17:J23)*100</f>
        <v>60.421412300683372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1.9290389252497417</v>
      </c>
      <c r="C34" s="185">
        <f>C22/SUM(C17:C23)*100</f>
        <v>2.6362607148633348</v>
      </c>
      <c r="D34" s="253"/>
      <c r="E34" s="253"/>
      <c r="G34" s="113"/>
      <c r="H34" s="175" t="s">
        <v>598</v>
      </c>
      <c r="I34" s="185">
        <f>I22/SUM(I17:I23)*100</f>
        <v>1.9339242546333604</v>
      </c>
      <c r="J34" s="185">
        <f>J22/SUM(J17:J23)*100</f>
        <v>2.6575550493545936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1.550120564932828</v>
      </c>
      <c r="C35" s="186">
        <f>C23/SUM(C17:C23)*100</f>
        <v>2.4907003072941936</v>
      </c>
      <c r="D35" s="253"/>
      <c r="E35" s="253"/>
      <c r="G35" s="113"/>
      <c r="H35" s="176" t="s">
        <v>599</v>
      </c>
      <c r="I35" s="186">
        <f>I23/SUM(I17:I23)*100</f>
        <v>5.7816277195809835</v>
      </c>
      <c r="J35" s="186">
        <f>J23/SUM(J17:J23)*100</f>
        <v>4.6507213363705393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0.60282466414054425</v>
      </c>
      <c r="C41" s="184">
        <f t="shared" si="12"/>
        <v>0.63076176613294521</v>
      </c>
      <c r="G41" s="113"/>
      <c r="H41" s="174" t="s">
        <v>601</v>
      </c>
      <c r="I41" s="184">
        <f t="shared" ref="I41:J41" si="13">I29</f>
        <v>0.1007252215954875</v>
      </c>
      <c r="J41" s="184">
        <f t="shared" si="13"/>
        <v>9.4912680334092628E-2</v>
      </c>
    </row>
    <row r="42" spans="1:12" x14ac:dyDescent="0.25">
      <c r="A42" s="175" t="s">
        <v>602</v>
      </c>
      <c r="B42" s="185">
        <f t="shared" si="12"/>
        <v>13.313813296589736</v>
      </c>
      <c r="C42" s="185">
        <f t="shared" si="12"/>
        <v>2.6362607148633348</v>
      </c>
      <c r="G42" s="113"/>
      <c r="H42" s="175" t="s">
        <v>602</v>
      </c>
      <c r="I42" s="185">
        <f t="shared" ref="I42:J42" si="14">I30</f>
        <v>3.364222401289283</v>
      </c>
      <c r="J42" s="185">
        <f t="shared" si="14"/>
        <v>1.082004555808656</v>
      </c>
    </row>
    <row r="43" spans="1:12" x14ac:dyDescent="0.25">
      <c r="A43" s="175" t="s">
        <v>603</v>
      </c>
      <c r="B43" s="185">
        <f t="shared" si="12"/>
        <v>23.768515328970029</v>
      </c>
      <c r="C43" s="185">
        <f t="shared" si="12"/>
        <v>16.076338347080704</v>
      </c>
      <c r="G43" s="113"/>
      <c r="H43" s="175" t="s">
        <v>603</v>
      </c>
      <c r="I43" s="185">
        <f t="shared" ref="I43:J43" si="15">I31</f>
        <v>17.24415793714746</v>
      </c>
      <c r="J43" s="185">
        <f t="shared" si="15"/>
        <v>6.5679574791192099</v>
      </c>
    </row>
    <row r="44" spans="1:12" x14ac:dyDescent="0.25">
      <c r="A44" s="175" t="s">
        <v>604</v>
      </c>
      <c r="B44" s="185">
        <f t="shared" si="12"/>
        <v>27.282121942817778</v>
      </c>
      <c r="C44" s="185">
        <f t="shared" si="12"/>
        <v>26.92867540029112</v>
      </c>
      <c r="G44" s="113"/>
      <c r="H44" s="175" t="s">
        <v>604</v>
      </c>
      <c r="I44" s="185">
        <f t="shared" ref="I44:J44" si="16">I32</f>
        <v>29.129734085414988</v>
      </c>
      <c r="J44" s="185">
        <f t="shared" si="16"/>
        <v>24.525436598329538</v>
      </c>
    </row>
    <row r="45" spans="1:12" x14ac:dyDescent="0.25">
      <c r="A45" s="175" t="s">
        <v>605</v>
      </c>
      <c r="B45" s="185">
        <f t="shared" si="12"/>
        <v>31.553565277299345</v>
      </c>
      <c r="C45" s="185">
        <f t="shared" si="12"/>
        <v>48.601002749474361</v>
      </c>
      <c r="G45" s="113"/>
      <c r="H45" s="175" t="s">
        <v>605</v>
      </c>
      <c r="I45" s="185">
        <f t="shared" ref="I45:J45" si="17">I33</f>
        <v>42.445608380338435</v>
      </c>
      <c r="J45" s="185">
        <f t="shared" si="17"/>
        <v>60.421412300683372</v>
      </c>
    </row>
    <row r="46" spans="1:12" x14ac:dyDescent="0.25">
      <c r="A46" s="175" t="s">
        <v>606</v>
      </c>
      <c r="B46" s="185">
        <f t="shared" si="12"/>
        <v>1.9290389252497417</v>
      </c>
      <c r="C46" s="185">
        <f t="shared" si="12"/>
        <v>2.6362607148633348</v>
      </c>
      <c r="G46" s="113"/>
      <c r="H46" s="175" t="s">
        <v>606</v>
      </c>
      <c r="I46" s="185">
        <f t="shared" ref="I46:J46" si="18">I34</f>
        <v>1.9339242546333604</v>
      </c>
      <c r="J46" s="185">
        <f t="shared" si="18"/>
        <v>2.6575550493545936</v>
      </c>
    </row>
    <row r="47" spans="1:12" x14ac:dyDescent="0.25">
      <c r="A47" s="176" t="s">
        <v>607</v>
      </c>
      <c r="B47" s="186">
        <f t="shared" si="12"/>
        <v>1.550120564932828</v>
      </c>
      <c r="C47" s="186">
        <f t="shared" si="12"/>
        <v>2.4907003072941936</v>
      </c>
      <c r="G47" s="113"/>
      <c r="H47" s="176" t="s">
        <v>607</v>
      </c>
      <c r="I47" s="186">
        <f t="shared" ref="I47:J47" si="19">I35</f>
        <v>5.7816277195809835</v>
      </c>
      <c r="J47" s="186">
        <f t="shared" si="19"/>
        <v>4.6507213363705393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4349</v>
      </c>
      <c r="C5" s="207">
        <v>4309</v>
      </c>
      <c r="D5" s="253"/>
      <c r="E5" s="253"/>
      <c r="F5" s="1003"/>
      <c r="H5" s="174" t="s">
        <v>624</v>
      </c>
      <c r="I5" s="207">
        <v>1866</v>
      </c>
      <c r="J5" s="207">
        <v>1731</v>
      </c>
    </row>
    <row r="6" spans="1:10" ht="15" customHeight="1" x14ac:dyDescent="0.25">
      <c r="A6" s="175" t="s">
        <v>625</v>
      </c>
      <c r="B6" s="208">
        <v>780</v>
      </c>
      <c r="C6" s="208">
        <v>994</v>
      </c>
      <c r="D6" s="253"/>
      <c r="E6" s="253"/>
      <c r="F6" s="1003"/>
      <c r="H6" s="175" t="s">
        <v>625</v>
      </c>
      <c r="I6" s="208">
        <v>1766</v>
      </c>
      <c r="J6" s="208">
        <v>2178</v>
      </c>
    </row>
    <row r="7" spans="1:10" ht="15" customHeight="1" x14ac:dyDescent="0.25">
      <c r="A7" s="176" t="s">
        <v>626</v>
      </c>
      <c r="B7" s="209">
        <v>677</v>
      </c>
      <c r="C7" s="209">
        <v>880</v>
      </c>
      <c r="D7" s="253"/>
      <c r="E7" s="253"/>
      <c r="F7" s="1003"/>
      <c r="H7" s="175" t="s">
        <v>626</v>
      </c>
      <c r="I7" s="208">
        <v>1326</v>
      </c>
      <c r="J7" s="208">
        <v>1354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4349</v>
      </c>
      <c r="C13" s="178">
        <f>IF(ISBLANK(C5),"0",C5)</f>
        <v>4309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780</v>
      </c>
      <c r="C14" s="180">
        <f t="shared" si="0"/>
        <v>994</v>
      </c>
      <c r="D14" s="253"/>
      <c r="E14" s="253"/>
      <c r="F14" s="1003"/>
      <c r="H14" s="174" t="s">
        <v>624</v>
      </c>
      <c r="I14" s="177">
        <f>IF(ISBLANK(I5),"0",I5)</f>
        <v>1866</v>
      </c>
      <c r="J14" s="178">
        <f>IF(ISBLANK(J5),"0",J5)</f>
        <v>1731</v>
      </c>
    </row>
    <row r="15" spans="1:10" ht="15" customHeight="1" x14ac:dyDescent="0.25">
      <c r="A15" s="176" t="s">
        <v>626</v>
      </c>
      <c r="B15" s="181">
        <f t="shared" si="0"/>
        <v>677</v>
      </c>
      <c r="C15" s="182">
        <f t="shared" si="0"/>
        <v>880</v>
      </c>
      <c r="D15" s="253"/>
      <c r="E15" s="253"/>
      <c r="F15" s="1003"/>
      <c r="H15" s="175" t="s">
        <v>625</v>
      </c>
      <c r="I15" s="179">
        <f t="shared" ref="I15:J15" si="1">IF(ISBLANK(I6),"0",I6)</f>
        <v>1766</v>
      </c>
      <c r="J15" s="180">
        <f t="shared" si="1"/>
        <v>2178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1326</v>
      </c>
      <c r="J16" s="180">
        <f t="shared" si="2"/>
        <v>1354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74.905270409920774</v>
      </c>
      <c r="C21" s="184">
        <f>C13/SUM(C13:C15)*100</f>
        <v>69.691088468381039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13.434378229417842</v>
      </c>
      <c r="C22" s="185">
        <f>C14/SUM(C13:C15)*100</f>
        <v>16.076338347080704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11.660351360661386</v>
      </c>
      <c r="C23" s="186">
        <f>C15/SUM(C13:C15)*100</f>
        <v>14.23257318453825</v>
      </c>
      <c r="D23" s="253"/>
      <c r="E23" s="253"/>
      <c r="F23" s="1003"/>
      <c r="H23" s="174" t="s">
        <v>629</v>
      </c>
      <c r="I23" s="184">
        <f>I14/SUM(I14:I17)*100</f>
        <v>37.590652699435942</v>
      </c>
      <c r="J23" s="184">
        <f>J14/SUM(J14:J17)*100</f>
        <v>32.85876993166287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35.576148267526186</v>
      </c>
      <c r="J24" s="185">
        <f>J15/SUM(J14:J17)*100</f>
        <v>41.343963553530749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26.712328767123289</v>
      </c>
      <c r="J25" s="185">
        <f>J16/SUM(J14:J17)*100</f>
        <v>25.702353834472287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0.12087026591458502</v>
      </c>
      <c r="J26" s="186">
        <f>J17/SUM(J14:J17)*100</f>
        <v>9.4912680334092628E-2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74.905270409920774</v>
      </c>
      <c r="C29" s="189">
        <f t="shared" si="4"/>
        <v>69.691088468381039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13.434378229417842</v>
      </c>
      <c r="C30" s="192">
        <f t="shared" si="4"/>
        <v>16.076338347080704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11.660351360661386</v>
      </c>
      <c r="C31" s="195">
        <f t="shared" si="4"/>
        <v>14.23257318453825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37.590652699435942</v>
      </c>
      <c r="J32" s="189">
        <f>J23</f>
        <v>32.85876993166287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35.576148267526186</v>
      </c>
      <c r="J33" s="192">
        <f t="shared" si="5"/>
        <v>41.343963553530749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26.712328767123289</v>
      </c>
      <c r="J34" s="192">
        <f t="shared" si="6"/>
        <v>25.702353834472287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0.12087026591458502</v>
      </c>
      <c r="J35" s="195">
        <f t="shared" si="7"/>
        <v>9.4912680334092628E-2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193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11881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5</v>
      </c>
      <c r="E5" s="28"/>
      <c r="J5" s="654" t="s">
        <v>542</v>
      </c>
      <c r="K5" s="669">
        <f>IF(ISBLANK(B5),"",B5)</f>
        <v>5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6</v>
      </c>
      <c r="C6" s="657">
        <v>7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7</v>
      </c>
      <c r="N6" s="44"/>
    </row>
    <row r="7" spans="1:15" x14ac:dyDescent="0.25">
      <c r="A7" s="656" t="s">
        <v>641</v>
      </c>
      <c r="B7" s="657">
        <v>17</v>
      </c>
      <c r="C7" s="657">
        <v>11</v>
      </c>
      <c r="E7" s="44"/>
      <c r="J7" s="656" t="s">
        <v>641</v>
      </c>
      <c r="K7" s="670">
        <f t="shared" si="0"/>
        <v>17</v>
      </c>
      <c r="L7" s="619">
        <f t="shared" si="1"/>
        <v>11</v>
      </c>
      <c r="N7" s="44"/>
    </row>
    <row r="8" spans="1:15" x14ac:dyDescent="0.25">
      <c r="A8" s="650" t="s">
        <v>642</v>
      </c>
      <c r="B8" s="651">
        <v>16</v>
      </c>
      <c r="C8" s="651">
        <v>15</v>
      </c>
      <c r="E8" s="21"/>
      <c r="J8" s="650" t="s">
        <v>642</v>
      </c>
      <c r="K8" s="670">
        <f t="shared" si="0"/>
        <v>16</v>
      </c>
      <c r="L8" s="619">
        <f t="shared" si="1"/>
        <v>15</v>
      </c>
      <c r="N8" s="21"/>
    </row>
    <row r="9" spans="1:15" x14ac:dyDescent="0.25">
      <c r="A9" s="650" t="s">
        <v>643</v>
      </c>
      <c r="B9" s="651">
        <v>39</v>
      </c>
      <c r="C9" s="651">
        <v>27</v>
      </c>
      <c r="E9" s="21"/>
      <c r="J9" s="650" t="s">
        <v>643</v>
      </c>
      <c r="K9" s="670">
        <f t="shared" si="0"/>
        <v>39</v>
      </c>
      <c r="L9" s="619">
        <f t="shared" si="1"/>
        <v>27</v>
      </c>
      <c r="N9" s="21"/>
    </row>
    <row r="10" spans="1:15" x14ac:dyDescent="0.25">
      <c r="A10" s="652" t="s">
        <v>365</v>
      </c>
      <c r="B10" s="653">
        <v>639</v>
      </c>
      <c r="C10" s="653">
        <v>73</v>
      </c>
      <c r="J10" s="652" t="s">
        <v>365</v>
      </c>
      <c r="K10" s="671">
        <f t="shared" si="0"/>
        <v>639</v>
      </c>
      <c r="L10" s="620">
        <f t="shared" si="1"/>
        <v>73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11.72</v>
      </c>
      <c r="C15" s="197"/>
      <c r="D15" s="253"/>
      <c r="E15" s="211"/>
      <c r="F15" s="253"/>
      <c r="G15" s="253"/>
      <c r="J15" s="673" t="s">
        <v>488</v>
      </c>
      <c r="K15" s="674">
        <f>B15</f>
        <v>11.72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2.11</v>
      </c>
      <c r="C16" s="197"/>
      <c r="D16" s="253"/>
      <c r="E16" s="254"/>
      <c r="F16" s="253"/>
      <c r="G16" s="253"/>
      <c r="J16" s="675" t="s">
        <v>489</v>
      </c>
      <c r="K16" s="676">
        <f>B16</f>
        <v>2.11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6.77</v>
      </c>
      <c r="C19" s="198"/>
      <c r="D19" s="255"/>
      <c r="E19" s="256"/>
      <c r="F19" s="253"/>
      <c r="G19" s="253"/>
      <c r="J19" s="672" t="s">
        <v>502</v>
      </c>
      <c r="K19" s="676">
        <f>B19</f>
        <v>6.77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6.77</v>
      </c>
      <c r="C21" s="253"/>
      <c r="D21" s="253"/>
      <c r="E21" s="253"/>
      <c r="F21" s="253"/>
      <c r="G21" s="253"/>
      <c r="J21" s="661" t="s">
        <v>498</v>
      </c>
      <c r="K21" s="679">
        <f>B21</f>
        <v>6.77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8</v>
      </c>
      <c r="C34" s="657">
        <v>13</v>
      </c>
      <c r="E34" s="44"/>
      <c r="J34" s="656" t="s">
        <v>641</v>
      </c>
      <c r="K34" s="670">
        <f t="shared" si="2"/>
        <v>8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10</v>
      </c>
      <c r="C35" s="651">
        <v>4</v>
      </c>
      <c r="E35" s="21"/>
      <c r="J35" s="650" t="s">
        <v>642</v>
      </c>
      <c r="K35" s="670">
        <f t="shared" si="2"/>
        <v>10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12</v>
      </c>
      <c r="C36" s="651">
        <v>8</v>
      </c>
      <c r="E36" s="21"/>
      <c r="J36" s="650" t="s">
        <v>643</v>
      </c>
      <c r="K36" s="670">
        <f t="shared" si="2"/>
        <v>12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87</v>
      </c>
      <c r="C37" s="653">
        <v>13</v>
      </c>
      <c r="J37" s="652" t="s">
        <v>365</v>
      </c>
      <c r="K37" s="671">
        <f t="shared" si="2"/>
        <v>87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2.25</v>
      </c>
      <c r="C42" s="197"/>
      <c r="D42" s="253"/>
      <c r="E42" s="211"/>
      <c r="F42" s="253"/>
      <c r="G42" s="253"/>
      <c r="J42" s="673" t="s">
        <v>488</v>
      </c>
      <c r="K42" s="674">
        <f>B42</f>
        <v>2.25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0.73</v>
      </c>
      <c r="C43" s="197"/>
      <c r="D43" s="253"/>
      <c r="E43" s="254"/>
      <c r="F43" s="253"/>
      <c r="G43" s="253"/>
      <c r="J43" s="675" t="s">
        <v>489</v>
      </c>
      <c r="K43" s="676">
        <f>B43</f>
        <v>0.73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1.46</v>
      </c>
      <c r="C46" s="198"/>
      <c r="D46" s="255"/>
      <c r="E46" s="256"/>
      <c r="F46" s="253"/>
      <c r="G46" s="253"/>
      <c r="J46" s="672" t="s">
        <v>502</v>
      </c>
      <c r="K46" s="676">
        <f>B46</f>
        <v>1.46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1.46</v>
      </c>
      <c r="C48" s="253"/>
      <c r="D48" s="253"/>
      <c r="E48" s="253"/>
      <c r="F48" s="253"/>
      <c r="G48" s="253"/>
      <c r="J48" s="661" t="s">
        <v>498</v>
      </c>
      <c r="K48" s="679">
        <f>B48</f>
        <v>1.46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1.1000000000000001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98.2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1.1299999999999999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202819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17071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9.6999999999999993</v>
      </c>
      <c r="D4" s="600">
        <v>41.7</v>
      </c>
      <c r="E4" s="600">
        <v>0.85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22.2</v>
      </c>
      <c r="D5" s="751">
        <v>88.9</v>
      </c>
      <c r="E5" s="751">
        <v>1.26</v>
      </c>
      <c r="G5" s="647" t="s">
        <v>446</v>
      </c>
      <c r="H5" s="648">
        <f>IF(ISBLANK(B4),"",B4)</f>
        <v>1</v>
      </c>
      <c r="I5" s="648">
        <f>IF(ISBLANK(B5),"",B5)</f>
        <v>2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26.8</v>
      </c>
      <c r="D6" s="959">
        <v>98.2</v>
      </c>
      <c r="E6" s="959">
        <v>1.1299999999999999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9.6999999999999993</v>
      </c>
      <c r="I9" s="648">
        <f>IF(ISBLANK(C5),"",C5)</f>
        <v>22.2</v>
      </c>
      <c r="J9" s="649">
        <f>IF(ISBLANK(C6),"",C6)</f>
        <v>26.8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1.5</v>
      </c>
      <c r="D4" s="643">
        <v>0.9</v>
      </c>
      <c r="E4" s="643">
        <v>0.19</v>
      </c>
      <c r="F4" s="643">
        <v>1.3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20</v>
      </c>
      <c r="C5" s="602">
        <v>1.6</v>
      </c>
      <c r="D5" s="602">
        <v>0.9</v>
      </c>
      <c r="E5" s="602">
        <v>0.19</v>
      </c>
      <c r="F5" s="602">
        <v>1.8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19</v>
      </c>
      <c r="C6" s="602">
        <v>1.6</v>
      </c>
      <c r="D6" s="602">
        <v>0.9</v>
      </c>
      <c r="E6" s="602">
        <v>0.2</v>
      </c>
      <c r="F6" s="602">
        <v>1.1000000000000001</v>
      </c>
      <c r="G6" s="602">
        <v>1.7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66.7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87.5</v>
      </c>
      <c r="C6" s="602">
        <v>54.5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54.5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3956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33.299999999999997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791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2363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18626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1568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3898</v>
      </c>
      <c r="C5" s="1034">
        <v>1901</v>
      </c>
      <c r="D5" s="600">
        <v>1997</v>
      </c>
      <c r="G5" s="871" t="s">
        <v>126</v>
      </c>
      <c r="H5" s="637">
        <f>IF(ISBLANK(D7),"",D7)</f>
        <v>2007</v>
      </c>
    </row>
    <row r="6" spans="1:17" x14ac:dyDescent="0.25">
      <c r="A6" s="641">
        <v>2021</v>
      </c>
      <c r="B6" s="1034">
        <v>3837</v>
      </c>
      <c r="C6" s="1034">
        <v>1882</v>
      </c>
      <c r="D6" s="602">
        <v>1955</v>
      </c>
      <c r="G6" s="635" t="s">
        <v>127</v>
      </c>
      <c r="H6" s="623">
        <f>IF(ISBLANK(C7),"",C7)</f>
        <v>1949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3956</v>
      </c>
      <c r="C7" s="1034">
        <v>1949</v>
      </c>
      <c r="D7" s="617">
        <v>2007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2007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1949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723</v>
      </c>
      <c r="C6" s="55">
        <v>361</v>
      </c>
      <c r="D6" s="55">
        <v>362</v>
      </c>
      <c r="E6" s="70">
        <v>903</v>
      </c>
      <c r="F6" s="55">
        <v>443</v>
      </c>
      <c r="G6" s="110">
        <v>460</v>
      </c>
      <c r="H6" s="55">
        <v>575</v>
      </c>
      <c r="I6" s="55">
        <v>281</v>
      </c>
      <c r="J6" s="55">
        <v>294</v>
      </c>
      <c r="K6" s="70">
        <v>2060</v>
      </c>
      <c r="L6" s="55">
        <v>1016</v>
      </c>
      <c r="M6" s="110">
        <v>1044</v>
      </c>
      <c r="N6" s="70">
        <v>2176</v>
      </c>
      <c r="O6" s="55">
        <v>1140</v>
      </c>
      <c r="P6" s="110">
        <v>1036</v>
      </c>
      <c r="Q6" s="70">
        <v>7790</v>
      </c>
      <c r="R6" s="55">
        <v>4165</v>
      </c>
      <c r="S6" s="110">
        <v>3625</v>
      </c>
      <c r="T6" s="70">
        <v>12724</v>
      </c>
      <c r="U6" s="55">
        <v>6570</v>
      </c>
      <c r="V6" s="160">
        <v>6154</v>
      </c>
    </row>
    <row r="7" spans="1:22" x14ac:dyDescent="0.25">
      <c r="A7" s="286">
        <v>2021</v>
      </c>
      <c r="B7" s="167">
        <v>721</v>
      </c>
      <c r="C7" s="94">
        <v>367</v>
      </c>
      <c r="D7" s="94">
        <v>354</v>
      </c>
      <c r="E7" s="167">
        <v>872</v>
      </c>
      <c r="F7" s="94">
        <v>424</v>
      </c>
      <c r="G7" s="169">
        <v>448</v>
      </c>
      <c r="H7" s="94">
        <v>578</v>
      </c>
      <c r="I7" s="94">
        <v>283</v>
      </c>
      <c r="J7" s="94">
        <v>295</v>
      </c>
      <c r="K7" s="167">
        <v>2029</v>
      </c>
      <c r="L7" s="94">
        <v>1007</v>
      </c>
      <c r="M7" s="169">
        <v>1022</v>
      </c>
      <c r="N7" s="167">
        <v>2180</v>
      </c>
      <c r="O7" s="94">
        <v>1136</v>
      </c>
      <c r="P7" s="169">
        <v>1044</v>
      </c>
      <c r="Q7" s="167">
        <v>7742</v>
      </c>
      <c r="R7" s="94">
        <v>4132</v>
      </c>
      <c r="S7" s="169">
        <v>3610</v>
      </c>
      <c r="T7" s="212">
        <v>12582</v>
      </c>
      <c r="U7" s="58">
        <v>6495</v>
      </c>
      <c r="V7" s="160">
        <v>6087</v>
      </c>
    </row>
    <row r="8" spans="1:22" x14ac:dyDescent="0.25">
      <c r="A8" s="219">
        <v>2022</v>
      </c>
      <c r="B8" s="72">
        <v>805</v>
      </c>
      <c r="C8" s="61">
        <v>420</v>
      </c>
      <c r="D8" s="61">
        <v>385</v>
      </c>
      <c r="E8" s="72">
        <v>826</v>
      </c>
      <c r="F8" s="61">
        <v>411</v>
      </c>
      <c r="G8" s="111">
        <v>415</v>
      </c>
      <c r="H8" s="61">
        <v>501</v>
      </c>
      <c r="I8" s="61">
        <v>255</v>
      </c>
      <c r="J8" s="61">
        <v>246</v>
      </c>
      <c r="K8" s="72">
        <v>2003</v>
      </c>
      <c r="L8" s="61">
        <v>1021</v>
      </c>
      <c r="M8" s="111">
        <v>982</v>
      </c>
      <c r="N8" s="72">
        <v>1928</v>
      </c>
      <c r="O8" s="61">
        <v>989</v>
      </c>
      <c r="P8" s="111">
        <v>939</v>
      </c>
      <c r="Q8" s="72">
        <v>7234</v>
      </c>
      <c r="R8" s="61">
        <v>3804</v>
      </c>
      <c r="S8" s="111">
        <v>3430</v>
      </c>
      <c r="T8" s="72">
        <v>11881</v>
      </c>
      <c r="U8" s="61">
        <v>6115</v>
      </c>
      <c r="V8" s="111">
        <v>5766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805</v>
      </c>
      <c r="C15" s="172">
        <f>E8</f>
        <v>826</v>
      </c>
      <c r="D15" s="172">
        <f>H8</f>
        <v>501</v>
      </c>
      <c r="E15" s="172">
        <f>K8</f>
        <v>2003</v>
      </c>
      <c r="F15" s="172">
        <f>N8</f>
        <v>1928</v>
      </c>
      <c r="G15" s="172">
        <f>Q8</f>
        <v>7234</v>
      </c>
      <c r="H15" s="334">
        <f>T8</f>
        <v>11881</v>
      </c>
      <c r="M15" s="172">
        <f>K8</f>
        <v>2003</v>
      </c>
      <c r="N15" s="172">
        <f>H15-E15-O15</f>
        <v>6862</v>
      </c>
      <c r="O15" s="172">
        <f>H15-(B15+C15+G15)</f>
        <v>3016</v>
      </c>
      <c r="P15" s="29"/>
      <c r="Q15" s="100">
        <f>M15/H15*100</f>
        <v>16.858850265129195</v>
      </c>
      <c r="R15" s="100">
        <f>N15/H15*100</f>
        <v>57.756081137951355</v>
      </c>
      <c r="S15" s="100">
        <f>O15/H15*100</f>
        <v>25.385068596919453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16.858850265129195</v>
      </c>
      <c r="R18" s="100">
        <f>N15/H15*100</f>
        <v>57.756081137951355</v>
      </c>
      <c r="S18" s="100">
        <f>O15/H15*100</f>
        <v>25.385068596919453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9.6999999999999993</v>
      </c>
      <c r="C23" s="361"/>
      <c r="D23" s="361"/>
      <c r="E23" s="167">
        <v>28.3</v>
      </c>
      <c r="F23" s="361"/>
      <c r="G23" s="362"/>
      <c r="H23" s="167">
        <v>9.7100000000000009</v>
      </c>
      <c r="I23" s="94">
        <v>17.86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20.8</v>
      </c>
      <c r="C24" s="361"/>
      <c r="D24" s="361"/>
      <c r="E24" s="167">
        <v>10.4</v>
      </c>
      <c r="F24" s="361"/>
      <c r="G24" s="362"/>
      <c r="H24" s="167">
        <v>20.83</v>
      </c>
      <c r="I24" s="94">
        <v>20.83</v>
      </c>
      <c r="J24" s="169">
        <v>20.83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17.86</v>
      </c>
      <c r="F32" s="700">
        <f>A23</f>
        <v>2020</v>
      </c>
      <c r="G32" s="674">
        <f>IF(ISBLANK(J23),"",J23)</f>
        <v>0</v>
      </c>
      <c r="H32" s="674">
        <f>IF(ISBLANK(I23),"",I23)</f>
        <v>17.86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20.83</v>
      </c>
      <c r="C33" s="853">
        <f t="shared" ref="C33:C34" si="2">IF(ISBLANK(I24),"",I24)</f>
        <v>20.83</v>
      </c>
      <c r="F33" s="701">
        <f t="shared" ref="F33:F34" si="3">A24</f>
        <v>2021</v>
      </c>
      <c r="G33" s="853">
        <f t="shared" ref="G33:G34" si="4">IF(ISBLANK(J24),"",J24)</f>
        <v>20.83</v>
      </c>
      <c r="H33" s="853">
        <f t="shared" ref="H33:H34" si="5">IF(ISBLANK(I24),"",I24)</f>
        <v>20.83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19</v>
      </c>
      <c r="C4" s="600">
        <v>0</v>
      </c>
      <c r="D4" s="600">
        <v>0</v>
      </c>
      <c r="E4" s="599">
        <v>0</v>
      </c>
      <c r="F4" s="600">
        <v>9.4</v>
      </c>
      <c r="G4" s="600">
        <v>0</v>
      </c>
    </row>
    <row r="5" spans="1:10" x14ac:dyDescent="0.25">
      <c r="A5" s="286">
        <v>2022</v>
      </c>
      <c r="B5" s="751">
        <v>17</v>
      </c>
      <c r="C5" s="751">
        <v>0</v>
      </c>
      <c r="D5" s="751">
        <v>0</v>
      </c>
      <c r="E5" s="753">
        <v>0</v>
      </c>
      <c r="F5" s="751">
        <v>8.5</v>
      </c>
      <c r="G5" s="751">
        <v>0</v>
      </c>
    </row>
    <row r="6" spans="1:10" x14ac:dyDescent="0.25">
      <c r="A6" s="218">
        <v>2023</v>
      </c>
      <c r="B6" s="752">
        <v>17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19</v>
      </c>
      <c r="C11" s="80">
        <f>IF(ISBLANK(D4),"",D4)</f>
        <v>0</v>
      </c>
      <c r="E11" s="103">
        <f>A4</f>
        <v>2021</v>
      </c>
      <c r="F11" s="80">
        <f>IF(ISBLANK(B4),"",B4)</f>
        <v>19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17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17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548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395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21.8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0.9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477</v>
      </c>
    </row>
    <row r="17" spans="2:3" x14ac:dyDescent="0.25">
      <c r="B17" s="253">
        <v>2022</v>
      </c>
      <c r="C17" s="1100">
        <v>435</v>
      </c>
    </row>
    <row r="18" spans="2:3" x14ac:dyDescent="0.25">
      <c r="B18" s="253">
        <v>2023</v>
      </c>
      <c r="C18" s="1100">
        <v>395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477</v>
      </c>
    </row>
    <row r="22" spans="2:3" x14ac:dyDescent="0.25">
      <c r="B22" s="636">
        <f>B17</f>
        <v>2022</v>
      </c>
      <c r="C22" s="636">
        <f t="shared" ref="C22:C23" si="0">IF(ISBLANK(C17),"",C17)</f>
        <v>435</v>
      </c>
    </row>
    <row r="23" spans="2:3" x14ac:dyDescent="0.25">
      <c r="B23" s="636">
        <f>B18</f>
        <v>2023</v>
      </c>
      <c r="C23" s="636">
        <f t="shared" si="0"/>
        <v>395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</v>
      </c>
      <c r="C5" s="55">
        <v>17</v>
      </c>
      <c r="D5" s="55">
        <v>9</v>
      </c>
      <c r="E5" s="269">
        <f>SUM(B5:D5)</f>
        <v>34</v>
      </c>
      <c r="F5" s="71">
        <v>654</v>
      </c>
      <c r="G5" s="70">
        <v>0.4</v>
      </c>
      <c r="H5" s="55">
        <v>0.2</v>
      </c>
      <c r="I5" s="110">
        <v>0.3</v>
      </c>
      <c r="J5" s="71">
        <v>5.2</v>
      </c>
    </row>
    <row r="6" spans="1:10" x14ac:dyDescent="0.25">
      <c r="A6" s="286">
        <v>2022</v>
      </c>
      <c r="B6" s="757">
        <v>7</v>
      </c>
      <c r="C6" s="758">
        <v>18</v>
      </c>
      <c r="D6" s="758">
        <v>14</v>
      </c>
      <c r="E6" s="270">
        <f>SUM(B6:D6)</f>
        <v>39</v>
      </c>
      <c r="F6" s="214">
        <v>610</v>
      </c>
      <c r="G6" s="457">
        <v>0.4</v>
      </c>
      <c r="H6" s="458">
        <v>0.3</v>
      </c>
      <c r="I6" s="763">
        <v>0.5</v>
      </c>
      <c r="J6" s="214">
        <v>5.2</v>
      </c>
    </row>
    <row r="7" spans="1:10" x14ac:dyDescent="0.25">
      <c r="A7" s="218">
        <v>2023</v>
      </c>
      <c r="B7" s="167">
        <v>11</v>
      </c>
      <c r="C7" s="94">
        <v>17</v>
      </c>
      <c r="D7" s="94">
        <v>14</v>
      </c>
      <c r="E7" s="447">
        <f>SUM(B7:D7)</f>
        <v>42</v>
      </c>
      <c r="F7" s="168">
        <v>548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654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610</v>
      </c>
      <c r="C14" s="28"/>
      <c r="D14" s="28"/>
      <c r="F14" s="625" t="s">
        <v>1526</v>
      </c>
      <c r="G14" s="621">
        <f>IF(ISBLANK(B7),"",B7)</f>
        <v>11</v>
      </c>
      <c r="I14" s="625" t="s">
        <v>1529</v>
      </c>
      <c r="J14" s="621">
        <f>IF(ISBLANK(B7),"",B7)</f>
        <v>11</v>
      </c>
    </row>
    <row r="15" spans="1:10" x14ac:dyDescent="0.25">
      <c r="A15" s="624">
        <f t="shared" ref="A15" si="1">A7</f>
        <v>2023</v>
      </c>
      <c r="B15" s="623">
        <f t="shared" si="0"/>
        <v>548</v>
      </c>
      <c r="C15" s="28"/>
      <c r="D15" s="28"/>
      <c r="F15" s="626" t="s">
        <v>1527</v>
      </c>
      <c r="G15" s="622">
        <f>IF(ISBLANK(C7),"",C7)</f>
        <v>17</v>
      </c>
      <c r="I15" s="626" t="s">
        <v>1538</v>
      </c>
      <c r="J15" s="622">
        <f>IF(ISBLANK(C7),"",C7)</f>
        <v>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</v>
      </c>
      <c r="I16" s="627" t="s">
        <v>1539</v>
      </c>
      <c r="J16" s="623">
        <f>IF(ISBLANK(D7),"",D7)</f>
        <v>14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</v>
      </c>
      <c r="C6" s="759"/>
      <c r="D6" s="759"/>
      <c r="E6" s="457">
        <v>4.2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</v>
      </c>
      <c r="C7" s="759"/>
      <c r="D7" s="759"/>
      <c r="E7" s="457">
        <v>6.4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13</v>
      </c>
      <c r="C8" s="760"/>
      <c r="D8" s="760"/>
      <c r="E8" s="601">
        <v>9.9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</v>
      </c>
      <c r="C16" s="755"/>
      <c r="I16" s="700">
        <f>A6</f>
        <v>2020</v>
      </c>
      <c r="J16" s="674">
        <f>IF(ISBLANK(E6),"",E6)</f>
        <v>4.2</v>
      </c>
      <c r="K16" s="756"/>
    </row>
    <row r="17" spans="1:10" x14ac:dyDescent="0.25">
      <c r="A17" s="701">
        <f>A7</f>
        <v>2021</v>
      </c>
      <c r="B17" s="853">
        <f>IF(ISBLANK(B7),"",B7)</f>
        <v>9</v>
      </c>
      <c r="C17" s="755"/>
      <c r="I17" s="701">
        <f>A7</f>
        <v>2021</v>
      </c>
      <c r="J17" s="853">
        <f>IF(ISBLANK(E7),"",E7)</f>
        <v>6.4</v>
      </c>
    </row>
    <row r="18" spans="1:10" x14ac:dyDescent="0.25">
      <c r="A18" s="702">
        <f>A8</f>
        <v>2022</v>
      </c>
      <c r="B18" s="676">
        <f>IF(ISBLANK(B8),"",B8)</f>
        <v>13</v>
      </c>
      <c r="C18" s="755"/>
      <c r="I18" s="702">
        <f>A8</f>
        <v>2022</v>
      </c>
      <c r="J18" s="676">
        <f>IF(ISBLANK(E8),"",E8)</f>
        <v>9.9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6.4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9.4</v>
      </c>
    </row>
    <row r="7" spans="1:12" x14ac:dyDescent="0.25">
      <c r="A7" s="123">
        <v>2023</v>
      </c>
      <c r="B7" s="617">
        <v>13</v>
      </c>
      <c r="D7" s="379">
        <f>IF(ISBLANK(B7),"",A7)</f>
        <v>2023</v>
      </c>
      <c r="E7" s="620">
        <f>IF(ISBLANK(B7),"",B7)</f>
        <v>13</v>
      </c>
      <c r="K7" s="219">
        <v>2022</v>
      </c>
      <c r="L7" s="617">
        <v>8.5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21</v>
      </c>
      <c r="C5" s="602">
        <v>67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66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3167</v>
      </c>
      <c r="D5" s="643">
        <v>975</v>
      </c>
      <c r="E5" s="869">
        <v>30.6</v>
      </c>
      <c r="F5" s="1039">
        <v>28.9</v>
      </c>
      <c r="G5" s="1039">
        <v>32.5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4166</v>
      </c>
      <c r="D6" s="657">
        <v>1279</v>
      </c>
      <c r="E6" s="657">
        <v>30.5</v>
      </c>
      <c r="F6" s="657">
        <v>29</v>
      </c>
      <c r="G6" s="657">
        <v>32.1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2363</v>
      </c>
      <c r="D7" s="617">
        <v>791</v>
      </c>
      <c r="E7" s="617">
        <v>33.299999999999997</v>
      </c>
      <c r="F7" s="617">
        <v>31.9</v>
      </c>
      <c r="G7" s="617">
        <v>34.799999999999997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23.7</v>
      </c>
      <c r="C4" s="655">
        <v>105</v>
      </c>
      <c r="D4" s="655">
        <v>5.2</v>
      </c>
      <c r="E4" s="655">
        <v>111</v>
      </c>
      <c r="F4" s="655">
        <v>0.9</v>
      </c>
      <c r="G4" s="655">
        <v>19</v>
      </c>
      <c r="H4" s="655">
        <v>0</v>
      </c>
      <c r="I4" s="655">
        <v>5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21.8</v>
      </c>
      <c r="C5" s="602">
        <v>113</v>
      </c>
      <c r="D5" s="602">
        <v>5.7</v>
      </c>
      <c r="E5" s="602">
        <v>105</v>
      </c>
      <c r="F5" s="602">
        <v>0.9</v>
      </c>
      <c r="G5" s="602">
        <v>17</v>
      </c>
      <c r="H5" s="602">
        <v>0</v>
      </c>
      <c r="I5" s="602">
        <v>6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100</v>
      </c>
      <c r="D6" s="617"/>
      <c r="E6" s="617">
        <v>99</v>
      </c>
      <c r="F6" s="617"/>
      <c r="G6" s="617">
        <v>17</v>
      </c>
      <c r="H6" s="617">
        <v>0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103</v>
      </c>
      <c r="C4" s="1006">
        <v>56</v>
      </c>
      <c r="D4" s="1006">
        <v>47</v>
      </c>
      <c r="E4" s="1005">
        <v>234</v>
      </c>
      <c r="F4" s="1006">
        <v>124</v>
      </c>
      <c r="G4" s="1006">
        <v>110</v>
      </c>
      <c r="H4" s="1007">
        <v>8.1</v>
      </c>
      <c r="I4" s="1007">
        <v>18.399999999999999</v>
      </c>
      <c r="J4" s="1007">
        <v>-10.3</v>
      </c>
      <c r="K4" s="70">
        <v>182</v>
      </c>
      <c r="L4" s="55">
        <v>83</v>
      </c>
      <c r="M4" s="110">
        <v>99</v>
      </c>
      <c r="N4" s="55">
        <v>166</v>
      </c>
      <c r="O4" s="55">
        <v>70</v>
      </c>
      <c r="P4" s="110">
        <v>96</v>
      </c>
    </row>
    <row r="5" spans="1:17" x14ac:dyDescent="0.25">
      <c r="A5" s="286">
        <v>2021</v>
      </c>
      <c r="B5" s="1008">
        <v>96</v>
      </c>
      <c r="C5" s="1009">
        <v>48</v>
      </c>
      <c r="D5" s="1009">
        <v>48</v>
      </c>
      <c r="E5" s="1008">
        <v>306</v>
      </c>
      <c r="F5" s="1009">
        <v>168</v>
      </c>
      <c r="G5" s="1009">
        <v>138</v>
      </c>
      <c r="H5" s="1010">
        <v>7.6</v>
      </c>
      <c r="I5" s="1010">
        <v>24.3</v>
      </c>
      <c r="J5" s="1010">
        <v>-16.7</v>
      </c>
      <c r="K5" s="212">
        <v>215</v>
      </c>
      <c r="L5" s="58">
        <v>88</v>
      </c>
      <c r="M5" s="160">
        <v>127</v>
      </c>
      <c r="N5" s="58">
        <v>175</v>
      </c>
      <c r="O5" s="58">
        <v>64</v>
      </c>
      <c r="P5" s="160">
        <v>111</v>
      </c>
    </row>
    <row r="6" spans="1:17" x14ac:dyDescent="0.25">
      <c r="A6" s="219">
        <v>2022</v>
      </c>
      <c r="B6" s="1011">
        <v>113</v>
      </c>
      <c r="C6" s="1012">
        <v>52</v>
      </c>
      <c r="D6" s="1012">
        <v>61</v>
      </c>
      <c r="E6" s="1011">
        <v>230</v>
      </c>
      <c r="F6" s="1012">
        <v>123</v>
      </c>
      <c r="G6" s="1012">
        <v>107</v>
      </c>
      <c r="H6" s="1013">
        <v>9.5</v>
      </c>
      <c r="I6" s="1013">
        <v>19.399999999999999</v>
      </c>
      <c r="J6" s="1013">
        <v>-9.8000000000000007</v>
      </c>
      <c r="K6" s="1014">
        <v>320</v>
      </c>
      <c r="L6" s="1015">
        <v>139</v>
      </c>
      <c r="M6" s="1016">
        <v>181</v>
      </c>
      <c r="N6" s="1015">
        <v>332</v>
      </c>
      <c r="O6" s="1015">
        <v>150</v>
      </c>
      <c r="P6" s="1016">
        <v>182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47</v>
      </c>
      <c r="C13" s="319">
        <f>IF(ISBLANK(C4),"",C4)</f>
        <v>56</v>
      </c>
      <c r="D13" s="364"/>
      <c r="E13" s="322">
        <f>A4</f>
        <v>2020</v>
      </c>
      <c r="F13" s="319">
        <f>IF(ISBLANK(G4),"",G4)</f>
        <v>110</v>
      </c>
      <c r="G13" s="319">
        <f>IF(ISBLANK(F4),"",F4)</f>
        <v>124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48</v>
      </c>
      <c r="C14" s="320">
        <f t="shared" ref="C14:C15" si="2">IF(ISBLANK(C5),"",C5)</f>
        <v>48</v>
      </c>
      <c r="D14" s="364"/>
      <c r="E14" s="323">
        <f t="shared" ref="E14:E15" si="3">A5</f>
        <v>2021</v>
      </c>
      <c r="F14" s="320">
        <f t="shared" ref="F14:F15" si="4">IF(ISBLANK(G5),"",G5)</f>
        <v>138</v>
      </c>
      <c r="G14" s="320">
        <f t="shared" ref="G14:G15" si="5">IF(ISBLANK(F5),"",F5)</f>
        <v>168</v>
      </c>
      <c r="H14" s="389"/>
      <c r="I14" s="389"/>
      <c r="J14" s="48"/>
      <c r="K14" s="325" t="s">
        <v>536</v>
      </c>
      <c r="L14" s="328">
        <f>IF(ISBLANK(K4),"",K4)</f>
        <v>182</v>
      </c>
      <c r="M14" s="328">
        <f>IF(ISBLANK(K5),"",K5)</f>
        <v>215</v>
      </c>
      <c r="N14" s="328">
        <f>IF(ISBLANK(K6),"",K6)</f>
        <v>320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61</v>
      </c>
      <c r="C15" s="321">
        <f t="shared" si="2"/>
        <v>52</v>
      </c>
      <c r="E15" s="324">
        <f t="shared" si="3"/>
        <v>2022</v>
      </c>
      <c r="F15" s="321">
        <f t="shared" si="4"/>
        <v>107</v>
      </c>
      <c r="G15" s="321">
        <f t="shared" si="5"/>
        <v>123</v>
      </c>
      <c r="H15" s="211"/>
      <c r="I15" s="211"/>
      <c r="J15" s="28"/>
      <c r="K15" s="326" t="s">
        <v>535</v>
      </c>
      <c r="L15" s="329">
        <f>IF(ISBLANK(N4),"",N4)</f>
        <v>166</v>
      </c>
      <c r="M15" s="329">
        <f>IF(ISBLANK(N5),"",N5)</f>
        <v>175</v>
      </c>
      <c r="N15" s="329">
        <f>IF(ISBLANK(N6),"",N6)</f>
        <v>332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182</v>
      </c>
      <c r="M19" s="328">
        <f>IF(ISBLANK(K5),"",K5)</f>
        <v>215</v>
      </c>
      <c r="N19" s="328">
        <f>IF(ISBLANK(K6),"",K6)</f>
        <v>320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166</v>
      </c>
      <c r="M20" s="329">
        <f>IF(ISBLANK(N5),"",N5)</f>
        <v>175</v>
      </c>
      <c r="N20" s="329">
        <f>IF(ISBLANK(N6),"",N6)</f>
        <v>332</v>
      </c>
      <c r="O20" s="364"/>
    </row>
    <row r="21" spans="1:15" x14ac:dyDescent="0.25">
      <c r="A21" s="322">
        <f>A4</f>
        <v>2020</v>
      </c>
      <c r="B21" s="319">
        <f>IF(ISBLANK(D4),"",D4)</f>
        <v>47</v>
      </c>
      <c r="C21" s="319">
        <f>IF(ISBLANK(C4),"",C4)</f>
        <v>56</v>
      </c>
      <c r="E21" s="322">
        <f>A4</f>
        <v>2020</v>
      </c>
      <c r="F21" s="319">
        <f>IF(ISBLANK(G4),"",G4)</f>
        <v>110</v>
      </c>
      <c r="G21" s="319">
        <f>IF(ISBLANK(F4),"",F4)</f>
        <v>124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48</v>
      </c>
      <c r="C22" s="320">
        <f t="shared" ref="C22:C23" si="8">IF(ISBLANK(C5),"",C5)</f>
        <v>48</v>
      </c>
      <c r="E22" s="323">
        <f t="shared" ref="E22:E23" si="9">A5</f>
        <v>2021</v>
      </c>
      <c r="F22" s="320">
        <f t="shared" ref="F22:F23" si="10">IF(ISBLANK(G5),"",G5)</f>
        <v>138</v>
      </c>
      <c r="G22" s="320">
        <f t="shared" ref="G22:G23" si="11">IF(ISBLANK(F5),"",F5)</f>
        <v>168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61</v>
      </c>
      <c r="C23" s="321">
        <f t="shared" si="8"/>
        <v>52</v>
      </c>
      <c r="E23" s="324">
        <f t="shared" si="9"/>
        <v>2022</v>
      </c>
      <c r="F23" s="321">
        <f t="shared" si="10"/>
        <v>107</v>
      </c>
      <c r="G23" s="321">
        <f t="shared" si="11"/>
        <v>123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10</v>
      </c>
      <c r="F5" s="616"/>
      <c r="G5" s="945"/>
      <c r="H5" s="599">
        <v>32</v>
      </c>
      <c r="I5" s="616">
        <v>11</v>
      </c>
      <c r="J5" s="616">
        <v>21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7</v>
      </c>
      <c r="F6" s="1028"/>
      <c r="G6" s="980"/>
      <c r="H6" s="1034">
        <v>45</v>
      </c>
      <c r="I6" s="1028">
        <v>11</v>
      </c>
      <c r="J6" s="1028">
        <v>34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8</v>
      </c>
      <c r="F7" s="1028"/>
      <c r="G7" s="980"/>
      <c r="H7" s="1034">
        <v>26</v>
      </c>
      <c r="I7" s="1028">
        <v>13</v>
      </c>
      <c r="J7" s="1028">
        <v>13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13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13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78.5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80.900000000000006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81.599999999999994</v>
      </c>
      <c r="C10" s="614">
        <v>27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78.5</v>
      </c>
      <c r="C14" s="73">
        <v>32.299999999999997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112.789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402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374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3751.1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112.789</v>
      </c>
      <c r="C5" s="611">
        <v>103.327</v>
      </c>
      <c r="D5" s="751">
        <v>2827</v>
      </c>
      <c r="E5" s="751">
        <v>22</v>
      </c>
      <c r="G5" s="358">
        <v>2014</v>
      </c>
      <c r="H5" s="70">
        <v>3509.53</v>
      </c>
      <c r="I5" s="55">
        <v>1515.01</v>
      </c>
      <c r="J5" s="55">
        <v>1994.52</v>
      </c>
      <c r="K5" s="71">
        <v>18</v>
      </c>
    </row>
    <row r="6" spans="1:12" x14ac:dyDescent="0.25">
      <c r="A6" s="286">
        <v>2021</v>
      </c>
      <c r="B6" s="601">
        <v>112.789</v>
      </c>
      <c r="C6" s="612">
        <v>103.327</v>
      </c>
      <c r="D6" s="959">
        <v>2664</v>
      </c>
      <c r="E6" s="959">
        <v>21</v>
      </c>
      <c r="G6" s="480">
        <v>2017</v>
      </c>
      <c r="H6" s="212">
        <v>3617.77</v>
      </c>
      <c r="I6" s="58">
        <v>1654.01</v>
      </c>
      <c r="J6" s="58">
        <v>1963.76</v>
      </c>
      <c r="K6" s="214">
        <v>19</v>
      </c>
    </row>
    <row r="7" spans="1:12" x14ac:dyDescent="0.25">
      <c r="A7" s="218">
        <v>2022</v>
      </c>
      <c r="B7" s="601">
        <v>112.789</v>
      </c>
      <c r="C7" s="612">
        <v>105.089</v>
      </c>
      <c r="D7" s="959">
        <v>2557</v>
      </c>
      <c r="E7" s="959">
        <v>22</v>
      </c>
      <c r="G7" s="482">
        <v>2020</v>
      </c>
      <c r="H7" s="72">
        <v>3751.1</v>
      </c>
      <c r="I7" s="61">
        <v>1654.01</v>
      </c>
      <c r="J7" s="61">
        <v>2097.09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105.089</v>
      </c>
      <c r="D14" s="631">
        <f>A5</f>
        <v>2020</v>
      </c>
      <c r="E14" s="625">
        <f>IF(ISBLANK(D5),"",D5)</f>
        <v>2827</v>
      </c>
      <c r="F14" s="211"/>
      <c r="G14" s="634" t="s">
        <v>925</v>
      </c>
      <c r="H14" s="621">
        <f>IF(ISBLANK(J7),"",J7)</f>
        <v>2097.09</v>
      </c>
      <c r="I14" s="211"/>
      <c r="J14" s="211"/>
    </row>
    <row r="15" spans="1:12" x14ac:dyDescent="0.25">
      <c r="A15" s="870" t="s">
        <v>16</v>
      </c>
      <c r="B15" s="630">
        <f>IF(ISBLANK(B7),"",B7)</f>
        <v>112.789</v>
      </c>
      <c r="D15" s="632">
        <f t="shared" ref="D15:D16" si="0">A6</f>
        <v>2021</v>
      </c>
      <c r="E15" s="626">
        <f>IF(ISBLANK(D6),"",D6)</f>
        <v>2664</v>
      </c>
      <c r="F15" s="211"/>
      <c r="G15" s="635" t="s">
        <v>926</v>
      </c>
      <c r="H15" s="623">
        <f>IF(ISBLANK(I7),"",I7)</f>
        <v>1654.01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105.089</v>
      </c>
      <c r="F19" s="253"/>
      <c r="G19" s="634" t="s">
        <v>529</v>
      </c>
      <c r="H19" s="621">
        <f>IF(ISBLANK(J7),"",J7)</f>
        <v>2097.09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112.789</v>
      </c>
      <c r="F20" s="253"/>
      <c r="G20" s="635" t="s">
        <v>528</v>
      </c>
      <c r="H20" s="623">
        <f>IF(ISBLANK(I7),"",I7)</f>
        <v>1654.01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270</v>
      </c>
      <c r="D5" s="1093">
        <v>17</v>
      </c>
      <c r="E5" s="1092">
        <v>270</v>
      </c>
      <c r="F5" s="1093">
        <v>26</v>
      </c>
    </row>
    <row r="6" spans="1:9" x14ac:dyDescent="0.25">
      <c r="A6" s="218">
        <v>2021</v>
      </c>
      <c r="B6" s="1092">
        <v>0.4</v>
      </c>
      <c r="C6" s="1092">
        <v>402</v>
      </c>
      <c r="D6" s="1093">
        <v>17</v>
      </c>
      <c r="E6" s="1092">
        <v>374</v>
      </c>
      <c r="F6" s="1093">
        <v>26</v>
      </c>
    </row>
    <row r="7" spans="1:9" x14ac:dyDescent="0.25">
      <c r="A7" s="219">
        <v>2022</v>
      </c>
      <c r="B7" s="73">
        <v>0.4</v>
      </c>
      <c r="C7" s="73">
        <v>402</v>
      </c>
      <c r="D7" s="73">
        <v>17</v>
      </c>
      <c r="E7" s="73">
        <v>374</v>
      </c>
      <c r="F7" s="73">
        <v>26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210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1183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584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599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354</v>
      </c>
      <c r="C7" s="612">
        <v>210</v>
      </c>
      <c r="D7" s="612">
        <v>144</v>
      </c>
      <c r="E7" s="601">
        <v>1183</v>
      </c>
      <c r="F7" s="612">
        <v>584</v>
      </c>
      <c r="G7" s="612">
        <v>599</v>
      </c>
      <c r="H7" s="947">
        <v>2.8</v>
      </c>
      <c r="I7" s="948">
        <v>4.2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354</v>
      </c>
      <c r="C16" s="888">
        <f t="shared" si="3"/>
        <v>210</v>
      </c>
      <c r="D16" s="889">
        <f t="shared" si="3"/>
        <v>144</v>
      </c>
      <c r="F16" s="891">
        <f t="shared" si="4"/>
        <v>2022</v>
      </c>
      <c r="G16" s="676">
        <f t="shared" si="5"/>
        <v>1183</v>
      </c>
      <c r="H16" s="676">
        <f t="shared" si="1"/>
        <v>584</v>
      </c>
      <c r="I16" s="671">
        <f t="shared" si="1"/>
        <v>599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4.2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354</v>
      </c>
      <c r="C24" s="676">
        <f t="shared" si="11"/>
        <v>210</v>
      </c>
      <c r="D24" s="671">
        <f t="shared" si="11"/>
        <v>144</v>
      </c>
      <c r="F24" s="891">
        <f t="shared" si="12"/>
        <v>2022</v>
      </c>
      <c r="G24" s="676">
        <f t="shared" si="13"/>
        <v>1183</v>
      </c>
      <c r="H24" s="676">
        <f t="shared" si="9"/>
        <v>584</v>
      </c>
      <c r="I24" s="671">
        <f t="shared" si="9"/>
        <v>599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4.2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29</v>
      </c>
      <c r="C3" s="71">
        <v>8</v>
      </c>
      <c r="D3" s="71">
        <v>14.5</v>
      </c>
      <c r="F3" s="105" t="s">
        <v>537</v>
      </c>
      <c r="G3" s="97">
        <f>IF(ISBLANK(B3),"",B3)</f>
        <v>29</v>
      </c>
      <c r="H3" s="97">
        <f>IF(ISBLANK(B4),"",B4)</f>
        <v>45</v>
      </c>
      <c r="I3" s="97">
        <f>IF(ISBLANK(B5),"",B5)</f>
        <v>14</v>
      </c>
      <c r="J3" s="365"/>
    </row>
    <row r="4" spans="1:12" x14ac:dyDescent="0.25">
      <c r="A4" s="286">
        <v>2021</v>
      </c>
      <c r="B4" s="214">
        <v>45</v>
      </c>
      <c r="C4" s="214">
        <v>7</v>
      </c>
      <c r="D4" s="214">
        <v>12.9</v>
      </c>
      <c r="F4" s="130" t="s">
        <v>538</v>
      </c>
      <c r="G4" s="98">
        <f>IF(ISBLANK(C3),"",C3)</f>
        <v>8</v>
      </c>
      <c r="H4" s="98">
        <f>IF(ISBLANK(C4),"",C4)</f>
        <v>7</v>
      </c>
      <c r="I4" s="98">
        <f>IF(ISBLANK(C5),"",C5)</f>
        <v>7</v>
      </c>
      <c r="J4" s="365"/>
    </row>
    <row r="5" spans="1:12" x14ac:dyDescent="0.25">
      <c r="A5" s="218">
        <v>2022</v>
      </c>
      <c r="B5" s="168">
        <v>14</v>
      </c>
      <c r="C5" s="168">
        <v>7</v>
      </c>
      <c r="D5" s="168">
        <v>18.5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29</v>
      </c>
      <c r="H8" s="97">
        <f>IF(ISBLANK(B4),"",B4)</f>
        <v>45</v>
      </c>
      <c r="I8" s="97">
        <f>IF(ISBLANK(B5),"",B5)</f>
        <v>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</v>
      </c>
      <c r="H9" s="98">
        <f>IF(ISBLANK(C4),"",C4)</f>
        <v>7</v>
      </c>
      <c r="I9" s="98">
        <f>IF(ISBLANK(C5),"",C5)</f>
        <v>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14.5</v>
      </c>
      <c r="H13" s="132">
        <f>IF(ISBLANK(D4),"",D4)</f>
        <v>12.9</v>
      </c>
      <c r="I13" s="132">
        <f>IF(ISBLANK(D5),"",D5)</f>
        <v>18.5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279</v>
      </c>
      <c r="C4" s="110">
        <v>306</v>
      </c>
      <c r="E4" s="29" t="s">
        <v>540</v>
      </c>
      <c r="F4" s="163">
        <f>B4/($B$22+$C$22)*100</f>
        <v>2.3482871812137027</v>
      </c>
      <c r="G4" s="163">
        <f>C4/($B$22+$C$22)*100</f>
        <v>2.5755407793956739</v>
      </c>
      <c r="J4" s="29" t="s">
        <v>540</v>
      </c>
      <c r="K4" s="163">
        <f>G4</f>
        <v>2.5755407793956739</v>
      </c>
    </row>
    <row r="5" spans="1:11" x14ac:dyDescent="0.25">
      <c r="A5" s="202" t="s">
        <v>541</v>
      </c>
      <c r="B5" s="212">
        <v>270</v>
      </c>
      <c r="C5" s="160">
        <v>277</v>
      </c>
      <c r="E5" s="29" t="s">
        <v>541</v>
      </c>
      <c r="F5" s="163">
        <f t="shared" ref="F5:G21" si="0">B5/($B$22+$C$22)*100</f>
        <v>2.2725359818197122</v>
      </c>
      <c r="G5" s="163">
        <f t="shared" si="0"/>
        <v>2.331453581348371</v>
      </c>
      <c r="J5" s="29" t="s">
        <v>541</v>
      </c>
      <c r="K5" s="163">
        <f t="shared" ref="K5:K21" si="1">G5</f>
        <v>2.331453581348371</v>
      </c>
    </row>
    <row r="6" spans="1:11" x14ac:dyDescent="0.25">
      <c r="A6" s="202" t="s">
        <v>542</v>
      </c>
      <c r="B6" s="212">
        <v>251</v>
      </c>
      <c r="C6" s="160">
        <v>248</v>
      </c>
      <c r="E6" s="29" t="s">
        <v>542</v>
      </c>
      <c r="F6" s="163">
        <f t="shared" si="0"/>
        <v>2.1126167830990656</v>
      </c>
      <c r="G6" s="163">
        <f t="shared" si="0"/>
        <v>2.0873663833010689</v>
      </c>
      <c r="J6" s="29" t="s">
        <v>542</v>
      </c>
      <c r="K6" s="163">
        <f t="shared" si="1"/>
        <v>2.0873663833010689</v>
      </c>
    </row>
    <row r="7" spans="1:11" x14ac:dyDescent="0.25">
      <c r="A7" s="202" t="s">
        <v>543</v>
      </c>
      <c r="B7" s="212">
        <v>309</v>
      </c>
      <c r="C7" s="160">
        <v>318</v>
      </c>
      <c r="E7" s="29" t="s">
        <v>543</v>
      </c>
      <c r="F7" s="163">
        <f t="shared" si="0"/>
        <v>2.6007911791936706</v>
      </c>
      <c r="G7" s="163">
        <f t="shared" si="0"/>
        <v>2.6765423785876612</v>
      </c>
      <c r="J7" s="29" t="s">
        <v>543</v>
      </c>
      <c r="K7" s="163">
        <f t="shared" si="1"/>
        <v>2.6765423785876612</v>
      </c>
    </row>
    <row r="8" spans="1:11" x14ac:dyDescent="0.25">
      <c r="A8" s="202" t="s">
        <v>544</v>
      </c>
      <c r="B8" s="212">
        <v>314</v>
      </c>
      <c r="C8" s="160">
        <v>304</v>
      </c>
      <c r="E8" s="29" t="s">
        <v>544</v>
      </c>
      <c r="F8" s="163">
        <f t="shared" si="0"/>
        <v>2.6428751788569986</v>
      </c>
      <c r="G8" s="163">
        <f t="shared" si="0"/>
        <v>2.5587071795303427</v>
      </c>
      <c r="J8" s="29" t="s">
        <v>544</v>
      </c>
      <c r="K8" s="163">
        <f t="shared" si="1"/>
        <v>2.5587071795303427</v>
      </c>
    </row>
    <row r="9" spans="1:11" x14ac:dyDescent="0.25">
      <c r="A9" s="202" t="s">
        <v>545</v>
      </c>
      <c r="B9" s="212">
        <v>316</v>
      </c>
      <c r="C9" s="160">
        <v>367</v>
      </c>
      <c r="E9" s="29" t="s">
        <v>545</v>
      </c>
      <c r="F9" s="163">
        <f t="shared" si="0"/>
        <v>2.6597087787223299</v>
      </c>
      <c r="G9" s="163">
        <f t="shared" si="0"/>
        <v>3.0889655752882756</v>
      </c>
      <c r="J9" s="29" t="s">
        <v>545</v>
      </c>
      <c r="K9" s="163">
        <f t="shared" si="1"/>
        <v>3.0889655752882756</v>
      </c>
    </row>
    <row r="10" spans="1:11" x14ac:dyDescent="0.25">
      <c r="A10" s="202" t="s">
        <v>546</v>
      </c>
      <c r="B10" s="212">
        <v>298</v>
      </c>
      <c r="C10" s="160">
        <v>371</v>
      </c>
      <c r="E10" s="29" t="s">
        <v>546</v>
      </c>
      <c r="F10" s="163">
        <f t="shared" si="0"/>
        <v>2.5082063799343488</v>
      </c>
      <c r="G10" s="163">
        <f t="shared" si="0"/>
        <v>3.1226327750189378</v>
      </c>
      <c r="J10" s="29" t="s">
        <v>546</v>
      </c>
      <c r="K10" s="163">
        <f t="shared" si="1"/>
        <v>3.1226327750189378</v>
      </c>
    </row>
    <row r="11" spans="1:11" x14ac:dyDescent="0.25">
      <c r="A11" s="202" t="s">
        <v>547</v>
      </c>
      <c r="B11" s="212">
        <v>299</v>
      </c>
      <c r="C11" s="160">
        <v>308</v>
      </c>
      <c r="E11" s="29" t="s">
        <v>547</v>
      </c>
      <c r="F11" s="163">
        <f t="shared" si="0"/>
        <v>2.5166231798670147</v>
      </c>
      <c r="G11" s="163">
        <f t="shared" si="0"/>
        <v>2.5923743792610048</v>
      </c>
      <c r="J11" s="29" t="s">
        <v>547</v>
      </c>
      <c r="K11" s="163">
        <f t="shared" si="1"/>
        <v>2.5923743792610048</v>
      </c>
    </row>
    <row r="12" spans="1:11" x14ac:dyDescent="0.25">
      <c r="A12" s="202" t="s">
        <v>548</v>
      </c>
      <c r="B12" s="212">
        <v>338</v>
      </c>
      <c r="C12" s="160">
        <v>371</v>
      </c>
      <c r="E12" s="29" t="s">
        <v>548</v>
      </c>
      <c r="F12" s="163">
        <f t="shared" si="0"/>
        <v>2.8448783772409727</v>
      </c>
      <c r="G12" s="163">
        <f t="shared" si="0"/>
        <v>3.1226327750189378</v>
      </c>
      <c r="J12" s="29" t="s">
        <v>548</v>
      </c>
      <c r="K12" s="163">
        <f t="shared" si="1"/>
        <v>3.1226327750189378</v>
      </c>
    </row>
    <row r="13" spans="1:11" x14ac:dyDescent="0.25">
      <c r="A13" s="202" t="s">
        <v>549</v>
      </c>
      <c r="B13" s="212">
        <v>381</v>
      </c>
      <c r="C13" s="160">
        <v>420</v>
      </c>
      <c r="E13" s="29" t="s">
        <v>549</v>
      </c>
      <c r="F13" s="163">
        <f t="shared" si="0"/>
        <v>3.2068007743455937</v>
      </c>
      <c r="G13" s="163">
        <f t="shared" si="0"/>
        <v>3.5350559717195522</v>
      </c>
      <c r="J13" s="29" t="s">
        <v>549</v>
      </c>
      <c r="K13" s="163">
        <f t="shared" si="1"/>
        <v>3.5350559717195522</v>
      </c>
    </row>
    <row r="14" spans="1:11" x14ac:dyDescent="0.25">
      <c r="A14" s="202" t="s">
        <v>550</v>
      </c>
      <c r="B14" s="212">
        <v>409</v>
      </c>
      <c r="C14" s="160">
        <v>449</v>
      </c>
      <c r="E14" s="29" t="s">
        <v>550</v>
      </c>
      <c r="F14" s="163">
        <f t="shared" si="0"/>
        <v>3.4424711724602304</v>
      </c>
      <c r="G14" s="163">
        <f t="shared" si="0"/>
        <v>3.7791431697668547</v>
      </c>
      <c r="J14" s="29" t="s">
        <v>550</v>
      </c>
      <c r="K14" s="163">
        <f t="shared" si="1"/>
        <v>3.7791431697668547</v>
      </c>
    </row>
    <row r="15" spans="1:11" x14ac:dyDescent="0.25">
      <c r="A15" s="202" t="s">
        <v>551</v>
      </c>
      <c r="B15" s="212">
        <v>388</v>
      </c>
      <c r="C15" s="160">
        <v>474</v>
      </c>
      <c r="E15" s="29" t="s">
        <v>551</v>
      </c>
      <c r="F15" s="163">
        <f t="shared" si="0"/>
        <v>3.265718373874253</v>
      </c>
      <c r="G15" s="163">
        <f t="shared" si="0"/>
        <v>3.9895631680834946</v>
      </c>
      <c r="J15" s="29" t="s">
        <v>551</v>
      </c>
      <c r="K15" s="163">
        <f t="shared" si="1"/>
        <v>3.9895631680834946</v>
      </c>
    </row>
    <row r="16" spans="1:11" x14ac:dyDescent="0.25">
      <c r="A16" s="202" t="s">
        <v>552</v>
      </c>
      <c r="B16" s="212">
        <v>378</v>
      </c>
      <c r="C16" s="160">
        <v>422</v>
      </c>
      <c r="E16" s="29" t="s">
        <v>552</v>
      </c>
      <c r="F16" s="163">
        <f t="shared" si="0"/>
        <v>3.1815503745475966</v>
      </c>
      <c r="G16" s="163">
        <f t="shared" si="0"/>
        <v>3.5518895715848835</v>
      </c>
      <c r="J16" s="29" t="s">
        <v>552</v>
      </c>
      <c r="K16" s="163">
        <f t="shared" si="1"/>
        <v>3.5518895715848835</v>
      </c>
    </row>
    <row r="17" spans="1:11" x14ac:dyDescent="0.25">
      <c r="A17" s="202" t="s">
        <v>553</v>
      </c>
      <c r="B17" s="212">
        <v>400</v>
      </c>
      <c r="C17" s="160">
        <v>474</v>
      </c>
      <c r="E17" s="29" t="s">
        <v>553</v>
      </c>
      <c r="F17" s="163">
        <f t="shared" si="0"/>
        <v>3.3667199730662398</v>
      </c>
      <c r="G17" s="163">
        <f t="shared" si="0"/>
        <v>3.9895631680834946</v>
      </c>
      <c r="J17" s="29" t="s">
        <v>553</v>
      </c>
      <c r="K17" s="163">
        <f t="shared" si="1"/>
        <v>3.9895631680834946</v>
      </c>
    </row>
    <row r="18" spans="1:11" x14ac:dyDescent="0.25">
      <c r="A18" s="202" t="s">
        <v>554</v>
      </c>
      <c r="B18" s="212">
        <v>450</v>
      </c>
      <c r="C18" s="160">
        <v>416</v>
      </c>
      <c r="E18" s="29" t="s">
        <v>554</v>
      </c>
      <c r="F18" s="163">
        <f t="shared" si="0"/>
        <v>3.7875599696995201</v>
      </c>
      <c r="G18" s="163">
        <f t="shared" si="0"/>
        <v>3.5013887719888901</v>
      </c>
      <c r="J18" s="29" t="s">
        <v>554</v>
      </c>
      <c r="K18" s="163">
        <f t="shared" si="1"/>
        <v>3.5013887719888901</v>
      </c>
    </row>
    <row r="19" spans="1:11" x14ac:dyDescent="0.25">
      <c r="A19" s="202" t="s">
        <v>555</v>
      </c>
      <c r="B19" s="212">
        <v>281</v>
      </c>
      <c r="C19" s="160">
        <v>255</v>
      </c>
      <c r="E19" s="29" t="s">
        <v>555</v>
      </c>
      <c r="F19" s="163">
        <f t="shared" si="0"/>
        <v>2.365120781079034</v>
      </c>
      <c r="G19" s="163">
        <f t="shared" si="0"/>
        <v>2.1462839828297282</v>
      </c>
      <c r="J19" s="29" t="s">
        <v>555</v>
      </c>
      <c r="K19" s="163">
        <f t="shared" si="1"/>
        <v>2.1462839828297282</v>
      </c>
    </row>
    <row r="20" spans="1:11" x14ac:dyDescent="0.25">
      <c r="A20" s="202" t="s">
        <v>556</v>
      </c>
      <c r="B20" s="212">
        <v>239</v>
      </c>
      <c r="C20" s="160">
        <v>206</v>
      </c>
      <c r="E20" s="29" t="s">
        <v>556</v>
      </c>
      <c r="F20" s="163">
        <f t="shared" si="0"/>
        <v>2.0116151839070784</v>
      </c>
      <c r="G20" s="163">
        <f t="shared" si="0"/>
        <v>1.7338607861291138</v>
      </c>
      <c r="J20" s="29" t="s">
        <v>556</v>
      </c>
      <c r="K20" s="163">
        <f t="shared" si="1"/>
        <v>1.7338607861291138</v>
      </c>
    </row>
    <row r="21" spans="1:11" x14ac:dyDescent="0.25">
      <c r="A21" s="203" t="s">
        <v>557</v>
      </c>
      <c r="B21" s="72">
        <v>166</v>
      </c>
      <c r="C21" s="111">
        <v>129</v>
      </c>
      <c r="E21" s="31" t="s">
        <v>557</v>
      </c>
      <c r="F21" s="163">
        <f t="shared" si="0"/>
        <v>1.3971887888224896</v>
      </c>
      <c r="G21" s="163">
        <f t="shared" si="0"/>
        <v>1.0857671913138625</v>
      </c>
      <c r="J21" s="31" t="s">
        <v>557</v>
      </c>
      <c r="K21" s="210">
        <f t="shared" si="1"/>
        <v>1.0857671913138625</v>
      </c>
    </row>
    <row r="22" spans="1:11" x14ac:dyDescent="0.25">
      <c r="A22" s="309" t="s">
        <v>16</v>
      </c>
      <c r="B22" s="121">
        <f>SUM(B4:B21)</f>
        <v>5766</v>
      </c>
      <c r="C22" s="124">
        <f>SUM(C4:C21)</f>
        <v>6115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717</v>
      </c>
      <c r="E3" s="297" t="s">
        <v>709</v>
      </c>
      <c r="F3" s="71">
        <v>47.27</v>
      </c>
      <c r="G3" s="71">
        <v>52.68</v>
      </c>
      <c r="K3" s="122" t="s">
        <v>16</v>
      </c>
      <c r="L3" s="71">
        <v>3.45</v>
      </c>
      <c r="M3" s="71">
        <v>3.08</v>
      </c>
    </row>
    <row r="4" spans="1:16" x14ac:dyDescent="0.25">
      <c r="A4" s="202" t="s">
        <v>704</v>
      </c>
      <c r="B4" s="212"/>
      <c r="C4" s="160">
        <v>957</v>
      </c>
      <c r="E4" s="298" t="s">
        <v>710</v>
      </c>
      <c r="F4" s="214">
        <v>41.84</v>
      </c>
      <c r="G4" s="214">
        <v>35.11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576</v>
      </c>
      <c r="E5" s="298" t="s">
        <v>711</v>
      </c>
      <c r="F5" s="214">
        <v>8.4</v>
      </c>
      <c r="G5" s="214">
        <v>9.5500000000000007</v>
      </c>
      <c r="K5" s="123" t="s">
        <v>213</v>
      </c>
      <c r="L5" s="73">
        <v>3.45</v>
      </c>
      <c r="M5" s="73">
        <v>3.08</v>
      </c>
      <c r="N5" s="211"/>
    </row>
    <row r="6" spans="1:16" x14ac:dyDescent="0.25">
      <c r="A6" s="202" t="s">
        <v>706</v>
      </c>
      <c r="B6" s="212"/>
      <c r="C6" s="160">
        <v>580</v>
      </c>
      <c r="E6" s="298" t="s">
        <v>712</v>
      </c>
      <c r="F6" s="214">
        <v>1.48</v>
      </c>
      <c r="G6" s="214">
        <v>1.76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481</v>
      </c>
      <c r="E7" s="299" t="s">
        <v>713</v>
      </c>
      <c r="F7" s="73">
        <v>1.02</v>
      </c>
      <c r="G7" s="73">
        <v>0.9</v>
      </c>
      <c r="K7" s="227"/>
      <c r="L7" s="211"/>
      <c r="M7" s="211"/>
    </row>
    <row r="8" spans="1:16" x14ac:dyDescent="0.25">
      <c r="A8" s="203" t="s">
        <v>708</v>
      </c>
      <c r="B8" s="72"/>
      <c r="C8" s="111">
        <v>735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17.721206129510627</v>
      </c>
      <c r="C13" s="301" t="e">
        <f>B3/SUM(B3:B8)*100</f>
        <v>#DIV/0!</v>
      </c>
      <c r="E13" s="217" t="s">
        <v>836</v>
      </c>
      <c r="F13" s="289">
        <f>IF(ISBLANK(F3),"",F3)</f>
        <v>47.27</v>
      </c>
      <c r="G13" s="289">
        <f>IF(ISBLANK(G3),"",G3)</f>
        <v>52.68</v>
      </c>
    </row>
    <row r="14" spans="1:16" x14ac:dyDescent="0.25">
      <c r="A14" s="220" t="s">
        <v>825</v>
      </c>
      <c r="B14" s="305">
        <f>C4/SUM(C3:C8)*100</f>
        <v>23.652990608007908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41.84</v>
      </c>
      <c r="G14" s="290">
        <f t="shared" si="0"/>
        <v>35.11</v>
      </c>
    </row>
    <row r="15" spans="1:16" x14ac:dyDescent="0.25">
      <c r="A15" s="220" t="s">
        <v>826</v>
      </c>
      <c r="B15" s="305">
        <f>C5/SUM(C3:C8)*100</f>
        <v>14.236282748393474</v>
      </c>
      <c r="C15" s="302" t="e">
        <f>B5/SUM(B3:B8)*100</f>
        <v>#DIV/0!</v>
      </c>
      <c r="E15" s="286" t="s">
        <v>838</v>
      </c>
      <c r="F15" s="290">
        <f t="shared" si="0"/>
        <v>8.4</v>
      </c>
      <c r="G15" s="290">
        <f t="shared" si="0"/>
        <v>9.5500000000000007</v>
      </c>
    </row>
    <row r="16" spans="1:16" x14ac:dyDescent="0.25">
      <c r="A16" s="220" t="s">
        <v>827</v>
      </c>
      <c r="B16" s="305">
        <f>C6/SUM(C3:C8)*100</f>
        <v>14.335145823035097</v>
      </c>
      <c r="C16" s="302" t="e">
        <f>B6/SUM(B3:B8)*100</f>
        <v>#DIV/0!</v>
      </c>
      <c r="E16" s="286" t="s">
        <v>839</v>
      </c>
      <c r="F16" s="290">
        <f t="shared" si="0"/>
        <v>1.48</v>
      </c>
      <c r="G16" s="290">
        <f t="shared" si="0"/>
        <v>1.76</v>
      </c>
    </row>
    <row r="17" spans="1:18" x14ac:dyDescent="0.25">
      <c r="A17" s="220" t="s">
        <v>828</v>
      </c>
      <c r="B17" s="305">
        <f>C7/SUM(C3:C8)*100</f>
        <v>11.888284725654968</v>
      </c>
      <c r="C17" s="302" t="e">
        <f>B7/SUM(B3:B8)*100</f>
        <v>#DIV/0!</v>
      </c>
      <c r="E17" s="219" t="s">
        <v>840</v>
      </c>
      <c r="F17" s="291">
        <f t="shared" si="0"/>
        <v>1.02</v>
      </c>
      <c r="G17" s="291">
        <f t="shared" si="0"/>
        <v>0.9</v>
      </c>
    </row>
    <row r="18" spans="1:18" x14ac:dyDescent="0.25">
      <c r="A18" s="221" t="s">
        <v>829</v>
      </c>
      <c r="B18" s="306">
        <f>C8/SUM(C3:C8)*100</f>
        <v>18.166089965397923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17.721206129510627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23.652990608007908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14.236282748393474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14.335145823035097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11.888284725654968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18.166089965397923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833</v>
      </c>
      <c r="E34" s="297" t="s">
        <v>709</v>
      </c>
      <c r="F34" s="71">
        <v>52.68</v>
      </c>
      <c r="G34" s="211"/>
      <c r="K34" s="122" t="s">
        <v>16</v>
      </c>
      <c r="L34" s="71">
        <v>3.08</v>
      </c>
      <c r="M34" s="211"/>
    </row>
    <row r="35" spans="1:16" x14ac:dyDescent="0.25">
      <c r="A35" s="202" t="s">
        <v>704</v>
      </c>
      <c r="B35" s="212"/>
      <c r="C35" s="160">
        <v>1043</v>
      </c>
      <c r="E35" s="298" t="s">
        <v>710</v>
      </c>
      <c r="F35" s="214">
        <v>35.11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619</v>
      </c>
      <c r="E36" s="298" t="s">
        <v>711</v>
      </c>
      <c r="F36" s="214">
        <v>9.5500000000000007</v>
      </c>
      <c r="G36" s="211"/>
      <c r="K36" s="123" t="s">
        <v>213</v>
      </c>
      <c r="L36" s="73">
        <v>3.08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521</v>
      </c>
      <c r="E37" s="298" t="s">
        <v>712</v>
      </c>
      <c r="F37" s="214">
        <v>1.76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362</v>
      </c>
      <c r="E38" s="299" t="s">
        <v>713</v>
      </c>
      <c r="F38" s="73">
        <v>0.9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475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21.619517259278485</v>
      </c>
      <c r="C44" s="301" t="e">
        <f>B34/SUM(B34:B39)*100</f>
        <v>#DIV/0!</v>
      </c>
      <c r="E44" s="217" t="s">
        <v>836</v>
      </c>
      <c r="F44" s="289">
        <f>IF(ISBLANK(F34),"",F34)</f>
        <v>52.68</v>
      </c>
    </row>
    <row r="45" spans="1:16" x14ac:dyDescent="0.25">
      <c r="A45" s="220" t="s">
        <v>825</v>
      </c>
      <c r="B45" s="305">
        <f>C35/SUM(C34:C39)*100</f>
        <v>27.069815728004155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35.11</v>
      </c>
    </row>
    <row r="46" spans="1:16" x14ac:dyDescent="0.25">
      <c r="A46" s="220" t="s">
        <v>826</v>
      </c>
      <c r="B46" s="305">
        <f>C36/SUM(C34:C39)*100</f>
        <v>16.065403581624707</v>
      </c>
      <c r="C46" s="302" t="e">
        <f>B36/SUM(B34:B39)*100</f>
        <v>#DIV/0!</v>
      </c>
      <c r="E46" s="286" t="s">
        <v>838</v>
      </c>
      <c r="F46" s="290">
        <f t="shared" si="2"/>
        <v>9.5500000000000007</v>
      </c>
    </row>
    <row r="47" spans="1:16" x14ac:dyDescent="0.25">
      <c r="A47" s="220" t="s">
        <v>827</v>
      </c>
      <c r="B47" s="305">
        <f>C37/SUM(C34:C39)*100</f>
        <v>13.521930962886064</v>
      </c>
      <c r="C47" s="302" t="e">
        <f>B37/SUM(B34:B39)*100</f>
        <v>#DIV/0!</v>
      </c>
      <c r="E47" s="286" t="s">
        <v>839</v>
      </c>
      <c r="F47" s="290">
        <f t="shared" si="2"/>
        <v>1.76</v>
      </c>
    </row>
    <row r="48" spans="1:16" x14ac:dyDescent="0.25">
      <c r="A48" s="220" t="s">
        <v>828</v>
      </c>
      <c r="B48" s="305">
        <f>C38/SUM(C34:C39)*100</f>
        <v>9.3952764079937712</v>
      </c>
      <c r="C48" s="302" t="e">
        <f>B38/SUM(B34:B39)*100</f>
        <v>#DIV/0!</v>
      </c>
      <c r="E48" s="219" t="s">
        <v>840</v>
      </c>
      <c r="F48" s="291">
        <f t="shared" si="2"/>
        <v>0.9</v>
      </c>
    </row>
    <row r="49" spans="1:3" x14ac:dyDescent="0.25">
      <c r="A49" s="221" t="s">
        <v>829</v>
      </c>
      <c r="B49" s="306">
        <f>C39/SUM(C34:C39)*100</f>
        <v>12.32805606021282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21.619517259278485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27.069815728004155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16.065403581624707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13.521930962886064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9.3952764079937712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12.32805606021282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2024-04-26T07:38:17Z</dcterms:modified>
</cp:coreProperties>
</file>