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4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.xml" ContentType="application/vnd.openxmlformats-officedocument.drawingml.chartshapes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7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drawings/drawing8.xml" ContentType="application/vnd.openxmlformats-officedocument.drawingml.chartshapes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<sst xmlns="http://schemas.openxmlformats.org/spreadsheetml/2006/main" count="6316" uniqueCount="2914">
  <si>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</si>
  <si>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</si>
  <si>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</si>
  <si>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</si>
  <si>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</si>
  <si>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</si>
  <si>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</si>
  <si>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</si>
  <si>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</si>
  <si>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</si>
  <si>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</si>
  <si>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</si>
  <si>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</si>
  <si>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</si>
  <si>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</si>
  <si>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</si>
  <si>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</si>
  <si>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</si>
  <si>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</si>
  <si>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</si>
  <si>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</si>
  <si>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</si>
  <si>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</si>
  <si>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</si>
  <si>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</si>
  <si>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</si>
  <si>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</si>
  <si>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</si>
  <si>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</si>
  <si>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</si>
  <si>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</si>
  <si>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</si>
  <si>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</si>
  <si>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</si>
  <si>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</si>
  <si>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</si>
  <si>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</si>
  <si>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</si>
  <si>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</si>
  <si>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</si>
  <si>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</si>
  <si>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</si>
  <si>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</si>
  <si>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</si>
  <si>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</si>
  <si>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</si>
  <si>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</si>
  <si>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</si>
  <si>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</si>
  <si>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</si>
  <si>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</si>
  <si>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</si>
  <si>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</si>
  <si>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</si>
  <si>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</si>
  <si>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</si>
  <si>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</si>
  <si>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</si>
  <si>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</si>
  <si>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</si>
  <si>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</si>
  <si>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</si>
  <si>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</si>
  <si>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</si>
  <si>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</si>
  <si>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</si>
  <si>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</si>
  <si>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</si>
  <si>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</si>
  <si>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</si>
  <si>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</si>
  <si>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</si>
  <si>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</si>
  <si>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</si>
  <si>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</si>
  <si>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</si>
  <si>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</si>
  <si>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</si>
  <si>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</si>
  <si>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</si>
  <si>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</si>
  <si>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</si>
  <si>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</si>
  <si>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</si>
  <si>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</si>
  <si>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</si>
  <si>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</si>
  <si>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</si>
  <si>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</si>
  <si>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</si>
  <si>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</si>
  <si>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</si>
  <si>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</si>
  <si>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</si>
  <si>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</si>
  <si>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</si>
  <si>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</si>
  <si>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</si>
  <si>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</si>
  <si>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</si>
  <si>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</si>
  <si>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</si>
  <si>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</si>
  <si>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</si>
  <si>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</si>
  <si>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</si>
  <si>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</si>
  <si>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</si>
  <si>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</si>
  <si>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</si>
  <si>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</si>
  <si>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</si>
  <si>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</si>
  <si>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</si>
  <si>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</si>
  <si>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</si>
  <si>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</si>
  <si>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</si>
  <si>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</si>
  <si>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</si>
  <si>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</si>
  <si>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</si>
  <si>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</si>
  <si>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</si>
  <si>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</si>
  <si>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</si>
  <si>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</si>
  <si>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</si>
  <si>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</si>
  <si>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</si>
  <si>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</si>
  <si>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</si>
  <si>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</si>
  <si>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</si>
  <si>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</si>
  <si>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</si>
  <si>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</si>
  <si>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</si>
  <si>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</si>
  <si>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</si>
  <si>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</si>
  <si>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</si>
  <si>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</si>
  <si>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</si>
  <si>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</si>
  <si>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</si>
  <si>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</si>
  <si>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</si>
  <si>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</si>
  <si>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</si>
  <si>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</si>
  <si>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</si>
  <si>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</si>
  <si>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</si>
  <si>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</si>
  <si>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</si>
  <si>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</si>
  <si>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</si>
  <si>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</si>
  <si>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</si>
  <si>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</si>
  <si>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</si>
  <si>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</si>
  <si>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</si>
  <si>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</si>
  <si>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</si>
  <si>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</si>
  <si>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</si>
  <si>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</si>
  <si>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</si>
  <si>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</si>
  <si>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</si>
  <si>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</si>
  <si>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</si>
  <si>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</si>
  <si>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</si>
  <si>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</si>
  <si>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</si>
  <si>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</si>
  <si>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</si>
  <si>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</si>
  <si>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</si>
  <si>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</si>
  <si>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</si>
  <si>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</si>
  <si>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</si>
  <si>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</si>
  <si>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</si>
  <si>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</si>
  <si>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</si>
  <si>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</si>
  <si>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</si>
  <si>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</si>
  <si>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</si>
  <si>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</si>
  <si>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</si>
  <si>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</si>
  <si>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</si>
  <si>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</si>
  <si>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</si>
  <si>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</si>
  <si>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</si>
  <si>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</si>
  <si>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</si>
  <si>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</si>
  <si>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</si>
  <si>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</si>
  <si>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</si>
  <si>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</si>
  <si>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</si>
  <si>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</si>
  <si>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</si>
  <si>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</si>
  <si>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</si>
  <si>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</si>
  <si>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</si>
  <si>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</si>
  <si>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</si>
  <si>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</si>
  <si>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</si>
  <si>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</si>
  <si>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</si>
  <si>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</si>
  <si>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</si>
  <si>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</si>
  <si>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</si>
  <si>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</si>
  <si>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</si>
  <si>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</si>
  <si>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</si>
  <si>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</si>
  <si>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</si>
  <si>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</si>
  <si>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</si>
  <si>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</si>
  <si>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</si>
  <si>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</si>
  <si>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</si>
  <si>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</si>
  <si>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</si>
  <si>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</si>
  <si>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</si>
  <si>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</si>
  <si>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</si>
  <si>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</si>
  <si>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</si>
  <si>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</si>
  <si>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</si>
  <si>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</si>
  <si>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</si>
  <si>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</si>
  <si>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</si>
  <si>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</si>
  <si>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</si>
  <si>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</si>
  <si>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</si>
  <si>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</si>
  <si>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</si>
  <si>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</si>
  <si>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</si>
  <si>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</si>
  <si>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</si>
  <si>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</si>
  <si>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</si>
  <si>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</si>
  <si>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</si>
  <si>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</si>
  <si>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</si>
  <si>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</si>
  <si>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</si>
  <si>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</si>
  <si>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</si>
  <si>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</si>
  <si>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</si>
  <si>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</si>
  <si>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</si>
  <si>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</si>
  <si>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</si>
  <si>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</si>
  <si>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</si>
  <si>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</si>
  <si>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</si>
  <si>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</si>
  <si>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</si>
  <si>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</si>
  <si>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</si>
  <si>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</si>
  <si>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</si>
  <si>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</si>
  <si>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</si>
  <si>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</si>
  <si>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</si>
  <si>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</si>
  <si>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</si>
  <si>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</si>
  <si>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</si>
  <si>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</si>
  <si>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</si>
  <si>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</si>
  <si>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</si>
  <si>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</si>
  <si>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</si>
  <si>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</si>
  <si>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</si>
  <si>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</si>
  <si>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</si>
  <si>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</si>
  <si>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</si>
  <si>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</si>
  <si>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</si>
  <si>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</si>
  <si>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</si>
  <si>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</si>
  <si>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</si>
  <si>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</si>
  <si>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</si>
  <si>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</si>
  <si>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</si>
  <si>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</si>
  <si>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</si>
  <si>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</si>
  <si>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</si>
  <si>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</si>
  <si>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</si>
  <si>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</si>
  <si>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</si>
  <si>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</si>
  <si>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</si>
  <si>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</si>
  <si>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</si>
  <si>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</si>
  <si>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</si>
  <si>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</si>
  <si>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</si>
  <si>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</si>
  <si>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</si>
  <si>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</si>
  <si>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</si>
  <si>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</si>
  <si>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</si>
  <si>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</si>
  <si>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</si>
  <si>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</si>
  <si>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</si>
  <si>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</si>
  <si>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</si>
  <si>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</si>
  <si>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</si>
  <si>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</si>
  <si>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</si>
  <si>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</si>
  <si>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</si>
  <si>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</si>
  <si>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</si>
  <si>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</si>
  <si>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</si>
  <si>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</si>
  <si>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</si>
  <si>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</si>
  <si>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</si>
  <si>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</si>
  <si>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</si>
  <si>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</si>
  <si>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</si>
  <si>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</si>
  <si>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</si>
  <si>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</si>
  <si>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</si>
  <si>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</si>
  <si>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</si>
  <si>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</si>
  <si>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</si>
  <si>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</si>
  <si>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</si>
  <si>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</si>
  <si>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</si>
  <si>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</si>
  <si>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</si>
  <si>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</si>
  <si>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</si>
  <si>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</si>
  <si>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</si>
  <si>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</si>
  <si>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</si>
  <si>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</si>
  <si>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</si>
  <si>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</si>
  <si>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</si>
  <si>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</si>
  <si>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</si>
  <si>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</si>
  <si>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</si>
  <si>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</si>
  <si>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</si>
  <si>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</si>
  <si>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</si>
  <si>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</si>
  <si>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</si>
  <si>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</si>
  <si>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</si>
  <si>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</si>
  <si>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</si>
  <si>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</si>
  <si>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</si>
  <si>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</si>
  <si>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</si>
  <si>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</si>
  <si>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</si>
  <si>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</si>
  <si>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</si>
  <si>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</si>
  <si>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</si>
  <si>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</si>
  <si>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</si>
  <si>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</si>
  <si>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</si>
  <si>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</si>
  <si>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</si>
  <si>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</si>
  <si>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</si>
  <si>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</si>
  <si>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</si>
  <si>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</si>
  <si>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</si>
  <si>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</si>
  <si>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</si>
  <si>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</si>
  <si>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</si>
  <si>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</si>
  <si>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</si>
  <si>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</si>
  <si>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</si>
  <si>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</si>
  <si>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</si>
  <si>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</si>
  <si>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</si>
  <si>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</si>
  <si>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</si>
  <si>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</si>
  <si>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</si>
  <si>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</si>
  <si>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</si>
  <si>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</si>
  <si>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</si>
  <si>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</si>
  <si>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</si>
  <si>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</si>
  <si>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</si>
  <si>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</si>
  <si>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</si>
  <si>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</si>
  <si>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</si>
  <si>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</si>
  <si>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</si>
  <si>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</si>
  <si>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</si>
  <si>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</si>
  <si>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</si>
  <si>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</si>
  <si>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</si>
  <si>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</si>
  <si>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</si>
  <si>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</si>
  <si>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</si>
  <si>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</si>
  <si>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</si>
  <si>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</si>
  <si>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</si>
  <si>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</si>
  <si>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</si>
  <si>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</si>
  <si>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</si>
  <si>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</si>
  <si>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</si>
  <si>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</si>
  <si>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</si>
  <si>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</si>
  <si>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</si>
  <si>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</si>
  <si>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</si>
  <si>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</si>
  <si>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</si>
  <si>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</si>
  <si>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</si>
  <si>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</si>
  <si>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</si>
  <si>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</si>
  <si>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</si>
  <si>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</si>
  <si>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</si>
  <si>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</si>
  <si>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</si>
  <si>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</si>
  <si>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</si>
  <si>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</si>
  <si>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</si>
  <si>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</si>
  <si>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</si>
  <si>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</si>
  <si>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</si>
  <si>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</si>
  <si>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</si>
  <si>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</si>
  <si>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</si>
  <si>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</si>
  <si>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</si>
  <si>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</si>
  <si>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</si>
  <si>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</si>
  <si>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</si>
  <si>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</si>
  <si>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</si>
  <si>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</si>
  <si>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</si>
  <si>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</si>
  <si>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</si>
  <si>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</si>
  <si>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</si>
  <si>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</si>
  <si>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</si>
  <si>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</si>
  <si>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</si>
  <si>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</si>
  <si>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</si>
  <si>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</si>
  <si>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</si>
  <si>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</si>
  <si>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</si>
  <si>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</si>
  <si>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</si>
  <si>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</si>
  <si>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</si>
  <si>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</si>
  <si>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</si>
  <si>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</si>
  <si>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</si>
  <si>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</si>
  <si>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</si>
  <si>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</si>
  <si>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</si>
  <si>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</si>
  <si>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</si>
  <si>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</si>
  <si>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</si>
  <si>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</si>
  <si>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</si>
  <si>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</si>
  <si>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</si>
  <si>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</si>
  <si>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</si>
  <si>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</si>
  <si>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</si>
  <si>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</si>
  <si>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</si>
  <si>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</si>
  <si>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</si>
  <si>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</si>
  <si>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</si>
  <si>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</si>
  <si>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</si>
  <si>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</si>
  <si>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</si>
  <si>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</si>
  <si>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</si>
  <si>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</si>
  <si>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</si>
  <si>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</si>
  <si>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</si>
  <si>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</si>
  <si>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</si>
  <si>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</si>
  <si>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</si>
  <si>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</si>
  <si>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</si>
  <si>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</si>
  <si>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</si>
  <si>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</si>
  <si>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</si>
  <si>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</si>
  <si>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</si>
  <si>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</si>
  <si>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</si>
  <si>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</si>
  <si>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</si>
  <si>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</si>
  <si>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</si>
  <si>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</si>
  <si>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</si>
  <si>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</si>
  <si>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</si>
  <si>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</si>
  <si>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</si>
  <si>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</si>
  <si>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</si>
  <si>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</si>
  <si>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</si>
  <si>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</si>
  <si>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</si>
  <si>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</si>
  <si>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</si>
  <si>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</si>
  <si>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</si>
  <si>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</si>
  <si>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</si>
  <si>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</si>
  <si>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</si>
  <si>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</si>
  <si>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</si>
  <si>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</si>
  <si>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</si>
  <si>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</si>
  <si>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</si>
  <si>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</si>
  <si>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</si>
  <si>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</si>
  <si>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</si>
  <si>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</si>
  <si>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</si>
  <si>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</si>
  <si>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</si>
  <si>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</si>
  <si>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</si>
  <si>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</si>
  <si>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</si>
  <si>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</si>
  <si>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</si>
  <si>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</si>
  <si>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</si>
  <si>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</si>
  <si>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</si>
  <si>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</si>
  <si>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</si>
  <si>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</si>
  <si>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</si>
  <si>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</si>
  <si>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</si>
  <si>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</si>
  <si>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</si>
  <si>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</si>
  <si>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</si>
  <si>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</si>
  <si>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</si>
  <si>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</si>
  <si>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</si>
  <si>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</si>
  <si>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</si>
  <si>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</si>
  <si>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</si>
  <si>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</si>
  <si>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</si>
  <si>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</si>
  <si>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</si>
  <si>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</si>
  <si>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</si>
  <si>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</si>
  <si>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</si>
  <si>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</si>
  <si>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</si>
  <si>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</si>
  <si>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</si>
  <si>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</si>
  <si>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</si>
  <si>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</si>
  <si>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</si>
  <si>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</si>
  <si>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</si>
  <si>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</si>
  <si>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</si>
  <si>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</si>
  <si>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</si>
  <si>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</si>
  <si>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</si>
  <si>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</si>
  <si>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</si>
  <si>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</si>
  <si>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</si>
  <si>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</si>
  <si>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</si>
  <si>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</si>
  <si>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</si>
  <si>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</si>
  <si>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</si>
  <si>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</si>
  <si>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</si>
  <si>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</si>
  <si>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</si>
  <si>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</si>
  <si>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</si>
  <si>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</si>
  <si>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</si>
  <si>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</si>
  <si>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</si>
  <si>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</si>
  <si>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</si>
  <si>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</si>
  <si>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</si>
  <si>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</si>
  <si>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</si>
  <si>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</si>
  <si>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</si>
  <si>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</si>
  <si>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</si>
  <si>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</si>
  <si>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</si>
  <si>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</si>
  <si>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</si>
  <si>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</si>
  <si>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</si>
  <si>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</si>
  <si>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</si>
  <si>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</si>
  <si>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</si>
  <si>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</si>
  <si>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</si>
  <si>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</si>
  <si>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</si>
  <si>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</si>
  <si>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</si>
  <si>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</si>
  <si>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</si>
  <si>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</si>
  <si>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</si>
  <si>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</si>
  <si>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</si>
  <si>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</si>
  <si>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</si>
  <si>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</si>
  <si>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</si>
  <si>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</si>
  <si>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</si>
  <si>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</si>
  <si>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</si>
  <si>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</si>
  <si>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</si>
  <si>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</si>
  <si>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</si>
  <si>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</si>
  <si>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</si>
  <si>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</si>
  <si>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</si>
  <si>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</si>
  <si>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</si>
  <si>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</si>
  <si>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</si>
  <si>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</si>
  <si>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</si>
  <si>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</si>
  <si>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</si>
  <si>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</si>
  <si>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</si>
  <si>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</si>
  <si>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</si>
  <si>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</si>
  <si>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</si>
  <si>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</si>
  <si>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</si>
  <si>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</si>
  <si>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</si>
  <si>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</si>
  <si>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</si>
  <si>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</si>
  <si>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</si>
  <si>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</si>
  <si>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</si>
  <si>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</si>
  <si>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</si>
  <si>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</si>
  <si>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</si>
  <si>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</si>
  <si>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</si>
  <si>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</si>
  <si>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</si>
  <si>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</si>
  <si>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</si>
  <si>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</si>
  <si>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</si>
  <si>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</si>
  <si>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</si>
  <si>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</si>
  <si>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</si>
  <si>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</si>
  <si>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</si>
  <si>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</si>
  <si>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</si>
  <si>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</si>
  <si>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</si>
  <si>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</si>
  <si>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</si>
  <si>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</si>
  <si>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</si>
  <si>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</si>
  <si>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</si>
  <si>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</si>
  <si>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</si>
  <si>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</si>
  <si>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</si>
  <si>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</si>
  <si>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</si>
  <si>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</si>
  <si>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</si>
  <si>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</si>
  <si>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</si>
  <si>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</si>
  <si>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</si>
  <si>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</si>
  <si>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</si>
  <si>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</si>
  <si>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</si>
  <si>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</si>
  <si>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</si>
  <si>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</si>
  <si>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</si>
  <si>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</si>
  <si>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</si>
  <si>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</si>
  <si>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</si>
  <si>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</si>
  <si>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</si>
  <si>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</si>
  <si>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</si>
  <si>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</si>
  <si>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</si>
  <si>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</si>
  <si>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</si>
  <si>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</si>
  <si>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</si>
  <si>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</si>
  <si>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</si>
  <si>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</si>
  <si>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</si>
  <si>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</si>
  <si>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</si>
  <si>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</si>
  <si>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</si>
  <si>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</si>
  <si>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</si>
  <si>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</si>
  <si>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</si>
  <si>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</si>
  <si>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</si>
  <si>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</si>
  <si>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</si>
  <si>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</si>
  <si>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</si>
  <si>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</si>
  <si>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</si>
  <si>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</si>
  <si>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</si>
  <si>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</si>
  <si>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</si>
  <si>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</si>
  <si>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</si>
  <si>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</si>
  <si>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</si>
  <si>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</si>
  <si>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</si>
  <si>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</si>
  <si>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</si>
  <si>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</si>
  <si>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</si>
  <si>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</si>
  <si>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</si>
  <si>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</si>
  <si>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</si>
  <si>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</si>
  <si>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</si>
  <si>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</si>
  <si>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</si>
  <si>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</si>
  <si>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</si>
  <si>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</si>
  <si>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</si>
  <si>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</si>
  <si>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</si>
  <si>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</si>
  <si>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</si>
  <si>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</si>
  <si>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</si>
  <si>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</si>
  <si>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</si>
  <si>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</si>
  <si>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</si>
  <si>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</si>
  <si>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</si>
  <si>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</si>
  <si>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</si>
  <si>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</si>
  <si>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</si>
  <si>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</si>
  <si>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</si>
  <si>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</si>
  <si>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</si>
  <si>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</si>
  <si>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</si>
  <si>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</si>
  <si>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</si>
  <si>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</si>
  <si>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</si>
  <si>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</si>
  <si>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</si>
  <si>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</si>
  <si>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</si>
  <si>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</si>
  <si>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</si>
  <si>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</si>
  <si>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</si>
  <si>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</si>
  <si>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</si>
  <si>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</si>
  <si>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</si>
  <si>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</si>
  <si>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</si>
  <si>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</si>
  <si>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</si>
  <si>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</si>
  <si>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</si>
  <si>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</si>
  <si>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</si>
  <si>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</si>
  <si>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</si>
  <si>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</si>
  <si>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</si>
  <si>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</si>
  <si>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</si>
  <si>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</si>
  <si>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</si>
  <si>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</si>
  <si>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</si>
  <si>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</si>
  <si>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</si>
  <si>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</si>
  <si>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</si>
  <si>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</si>
  <si>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</si>
  <si>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</si>
  <si>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</si>
  <si>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</si>
  <si>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</si>
  <si>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</si>
  <si>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</si>
  <si>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</si>
  <si>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</si>
  <si>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</si>
  <si>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</si>
  <si>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</si>
  <si>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</si>
  <si>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</si>
  <si>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</si>
  <si>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</si>
  <si>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</si>
  <si>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</si>
  <si>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</si>
  <si>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</si>
  <si>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</si>
  <si>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</si>
  <si>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</si>
  <si>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</si>
  <si>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</si>
  <si>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</si>
  <si>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</si>
  <si>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</si>
  <si>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</si>
  <si>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</si>
  <si>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</si>
  <si>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</si>
  <si>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</si>
  <si>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</si>
  <si>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</si>
  <si>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</si>
  <si>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</si>
  <si>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</si>
  <si>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</si>
  <si>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</si>
  <si>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</si>
  <si>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</si>
  <si>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</si>
  <si>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</si>
  <si>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</si>
  <si>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</si>
  <si>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</si>
  <si>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</si>
  <si>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</si>
  <si>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</si>
  <si>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</si>
  <si>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</si>
  <si>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</si>
  <si>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</si>
  <si>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</si>
  <si>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</si>
  <si>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</si>
  <si>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</si>
  <si>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</si>
  <si>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</si>
  <si>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</si>
  <si>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</si>
  <si>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</si>
  <si>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</si>
  <si>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</si>
  <si>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</si>
  <si>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</si>
  <si>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</si>
  <si>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</si>
  <si>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</si>
  <si>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</si>
  <si>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</si>
  <si>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</si>
  <si>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</si>
  <si>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</si>
  <si>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</si>
  <si>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</si>
  <si>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</si>
  <si>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</si>
  <si>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</si>
  <si>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</si>
  <si>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</si>
  <si>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</si>
  <si>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</si>
  <si>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</si>
  <si>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</si>
  <si>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</si>
  <si>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</si>
  <si>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</si>
  <si>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</si>
  <si>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</si>
  <si>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</si>
  <si>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</si>
  <si>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</si>
  <si>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</si>
  <si>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</si>
  <si>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</si>
  <si>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</si>
  <si>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</si>
  <si>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</si>
  <si>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</si>
  <si>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</si>
  <si>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</si>
  <si>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</si>
  <si>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</si>
  <si>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</si>
  <si>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</si>
  <si>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</si>
  <si>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</si>
  <si>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</si>
  <si>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</si>
  <si>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</si>
  <si>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</si>
  <si>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</si>
  <si>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</si>
  <si>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</si>
  <si>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</si>
  <si>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</si>
  <si>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</si>
  <si>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</si>
  <si>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</si>
  <si>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</si>
  <si>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</si>
  <si>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</si>
  <si>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</si>
  <si>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</si>
  <si>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</si>
  <si>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</si>
  <si>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</si>
  <si>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</si>
  <si>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</si>
  <si>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</si>
  <si>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</si>
  <si>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</si>
  <si>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</si>
  <si>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</si>
  <si>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</si>
  <si>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</si>
  <si>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</si>
  <si>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</si>
  <si>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</si>
  <si>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</si>
  <si>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</si>
  <si>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</si>
  <si>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</si>
  <si>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</si>
  <si>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</si>
  <si>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</si>
  <si>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</si>
  <si>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</si>
  <si>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</si>
  <si>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</si>
  <si>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</si>
  <si>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</si>
  <si>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</si>
  <si>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</si>
  <si>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</si>
  <si>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</si>
  <si>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</si>
  <si>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</si>
  <si>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</si>
  <si>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</si>
  <si>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</si>
  <si>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</si>
  <si>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</si>
  <si>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</si>
  <si>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</si>
  <si>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</si>
  <si>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</si>
  <si>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</si>
  <si>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</si>
  <si>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</si>
  <si>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</si>
  <si>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</si>
  <si>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</si>
  <si>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</si>
  <si>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</si>
  <si>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</si>
  <si>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</si>
  <si>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</si>
  <si>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</si>
  <si>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</si>
  <si>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</si>
  <si>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</si>
  <si>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</si>
  <si>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</si>
  <si>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</si>
  <si>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</si>
  <si>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</si>
  <si>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</si>
  <si>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</si>
  <si>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</si>
  <si>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</si>
  <si>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</si>
  <si>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</si>
  <si>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</si>
  <si>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</si>
  <si>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</si>
  <si>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</si>
  <si>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</si>
  <si>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</si>
  <si>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</si>
  <si>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</si>
  <si>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</si>
  <si>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</si>
  <si>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</si>
  <si>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</si>
  <si>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</si>
  <si>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</si>
  <si>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</si>
  <si>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</si>
  <si>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</si>
  <si>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</si>
  <si>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</si>
  <si>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</si>
  <si>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</si>
  <si>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</si>
  <si>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</si>
  <si>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</si>
  <si>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</si>
  <si>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</si>
  <si>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</si>
  <si>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</si>
  <si>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</si>
  <si>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</si>
  <si>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</si>
  <si>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</si>
  <si>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</si>
  <si>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</si>
  <si>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</si>
  <si>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</si>
  <si>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</si>
  <si>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</si>
  <si>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</si>
  <si>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</si>
  <si>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</si>
  <si>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</si>
  <si>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</si>
  <si>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</si>
  <si>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</si>
  <si>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</si>
  <si>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</si>
  <si>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</si>
  <si>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</si>
  <si>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</si>
  <si>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</si>
  <si>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</si>
  <si>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</si>
  <si>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</si>
  <si>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</si>
  <si>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</si>
  <si>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</si>
  <si>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</si>
  <si>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</si>
  <si>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</si>
  <si>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</si>
  <si>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</si>
  <si>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</si>
  <si>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</si>
  <si>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</si>
  <si>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</si>
  <si>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</si>
  <si>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</si>
  <si>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</si>
  <si>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</si>
  <si>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</si>
  <si>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</si>
  <si>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</si>
  <si>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</si>
  <si>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</si>
  <si>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</si>
  <si>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</si>
  <si>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</si>
  <si>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</si>
  <si>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</si>
  <si>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</si>
  <si>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</si>
  <si>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</si>
  <si>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</si>
  <si>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</si>
  <si>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</si>
  <si>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</si>
  <si>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</si>
  <si>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</si>
  <si>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</si>
  <si>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</si>
  <si>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</si>
  <si>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</si>
  <si>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</si>
  <si>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</si>
  <si>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</si>
  <si>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</si>
  <si>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</si>
  <si>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</si>
  <si>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</si>
  <si>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</si>
  <si>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</si>
  <si>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</si>
  <si>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</si>
  <si>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</si>
  <si>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</si>
  <si>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</si>
  <si>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</si>
  <si>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</si>
  <si>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</si>
  <si>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</si>
  <si>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</si>
  <si>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</si>
  <si>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</si>
  <si>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</si>
  <si>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</si>
  <si>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</si>
  <si>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</si>
  <si>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</si>
  <si>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</si>
  <si>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</si>
  <si>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</si>
  <si>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</si>
  <si>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</si>
  <si>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</si>
  <si>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</si>
  <si>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</si>
  <si>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</si>
  <si>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</si>
  <si>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</si>
  <si>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</si>
  <si>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</si>
  <si>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</si>
  <si>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</si>
  <si>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</si>
  <si>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</si>
  <si>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</si>
  <si>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</si>
  <si>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</si>
  <si>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</si>
  <si>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</si>
  <si>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</si>
  <si>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</si>
  <si>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</si>
  <si>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</si>
  <si>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</si>
  <si>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</si>
  <si>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</si>
  <si>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</si>
  <si>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</si>
  <si>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</si>
  <si>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</si>
  <si>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</si>
  <si>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</si>
  <si>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</si>
  <si>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</si>
  <si>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</si>
  <si>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</si>
  <si>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</si>
  <si>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</si>
  <si>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</si>
  <si>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</si>
  <si>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</si>
  <si>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</si>
  <si>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</si>
  <si>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</si>
  <si>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</si>
  <si>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</si>
  <si>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</si>
  <si>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</si>
  <si>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</si>
  <si>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</si>
  <si>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</si>
  <si>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</si>
  <si>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</si>
  <si>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</si>
  <si>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</si>
  <si>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</si>
  <si>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</si>
  <si>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</si>
  <si>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</si>
  <si>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</si>
  <si>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</si>
  <si>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</si>
  <si>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</si>
  <si>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</si>
  <si>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</si>
  <si>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</si>
  <si>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</si>
  <si>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</si>
  <si>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</si>
  <si>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</si>
  <si>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</si>
  <si>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</si>
  <si>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</si>
  <si>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</si>
  <si>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</si>
  <si>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</si>
  <si>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</si>
  <si>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</si>
  <si>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</si>
  <si>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</si>
  <si>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</si>
  <si>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</si>
  <si>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</si>
  <si>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</si>
  <si>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</si>
  <si>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</si>
  <si>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</si>
  <si>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</si>
  <si>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</si>
  <si>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</si>
  <si>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</si>
  <si>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</si>
  <si>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</si>
  <si>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</si>
  <si>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</si>
  <si>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</si>
  <si>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</si>
  <si>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</si>
  <si>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</si>
  <si>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</si>
  <si>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</si>
  <si>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</si>
  <si>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</si>
  <si>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</si>
  <si>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</si>
  <si>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</si>
  <si>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</si>
  <si>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</si>
  <si>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</si>
  <si>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</si>
  <si>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</si>
  <si>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</si>
  <si>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</si>
  <si>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</si>
  <si>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</si>
  <si>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</si>
  <si>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</si>
  <si>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</si>
  <si>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</si>
  <si>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</si>
  <si>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</si>
  <si>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</si>
  <si>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</si>
  <si>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</si>
  <si>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</si>
  <si>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</si>
  <si>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</si>
  <si>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</si>
  <si>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</si>
  <si>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</si>
  <si>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</si>
  <si>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</si>
  <si>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</si>
  <si>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</si>
  <si>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</si>
  <si>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</si>
  <si>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</si>
  <si>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</si>
  <si>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</si>
  <si>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</si>
  <si>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</si>
  <si>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</si>
  <si>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</si>
  <si>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</si>
  <si>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</si>
  <si>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</si>
  <si>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</si>
  <si>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</si>
  <si>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</si>
  <si>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</si>
  <si>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</si>
  <si>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</si>
  <si>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</si>
  <si>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</si>
  <si>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</si>
  <si>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</si>
  <si>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</si>
  <si>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</si>
  <si>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</si>
  <si>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</si>
  <si>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</si>
  <si>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</si>
  <si>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</si>
  <si>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</si>
  <si>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</si>
  <si>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</si>
  <si>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</si>
  <si>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</si>
  <si>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</si>
  <si>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</si>
  <si>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</si>
  <si>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</si>
  <si>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</si>
  <si>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</si>
  <si>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</si>
  <si>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</si>
  <si>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</si>
  <si>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</si>
  <si>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</si>
  <si>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</si>
  <si>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</si>
  <si>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</si>
  <si>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</si>
  <si>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</si>
  <si>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</si>
  <si>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</si>
  <si>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</si>
  <si>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</si>
  <si>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</si>
  <si>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</si>
  <si>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</si>
  <si>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</si>
  <si>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</si>
  <si>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</si>
  <si>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</si>
  <si>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</si>
  <si>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</si>
  <si>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</si>
  <si>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</si>
  <si>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</si>
  <si>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</si>
  <si>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</si>
  <si>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</si>
  <si>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</si>
  <si>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</si>
  <si>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</si>
  <si>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</si>
  <si>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</si>
  <si>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</si>
  <si>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</si>
  <si>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</si>
  <si>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</si>
  <si>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</si>
  <si>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</si>
  <si>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</si>
  <si>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</si>
  <si>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</si>
  <si>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</si>
  <si>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</si>
  <si>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</si>
  <si>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</si>
  <si>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</si>
  <si>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</si>
  <si>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</si>
  <si>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</si>
  <si>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</si>
  <si>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</si>
  <si>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</si>
  <si>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</si>
  <si>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</si>
  <si>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</si>
  <si>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</si>
  <si>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</si>
  <si>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</si>
  <si>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</si>
  <si>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</si>
  <si>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</si>
  <si>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</si>
  <si>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</si>
  <si>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</si>
  <si>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</si>
  <si>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</si>
  <si>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</si>
  <si>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</si>
  <si>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</si>
  <si>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</si>
  <si>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</si>
  <si>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</si>
  <si>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</si>
  <si>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</si>
  <si>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</si>
  <si>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</si>
  <si>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</si>
  <si>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</si>
  <si>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</si>
  <si>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</si>
  <si>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</si>
  <si>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</si>
  <si>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</si>
  <si>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</si>
  <si>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</si>
  <si>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</si>
  <si>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</si>
  <si>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</si>
  <si>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</si>
  <si>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</si>
  <si>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</si>
  <si>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</si>
  <si>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</si>
  <si>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</si>
  <si>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</si>
  <si>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</si>
  <si>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</si>
  <si>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</si>
  <si>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</si>
  <si>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</si>
  <si>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</si>
  <si>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</si>
  <si>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</si>
  <si>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</si>
  <si>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</si>
  <si>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</si>
  <si>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</si>
  <si>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</si>
  <si>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</si>
  <si>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</si>
  <si>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</si>
  <si>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</si>
  <si>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</si>
  <si>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</si>
  <si>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</si>
  <si>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</si>
  <si>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</si>
  <si>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</si>
  <si>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</si>
  <si>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</si>
  <si>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</si>
  <si>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</si>
  <si>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</si>
  <si>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</si>
  <si>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</si>
  <si>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</si>
  <si>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</si>
  <si>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</si>
  <si>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</si>
  <si>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</si>
  <si>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</si>
  <si>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</si>
  <si>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</si>
  <si>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</si>
  <si>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</si>
  <si>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</si>
  <si>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</si>
  <si>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</si>
  <si>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</si>
  <si>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</si>
  <si>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</si>
  <si>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</si>
  <si>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</si>
  <si>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</si>
  <si>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</si>
  <si>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</si>
  <si>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</si>
  <si>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</si>
  <si>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</si>
  <si>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</si>
  <si>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</si>
  <si>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</si>
  <si>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</si>
  <si>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</si>
  <si>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</si>
  <si>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</si>
  <si>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</si>
  <si>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</si>
  <si>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</si>
  <si>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</si>
  <si>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</si>
  <si>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</si>
  <si>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</si>
  <si>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</si>
  <si>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</si>
  <si>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</si>
  <si>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</si>
  <si>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</si>
  <si>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</si>
  <si>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</si>
  <si>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</si>
  <si>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</si>
  <si>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</si>
  <si>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</si>
  <si>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</si>
  <si>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</si>
  <si>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</si>
  <si>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</si>
  <si>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</si>
  <si>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</si>
  <si>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</si>
  <si>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</si>
  <si>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</si>
  <si>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</si>
  <si>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</si>
  <si>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</si>
  <si>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</si>
  <si>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</si>
  <si>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</si>
  <si>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</si>
  <si>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</si>
  <si>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</si>
  <si>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</si>
  <si>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</si>
  <si>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</si>
  <si>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</si>
  <si>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</si>
  <si>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</si>
  <si>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</si>
  <si>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</si>
  <si>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</si>
  <si>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</si>
  <si>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</si>
  <si>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</si>
  <si>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</si>
  <si>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</si>
  <si>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</si>
  <si>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</si>
  <si>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</si>
  <si>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</si>
  <si>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</si>
  <si>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</si>
  <si>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</si>
  <si>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</si>
  <si>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</si>
  <si>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</si>
  <si>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</si>
  <si>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</si>
  <si>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</si>
  <si>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</si>
  <si>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</si>
  <si>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</si>
  <si>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</si>
  <si>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</si>
  <si>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</si>
  <si>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</si>
  <si>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</si>
  <si>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</si>
  <si>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</si>
  <si>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</si>
  <si>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</si>
  <si>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</si>
  <si>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</si>
  <si>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</si>
  <si>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</si>
  <si>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</si>
  <si>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</si>
  <si>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</si>
  <si>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</si>
  <si>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</si>
  <si>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</si>
  <si>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</si>
  <si>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</si>
  <si>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</si>
  <si>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</si>
  <si>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</si>
  <si>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</si>
  <si>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</si>
  <si>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</si>
  <si>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</si>
  <si>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</si>
  <si>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</si>
  <si>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</si>
  <si>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</si>
  <si>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</si>
  <si>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</si>
  <si>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</si>
  <si>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</si>
  <si>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</si>
  <si>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</si>
  <si>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</si>
  <si>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</si>
  <si>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</si>
  <si>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</si>
  <si>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</si>
  <si>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</si>
  <si>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</si>
  <si>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</si>
  <si>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</si>
  <si>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</si>
  <si>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</si>
  <si>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</si>
  <si>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</si>
  <si>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</si>
  <si>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</si>
  <si>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</si>
  <si>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</si>
  <si>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</si>
  <si>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</si>
  <si>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</si>
  <si>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</si>
  <si>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</si>
  <si>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</si>
  <si>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</si>
  <si>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</si>
  <si>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</si>
  <si>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</si>
  <si>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</si>
  <si>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</si>
  <si>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</si>
  <si>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</si>
  <si>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</si>
  <si>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</si>
  <si>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</si>
  <si>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</si>
  <si>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</si>
  <si>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</si>
  <si>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</si>
  <si>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</si>
  <si>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</si>
  <si>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</si>
  <si>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</si>
  <si>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</si>
  <si>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</si>
  <si>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</si>
  <si>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</si>
  <si>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</si>
  <si>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</si>
  <si>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</si>
  <si>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</si>
  <si>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</si>
  <si>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</si>
  <si>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</si>
  <si>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</si>
  <si>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</si>
  <si>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</si>
  <si>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</si>
  <si>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</si>
  <si>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</si>
  <si>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</si>
  <si>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</si>
  <si>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</si>
  <si>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</si>
  <si>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</si>
  <si>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</si>
  <si>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</si>
  <si>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</si>
  <si>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</si>
  <si>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</si>
  <si>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</si>
  <si>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</si>
  <si>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</si>
  <si>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</si>
  <si>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</si>
  <si>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</si>
  <si>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</si>
  <si>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</si>
  <si>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</si>
  <si>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</si>
  <si>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</si>
  <si>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</si>
  <si>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</si>
  <si>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</si>
  <si>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</si>
  <si>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</si>
  <si>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</si>
  <si>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</si>
  <si>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</si>
  <si>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</si>
  <si>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</si>
  <si>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</si>
  <si>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</si>
  <si>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</si>
  <si>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</si>
  <si>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</si>
  <si>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</si>
  <si>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</si>
  <si>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</si>
  <si>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</si>
  <si>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</si>
  <si>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</si>
  <si>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</si>
  <si>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</si>
  <si>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</si>
  <si>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</si>
  <si>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</si>
  <si>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</si>
  <si>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</si>
  <si>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</si>
  <si>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</si>
  <si>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</si>
  <si>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</si>
  <si>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</si>
  <si>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</si>
  <si>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</si>
  <si>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</si>
  <si>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</si>
  <si>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</si>
  <si>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</si>
  <si>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</si>
  <si>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</si>
  <si>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</si>
  <si>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</si>
  <si>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</si>
  <si>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</si>
  <si>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</si>
  <si>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</si>
  <si>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</si>
  <si>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</si>
  <si>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</si>
  <si>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</si>
  <si>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</si>
  <si>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</si>
  <si>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</si>
  <si>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</si>
  <si>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</si>
  <si>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</si>
  <si>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</si>
  <si>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</si>
  <si>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</si>
  <si>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</si>
  <si>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</si>
  <si>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</si>
  <si>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</si>
  <si>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</si>
  <si>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</si>
  <si>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</si>
  <si>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</si>
  <si>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</si>
  <si>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</si>
  <si>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</si>
  <si>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</si>
  <si>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</si>
  <si>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</si>
  <si>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</si>
  <si>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</si>
  <si>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</si>
  <si>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</si>
  <si>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</si>
  <si>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</si>
  <si>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</si>
  <si>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</si>
  <si>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</si>
  <si>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</si>
  <si>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</si>
  <si>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</si>
  <si>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</si>
  <si>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</si>
  <si>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</si>
  <si>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</si>
  <si>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</si>
  <si>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</si>
  <si>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</si>
  <si>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</si>
  <si>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</si>
  <si>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</si>
  <si>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</si>
  <si>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</si>
  <si>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</si>
  <si>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</si>
  <si>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</si>
  <si>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</si>
  <si>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</si>
  <si>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</si>
  <si>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</si>
  <si>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</si>
  <si>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</si>
  <si>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</si>
  <si>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</si>
  <si>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</si>
  <si>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</si>
  <si>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</si>
  <si>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</si>
  <si>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</si>
  <si>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</si>
  <si>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</si>
  <si>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</si>
  <si>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</si>
  <si>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</si>
  <si>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</si>
  <si>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</si>
  <si>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</si>
  <si>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</si>
  <si>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</si>
  <si>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</si>
  <si>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</si>
  <si>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</si>
  <si>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</si>
  <si>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</si>
  <si>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</si>
  <si>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</si>
  <si>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</si>
  <si>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</si>
  <si>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</si>
  <si>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</si>
  <si>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</si>
  <si>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</si>
  <si>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</si>
  <si>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</si>
  <si>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</si>
  <si>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</si>
  <si>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</si>
  <si>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</si>
  <si>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</si>
  <si>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</si>
  <si>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</si>
  <si>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</si>
  <si>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</si>
  <si>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</si>
  <si>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</si>
  <si>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</si>
  <si>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</si>
  <si>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</si>
  <si>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</si>
  <si>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</si>
  <si>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</si>
  <si>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</si>
  <si>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</si>
  <si>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</si>
  <si>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</si>
  <si>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</si>
  <si>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</si>
  <si>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</si>
  <si>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</si>
  <si>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</si>
  <si>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</si>
  <si>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</si>
  <si>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</si>
  <si>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</si>
  <si>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</si>
  <si>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</si>
  <si>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</si>
  <si>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</si>
  <si>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</si>
  <si>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</si>
  <si>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</si>
  <si>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</si>
  <si>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</si>
  <si>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</si>
  <si>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</si>
  <si>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</si>
  <si>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</si>
  <si>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</si>
  <si>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</si>
  <si>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</si>
  <si>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</si>
  <si>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</si>
  <si>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</si>
  <si>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</si>
  <si>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</si>
  <si>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</si>
  <si>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</si>
  <si>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</si>
  <si>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</si>
  <si>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</si>
  <si>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</si>
  <si>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</si>
  <si>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</si>
  <si>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</si>
  <si>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</si>
  <si>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</si>
  <si>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</si>
  <si>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</si>
  <si>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</si>
  <si>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</si>
  <si>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</si>
  <si>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</si>
  <si>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</si>
  <si>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</si>
  <si>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</si>
  <si>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</si>
  <si>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</si>
  <si>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</si>
  <si>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</si>
  <si>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</si>
  <si>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</si>
  <si>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</si>
  <si>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</si>
  <si>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</si>
  <si>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</si>
  <si>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</si>
  <si>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</si>
  <si>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</si>
  <si>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</si>
  <si>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</si>
  <si>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</si>
  <si>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</si>
  <si>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</si>
  <si>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</si>
  <si>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</si>
  <si>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</si>
  <si>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</si>
  <si>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</si>
  <si>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</si>
  <si>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</si>
  <si>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</si>
  <si>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</si>
  <si>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</si>
  <si>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</si>
  <si>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</si>
  <si>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</si>
  <si>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</si>
  <si>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</si>
  <si>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</si>
  <si>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</si>
  <si>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</si>
  <si>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</si>
  <si>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</si>
  <si>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</si>
  <si>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</si>
  <si>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</si>
  <si>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</si>
  <si>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</si>
  <si>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</si>
  <si>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</si>
  <si>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</si>
  <si>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</si>
  <si>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</si>
  <si>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</si>
  <si>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</si>
  <si>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</si>
  <si>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</si>
  <si>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</si>
  <si>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</si>
  <si>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</si>
  <si>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</si>
  <si>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</si>
  <si>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</si>
  <si>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</si>
  <si>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</si>
  <si>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</si>
  <si>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</si>
  <si>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</si>
  <si>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</si>
  <si>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</si>
  <si>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</si>
  <si>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</si>
  <si>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</si>
  <si>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</si>
  <si>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</si>
  <si>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</si>
  <si>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</si>
  <si>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</si>
  <si>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</si>
  <si>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</si>
  <si>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</si>
  <si>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</si>
  <si>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</si>
  <si>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</si>
  <si>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</si>
  <si>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</si>
  <si>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</si>
  <si>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</si>
  <si>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</si>
  <si>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</si>
  <si>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</si>
  <si>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</si>
  <si>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</si>
  <si>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</si>
  <si>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</si>
  <si>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</si>
  <si>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</si>
  <si>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</si>
  <si>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</si>
  <si>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</si>
  <si>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</si>
  <si>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</si>
  <si>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</si>
  <si>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</si>
  <si>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</si>
  <si>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</si>
  <si>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</si>
  <si>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</si>
  <si>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</si>
  <si>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</si>
  <si>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</si>
  <si>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</si>
  <si>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</si>
  <si>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</si>
  <si>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</si>
  <si>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</si>
  <si>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</si>
  <si>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</si>
  <si>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</si>
  <si>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</si>
  <si>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</si>
  <si>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</si>
  <si>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</si>
  <si>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</si>
  <si>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</si>
  <si>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</si>
  <si>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</si>
  <si>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</si>
  <si>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</si>
  <si>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</si>
  <si>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</si>
  <si>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</si>
  <si>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</si>
  <si>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</si>
  <si>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</si>
  <si>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</si>
  <si>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</si>
  <si>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</si>
  <si>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</si>
  <si>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</si>
  <si>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</si>
  <si>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</si>
  <si>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</si>
  <si>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</si>
  <si>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</si>
  <si>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</si>
  <si>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</si>
  <si>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</si>
  <si>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</si>
  <si>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</si>
  <si>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</si>
  <si>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</si>
  <si>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</si>
  <si>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</si>
  <si>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</si>
  <si>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</si>
  <si>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</si>
  <si>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</si>
  <si>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</si>
  <si>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</si>
  <si>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</si>
  <si>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</si>
  <si>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</si>
  <si>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</si>
  <si>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</si>
  <si>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</si>
  <si>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</si>
  <si>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</si>
  <si>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</si>
  <si>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</si>
  <si>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</si>
  <si>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</si>
  <si>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</si>
  <si>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</si>
  <si>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</si>
  <si>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</si>
  <si>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</si>
  <si>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</si>
  <si>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</si>
  <si>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</si>
  <si>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</si>
  <si>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</si>
  <si>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</si>
  <si>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</si>
  <si>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</si>
  <si>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</si>
  <si>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</si>
  <si>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</si>
  <si>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</si>
  <si>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</si>
  <si>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</si>
  <si>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</si>
  <si>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</si>
  <si>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</si>
  <si>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</si>
  <si>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</si>
  <si>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</si>
  <si>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</si>
  <si>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</si>
  <si>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</si>
  <si>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</si>
  <si>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</si>
  <si>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</si>
  <si>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</si>
  <si>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</si>
  <si>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</si>
  <si>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</si>
  <si>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</si>
  <si>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</si>
  <si>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</si>
  <si>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</si>
  <si>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</si>
  <si>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</si>
  <si>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</si>
  <si>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</si>
  <si>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</si>
  <si>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</si>
  <si>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</si>
  <si>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</si>
  <si>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</si>
  <si>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</si>
  <si>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</si>
  <si>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</si>
  <si>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</si>
  <si>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</si>
  <si>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</si>
  <si>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</si>
  <si>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</si>
  <si>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</si>
  <si>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</si>
  <si>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</si>
  <si>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</si>
  <si>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</si>
  <si>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</si>
  <si>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</si>
  <si>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</si>
  <si>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</si>
  <si>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</si>
  <si>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</si>
  <si>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</si>
  <si>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</si>
  <si>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</si>
  <si>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</si>
  <si>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</si>
  <si>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</si>
  <si>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</si>
  <si>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</si>
  <si>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</si>
  <si>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</si>
  <si>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</si>
  <si>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</si>
  <si>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</si>
  <si>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</si>
  <si>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</si>
  <si>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</si>
  <si>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</si>
  <si>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</si>
  <si>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</si>
  <si>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</si>
  <si>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</si>
  <si>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</si>
  <si>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</si>
  <si>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</si>
  <si>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</si>
  <si>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</si>
  <si>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</si>
  <si>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</si>
  <si>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</si>
  <si>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</si>
  <si>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</si>
  <si>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</si>
  <si>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</si>
  <si>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</si>
  <si>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</si>
  <si>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</si>
  <si>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</si>
  <si>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</si>
  <si>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</si>
  <si>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</si>
  <si>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</si>
  <si>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</si>
  <si>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</si>
  <si>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</si>
  <si>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</si>
  <si>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</si>
  <si>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</si>
  <si>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</si>
  <si>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</si>
  <si>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</si>
  <si>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</si>
  <si>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</si>
  <si>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</si>
  <si>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</si>
  <si>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</si>
  <si>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</si>
  <si>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</si>
  <si>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</si>
  <si>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</si>
  <si>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</si>
  <si>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</si>
  <si>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</si>
  <si>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</si>
  <si>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</si>
  <si>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</si>
  <si>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</si>
  <si>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</si>
  <si>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</si>
  <si>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</si>
  <si>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</si>
  <si>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</si>
  <si>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</si>
  <si>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</si>
  <si>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</si>
  <si>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</si>
  <si>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</si>
  <si>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</si>
  <si>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</si>
  <si>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</si>
  <si>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</si>
  <si>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</si>
  <si>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</si>
  <si>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</si>
  <si>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</si>
  <si>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</si>
  <si>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</si>
  <si>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</si>
  <si>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</si>
  <si>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</si>
  <si>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</si>
  <si>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</si>
  <si>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</si>
  <si>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</si>
  <si>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</si>
  <si>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</si>
  <si>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</si>
  <si>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</si>
  <si>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</si>
  <si>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</si>
  <si>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</si>
  <si>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</si>
  <si>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</si>
  <si>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</si>
  <si>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</si>
  <si>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</si>
  <si>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</si>
  <si>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</si>
  <si>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</si>
  <si>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</si>
  <si>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</si>
  <si>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</si>
  <si>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</si>
  <si>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</si>
  <si>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</si>
  <si>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</si>
  <si>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</si>
  <si>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</si>
  <si>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</si>
  <si>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</si>
  <si>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</si>
  <si>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</si>
  <si>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</si>
  <si>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</si>
  <si>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</si>
  <si>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</si>
  <si>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</si>
  <si>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</si>
  <si>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</si>
  <si>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</si>
  <si>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</si>
  <si>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</si>
  <si>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</si>
  <si>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</si>
  <si>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</si>
  <si>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</si>
  <si>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</si>
  <si>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</si>
  <si>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</si>
  <si>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</si>
  <si>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</si>
  <si>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</si>
  <si>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</si>
  <si>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</si>
  <si>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</si>
  <si>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</si>
  <si>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</si>
  <si>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</si>
  <si>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</si>
  <si>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</si>
  <si>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</si>
  <si>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</si>
  <si>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</si>
  <si>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</si>
  <si>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</si>
  <si>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</si>
  <si>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</si>
  <si>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</si>
  <si>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</si>
  <si>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</si>
  <si>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</si>
  <si>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</si>
  <si>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</si>
  <si>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</si>
  <si>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</si>
  <si>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</si>
  <si>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</si>
  <si>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</si>
  <si>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</si>
  <si>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</si>
  <si>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</si>
  <si>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</si>
  <si>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</si>
  <si>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</si>
  <si>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</si>
  <si>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</si>
  <si>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</si>
  <si>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</si>
  <si>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</si>
  <si>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</si>
  <si>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</si>
  <si>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</si>
  <si>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</si>
  <si>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</si>
  <si>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</si>
  <si>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</si>
  <si>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</si>
  <si>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</si>
  <si>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</si>
  <si>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</si>
  <si>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</si>
  <si>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</si>
  <si>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</si>
  <si>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</si>
  <si>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</si>
  <si>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</si>
  <si>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</si>
  <si>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</si>
  <si>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</si>
  <si>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</si>
  <si>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</si>
  <si>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</si>
  <si>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</si>
  <si>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</si>
  <si>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</si>
  <si>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</si>
  <si>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</si>
  <si>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</si>
  <si>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</si>
  <si>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</si>
  <si>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</si>
  <si>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</si>
  <si>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</si>
  <si>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</si>
  <si>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</si>
  <si>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</si>
  <si>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</si>
  <si>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</si>
  <si>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</si>
  <si>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</si>
  <si>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</si>
  <si>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</si>
  <si>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</si>
  <si>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</si>
  <si>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</si>
  <si>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</si>
  <si>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</si>
  <si>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</si>
  <si>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</si>
  <si>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</si>
  <si>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</si>
  <si>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</si>
  <si>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</si>
  <si>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</si>
  <si>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</si>
  <si>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</si>
  <si>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</si>
  <si>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</si>
  <si>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</si>
  <si>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</si>
  <si>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</si>
  <si>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</si>
  <si>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</si>
  <si>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</si>
  <si>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</si>
  <si>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</si>
  <si>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</si>
  <si>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</si>
  <si>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</si>
  <si>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</si>
  <si>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</si>
  <si>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</si>
  <si>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</si>
  <si>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</si>
  <si>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</si>
  <si>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</si>
  <si>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</si>
  <si>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</si>
  <si>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</si>
  <si>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</si>
  <si>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</si>
  <si>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</si>
  <si>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</si>
  <si>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</si>
  <si>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</si>
  <si>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</si>
  <si>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</si>
  <si>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</si>
  <si>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</si>
  <si>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</si>
  <si>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</si>
  <si>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</si>
  <si>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</si>
  <si>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</si>
  <si>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</si>
  <si>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</si>
  <si>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</si>
  <si>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</si>
  <si>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</si>
  <si>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</si>
  <si>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</si>
  <si>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</si>
  <si>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</si>
  <si>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</si>
  <si>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</si>
  <si>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</si>
  <si>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</si>
  <si>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</si>
  <si>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</si>
  <si>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</si>
  <si>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</si>
  <si>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</si>
  <si>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</si>
  <si>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</si>
  <si>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</si>
  <si>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</si>
  <si>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</si>
  <si>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</si>
  <si>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</si>
  <si>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</si>
  <si>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</si>
  <si>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</si>
  <si>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</si>
  <si>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</si>
  <si>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</si>
  <si>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</si>
  <si>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</si>
  <si>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</si>
  <si>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</si>
  <si>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</si>
  <si>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</si>
  <si>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</si>
  <si>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</si>
  <si>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</si>
  <si>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</si>
  <si>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</si>
  <si>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</si>
  <si>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</si>
  <si>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</si>
  <si>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</si>
  <si>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</si>
  <si>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</si>
  <si>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</si>
  <si>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</si>
  <si>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</si>
  <si>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</si>
  <si>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</si>
  <si>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</si>
  <si>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</si>
  <si>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</si>
  <si>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</si>
  <si>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</si>
  <si>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</si>
  <si>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</si>
  <si>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</si>
  <si>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</si>
  <si>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</si>
  <si>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</si>
  <si>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</si>
  <si>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</si>
  <si>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</si>
  <si>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</si>
  <si>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</si>
  <si>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</si>
  <si>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</si>
  <si>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</si>
  <si>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</si>
  <si>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</si>
  <si>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</si>
  <si>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</si>
  <si>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</si>
  <si>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</si>
  <si>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</si>
  <si>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</si>
  <si>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</si>
  <si>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</si>
  <si>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</si>
  <si>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</si>
  <si>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</si>
  <si>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</si>
  <si>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</si>
  <si>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</si>
  <si>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</si>
  <si>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</si>
  <si>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</si>
  <si>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</si>
  <si>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</si>
  <si>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</si>
  <si>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</si>
  <si>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</si>
  <si>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</si>
  <si>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</si>
  <si>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</si>
  <si>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</si>
  <si>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</si>
  <si>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</si>
  <si>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</si>
  <si>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</si>
  <si>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</si>
  <si>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</si>
  <si>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</si>
  <si>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</si>
  <si>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</si>
  <si>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</si>
  <si>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</si>
  <si>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</si>
  <si>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</si>
  <si>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</si>
  <si>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</si>
  <si>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</si>
  <si>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</si>
  <si>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</si>
  <si>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</si>
  <si>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</si>
  <si>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</si>
  <si>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</si>
  <si>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</si>
  <si>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</si>
  <si>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</si>
  <si>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</si>
  <si>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</si>
  <si>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</si>
  <si>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</si>
  <si>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</si>
  <si>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</si>
  <si>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</si>
  <si>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</si>
  <si>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</si>
  <si>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</si>
  <si>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</si>
  <si>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</si>
  <si>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</si>
  <si>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</si>
  <si>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</si>
  <si>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</si>
  <si>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</si>
  <si>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</si>
  <si>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</si>
  <si>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</si>
  <si>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</si>
  <si>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</si>
  <si>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</si>
  <si>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</si>
  <si>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</si>
  <si>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</si>
  <si>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</si>
  <si>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</si>
  <si>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</si>
  <si>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</si>
  <si>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</si>
  <si>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</si>
  <si>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</si>
  <si>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</si>
  <si>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</si>
  <si>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</si>
  <si>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</si>
  <si>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</si>
  <si>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</si>
  <si>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</si>
  <si>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</si>
  <si>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</si>
  <si>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</si>
  <si>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</si>
  <si>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</si>
  <si>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</si>
  <si>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</si>
  <si>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</si>
  <si>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</si>
  <si>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</si>
  <si>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</si>
  <si>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</si>
  <si>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</si>
  <si>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</si>
  <si>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</si>
  <si>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</si>
  <si>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</si>
  <si>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</si>
  <si>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</si>
  <si>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</si>
  <si>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</si>
  <si>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</si>
  <si>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</si>
  <si>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</si>
  <si>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</si>
  <si>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</si>
  <si>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</si>
  <si>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</si>
  <si>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</si>
  <si>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</si>
  <si>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</si>
  <si>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</si>
  <si>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</si>
  <si>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</si>
  <si>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</si>
  <si>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</si>
  <si>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</si>
  <si>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</si>
  <si>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</si>
  <si>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</si>
  <si>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</si>
  <si>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</si>
  <si>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</si>
  <si>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</si>
  <si>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</si>
  <si>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</si>
  <si>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</si>
  <si>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</si>
  <si>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</si>
  <si>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</si>
  <si>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</si>
  <si>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</si>
  <si>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</si>
  <si>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</si>
  <si>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</si>
  <si>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</si>
  <si>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</si>
  <si>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</si>
  <si>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</si>
  <si>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</si>
  <si>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</si>
  <si>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</si>
  <si>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</si>
  <si>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</si>
  <si>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</si>
  <si>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</si>
  <si>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</si>
  <si>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</si>
  <si>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</si>
  <si>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</si>
  <si>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</si>
  <si>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</si>
  <si>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</si>
  <si>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</si>
  <si>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</si>
  <si>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</si>
  <si>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</si>
  <si>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</si>
  <si>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</si>
  <si>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</si>
  <si>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</si>
  <si>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</si>
  <si>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</si>
  <si>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</si>
  <si>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</si>
  <si>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</si>
  <si>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</si>
  <si>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</si>
  <si>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</si>
  <si>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</si>
  <si>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</si>
  <si>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</si>
  <si>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</si>
  <si>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</si>
  <si>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</si>
  <si>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</si>
  <si>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</si>
  <si>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</si>
  <si>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</si>
  <si>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</si>
  <si>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</si>
  <si>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</si>
  <si>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</si>
  <si>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</si>
  <si>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</si>
  <si>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</si>
  <si>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</si>
  <si>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</si>
  <si>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</si>
  <si>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</si>
  <si>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</si>
  <si>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</si>
  <si>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</si>
  <si>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</si>
  <si>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</si>
  <si>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</si>
  <si>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</si>
  <si>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</si>
  <si>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</si>
  <si>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</si>
  <si>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</si>
  <si>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</si>
  <si>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</si>
  <si>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</si>
  <si>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</si>
  <si>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</si>
  <si>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</si>
  <si>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</si>
  <si>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</si>
  <si>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</si>
  <si>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</si>
  <si>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</si>
  <si>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</si>
  <si>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</si>
  <si>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</si>
  <si>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</si>
  <si>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</si>
  <si>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</si>
  <si>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</si>
  <si>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</si>
  <si>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</si>
  <si>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</si>
  <si>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</si>
  <si>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</si>
  <si>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</si>
  <si>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</si>
  <si>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</si>
  <si>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</si>
  <si>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</si>
  <si>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</si>
  <si>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</si>
  <si>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</si>
  <si>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</si>
  <si>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</si>
  <si>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</si>
  <si>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</si>
  <si>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</si>
  <si>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</si>
  <si>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</si>
  <si>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</si>
  <si>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</si>
  <si>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</si>
  <si>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</si>
  <si>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</si>
  <si>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</si>
  <si>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</si>
  <si>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</si>
  <si>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</si>
  <si>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</si>
  <si>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</si>
  <si>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</si>
  <si>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</si>
  <si>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</si>
  <si>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</si>
  <si>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</si>
  <si>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</si>
  <si>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</si>
  <si>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</si>
  <si>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</si>
  <si>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</si>
  <si>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</si>
  <si>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</si>
  <si>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</si>
  <si>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</si>
  <si>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</si>
  <si>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</si>
  <si>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</si>
  <si>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</si>
  <si>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</si>
  <si>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</si>
  <si>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</si>
  <si>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</si>
  <si>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</si>
  <si>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</si>
  <si>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</si>
  <si>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</si>
  <si>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</si>
  <si>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</si>
  <si>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</si>
  <si>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</si>
  <si>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</si>
  <si>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</si>
  <si>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</si>
  <si>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</si>
  <si>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</si>
  <si>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</si>
  <si>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</si>
  <si>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</si>
  <si>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</si>
  <si>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</si>
  <si>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</si>
  <si>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</si>
  <si>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</si>
  <si>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</si>
  <si>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</si>
  <si>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</si>
  <si>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</si>
  <si>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</si>
  <si>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</si>
  <si>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</si>
  <si>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</si>
  <si>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</si>
  <si>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</si>
  <si>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</si>
  <si>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</si>
  <si>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</si>
  <si>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</si>
  <si>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</si>
  <si>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</si>
  <si>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</si>
  <si>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</si>
  <si>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</si>
  <si>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</si>
  <si>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</si>
  <si>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</si>
  <si>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</si>
  <si>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</si>
  <si>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</si>
  <si>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</si>
  <si>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</si>
  <si>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</si>
  <si>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</si>
  <si>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</si>
  <si>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</si>
  <si>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</si>
  <si>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</si>
  <si>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</si>
  <si>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</si>
  <si>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</si>
  <si>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</si>
  <si>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</si>
  <si>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</si>
  <si>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</si>
  <si>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</si>
  <si>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</si>
  <si>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</si>
  <si>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</si>
  <si>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</si>
  <si>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</si>
  <si>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</si>
  <si>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</si>
  <si>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</si>
  <si>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</si>
  <si>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</si>
  <si>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</si>
  <si>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Medijana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</si>
</sst>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767</c:v>
                </c:pt>
                <c:pt idx="1">
                  <c:v>881</c:v>
                </c:pt>
                <c:pt idx="2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690</c:v>
                </c:pt>
                <c:pt idx="1">
                  <c:v>851</c:v>
                </c:pt>
                <c:pt idx="2">
                  <c:v>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639424"/>
        <c:axId val="135640960"/>
      </c:barChart>
      <c:catAx>
        <c:axId val="1356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640960"/>
        <c:crosses val="autoZero"/>
        <c:auto val="1"/>
        <c:lblAlgn val="ctr"/>
        <c:lblOffset val="100"/>
        <c:noMultiLvlLbl val="0"/>
      </c:catAx>
      <c:valAx>
        <c:axId val="13564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639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610944"/>
        <c:axId val="140620928"/>
      </c:barChart>
      <c:catAx>
        <c:axId val="14061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20928"/>
        <c:crosses val="autoZero"/>
        <c:auto val="1"/>
        <c:lblAlgn val="ctr"/>
        <c:lblOffset val="100"/>
        <c:noMultiLvlLbl val="0"/>
      </c:catAx>
      <c:valAx>
        <c:axId val="14062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1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647808"/>
        <c:axId val="140653696"/>
      </c:barChart>
      <c:catAx>
        <c:axId val="140647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53696"/>
        <c:crosses val="autoZero"/>
        <c:auto val="1"/>
        <c:lblAlgn val="ctr"/>
        <c:lblOffset val="100"/>
        <c:noMultiLvlLbl val="0"/>
      </c:catAx>
      <c:valAx>
        <c:axId val="140653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4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154</c:v>
                </c:pt>
                <c:pt idx="1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688000"/>
        <c:axId val="140837248"/>
      </c:barChart>
      <c:catAx>
        <c:axId val="140688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837248"/>
        <c:crosses val="autoZero"/>
        <c:auto val="1"/>
        <c:lblAlgn val="ctr"/>
        <c:lblOffset val="100"/>
        <c:noMultiLvlLbl val="0"/>
      </c:catAx>
      <c:valAx>
        <c:axId val="140837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88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878208"/>
        <c:axId val="140879744"/>
      </c:barChart>
      <c:catAx>
        <c:axId val="14087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879744"/>
        <c:crosses val="autoZero"/>
        <c:auto val="1"/>
        <c:lblAlgn val="ctr"/>
        <c:lblOffset val="100"/>
        <c:noMultiLvlLbl val="0"/>
      </c:catAx>
      <c:valAx>
        <c:axId val="1408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878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16.912638847193033</c:v>
                </c:pt>
                <c:pt idx="1">
                  <c:v>61.539477634344038</c:v>
                </c:pt>
                <c:pt idx="2">
                  <c:v>21.547883518462925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1145216"/>
        <c:axId val="141146752"/>
      </c:barChart>
      <c:catAx>
        <c:axId val="1411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146752"/>
        <c:crosses val="autoZero"/>
        <c:auto val="1"/>
        <c:lblAlgn val="ctr"/>
        <c:lblOffset val="100"/>
        <c:noMultiLvlLbl val="0"/>
      </c:catAx>
      <c:valAx>
        <c:axId val="14114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145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1259520"/>
        <c:axId val="141261056"/>
      </c:barChart>
      <c:catAx>
        <c:axId val="14125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261056"/>
        <c:crosses val="autoZero"/>
        <c:auto val="1"/>
        <c:lblAlgn val="ctr"/>
        <c:lblOffset val="100"/>
        <c:noMultiLvlLbl val="0"/>
      </c:catAx>
      <c:valAx>
        <c:axId val="141261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259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112.4</c:v>
                </c:pt>
                <c:pt idx="1">
                  <c:v>118.5</c:v>
                </c:pt>
                <c:pt idx="2">
                  <c:v>94.4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125.4</c:v>
                </c:pt>
                <c:pt idx="1">
                  <c:v>123</c:v>
                </c:pt>
                <c:pt idx="2">
                  <c:v>86.4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312384"/>
        <c:axId val="141313920"/>
      </c:barChart>
      <c:catAx>
        <c:axId val="141312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313920"/>
        <c:crosses val="autoZero"/>
        <c:auto val="1"/>
        <c:lblAlgn val="ctr"/>
        <c:lblOffset val="100"/>
        <c:noMultiLvlLbl val="0"/>
      </c:catAx>
      <c:valAx>
        <c:axId val="141313920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31238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719</c:v>
                </c:pt>
                <c:pt idx="1">
                  <c:v>563</c:v>
                </c:pt>
                <c:pt idx="2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339264"/>
        <c:axId val="141365632"/>
      </c:barChart>
      <c:catAx>
        <c:axId val="1413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365632"/>
        <c:crosses val="autoZero"/>
        <c:auto val="1"/>
        <c:lblAlgn val="ctr"/>
        <c:lblOffset val="100"/>
        <c:noMultiLvlLbl val="0"/>
      </c:catAx>
      <c:valAx>
        <c:axId val="14136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33926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102</c:v>
                </c:pt>
                <c:pt idx="1">
                  <c:v>123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138</c:v>
                </c:pt>
                <c:pt idx="1">
                  <c:v>147</c:v>
                </c:pt>
                <c:pt idx="2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379456"/>
        <c:axId val="141380992"/>
      </c:barChart>
      <c:catAx>
        <c:axId val="1413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380992"/>
        <c:crosses val="autoZero"/>
        <c:auto val="1"/>
        <c:lblAlgn val="ctr"/>
        <c:lblOffset val="100"/>
        <c:noMultiLvlLbl val="0"/>
      </c:catAx>
      <c:valAx>
        <c:axId val="14138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379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381</c:v>
                </c:pt>
                <c:pt idx="1">
                  <c:v>484</c:v>
                </c:pt>
                <c:pt idx="2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182</c:v>
                </c:pt>
                <c:pt idx="1">
                  <c:v>264</c:v>
                </c:pt>
                <c:pt idx="2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151040"/>
        <c:axId val="136152576"/>
      </c:barChart>
      <c:catAx>
        <c:axId val="13615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52576"/>
        <c:crosses val="autoZero"/>
        <c:auto val="1"/>
        <c:lblAlgn val="ctr"/>
        <c:lblOffset val="100"/>
        <c:noMultiLvlLbl val="0"/>
      </c:catAx>
      <c:valAx>
        <c:axId val="13615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51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494</c:v>
                </c:pt>
                <c:pt idx="1">
                  <c:v>485</c:v>
                </c:pt>
                <c:pt idx="2">
                  <c:v>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613</c:v>
                </c:pt>
                <c:pt idx="1">
                  <c:v>752</c:v>
                </c:pt>
                <c:pt idx="2">
                  <c:v>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784576"/>
        <c:axId val="141786112"/>
      </c:barChart>
      <c:catAx>
        <c:axId val="14178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86112"/>
        <c:crosses val="autoZero"/>
        <c:auto val="1"/>
        <c:lblAlgn val="ctr"/>
        <c:lblOffset val="100"/>
        <c:noMultiLvlLbl val="0"/>
      </c:catAx>
      <c:valAx>
        <c:axId val="141786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845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2.3320324226958871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2.3128189732812969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2.2059441609126389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2.3692584809366557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2.8219753827679375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3.3251275893125189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3.4175923146202338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3.9975983188231763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4.0384268988291803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3.9615731011708197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3.3167217051936357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3.3311317922545784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3.2794956469528671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3.799459621735215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3.7982587811468029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2.2083458420894626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1.6883818673071149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1.1792254578204744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1905280"/>
        <c:axId val="141923456"/>
      </c:barChart>
      <c:catAx>
        <c:axId val="1419052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1923456"/>
        <c:crosses val="autoZero"/>
        <c:auto val="1"/>
        <c:lblAlgn val="ctr"/>
        <c:lblOffset val="100"/>
        <c:noMultiLvlLbl val="0"/>
      </c:catAx>
      <c:valAx>
        <c:axId val="1419234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19052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2.4437105974181925</c:v>
                </c:pt>
                <c:pt idx="1">
                  <c:v>2.485740018012609</c:v>
                </c:pt>
                <c:pt idx="2">
                  <c:v>2.38486940858601</c:v>
                </c:pt>
                <c:pt idx="3">
                  <c:v>2.4437105974181925</c:v>
                </c:pt>
                <c:pt idx="4">
                  <c:v>2.5697988592014411</c:v>
                </c:pt>
                <c:pt idx="5">
                  <c:v>3.1329930951666167</c:v>
                </c:pt>
                <c:pt idx="6">
                  <c:v>3.1750225157610328</c:v>
                </c:pt>
                <c:pt idx="7">
                  <c:v>3.6805764034824375</c:v>
                </c:pt>
                <c:pt idx="8">
                  <c:v>3.7105974181927346</c:v>
                </c:pt>
                <c:pt idx="9">
                  <c:v>3.3719603722605824</c:v>
                </c:pt>
                <c:pt idx="10">
                  <c:v>2.9384569198438908</c:v>
                </c:pt>
                <c:pt idx="11">
                  <c:v>2.7571299909936955</c:v>
                </c:pt>
                <c:pt idx="12">
                  <c:v>2.6478534974482137</c:v>
                </c:pt>
                <c:pt idx="13">
                  <c:v>2.8375863104172923</c:v>
                </c:pt>
                <c:pt idx="14">
                  <c:v>2.6898829180426298</c:v>
                </c:pt>
                <c:pt idx="15">
                  <c:v>1.5022515761032724</c:v>
                </c:pt>
                <c:pt idx="16">
                  <c:v>1.1035725007505253</c:v>
                </c:pt>
                <c:pt idx="17">
                  <c:v>0.74091864305013511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1948032"/>
        <c:axId val="141949568"/>
      </c:barChart>
      <c:catAx>
        <c:axId val="1419480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1949568"/>
        <c:crosses val="autoZero"/>
        <c:auto val="1"/>
        <c:lblAlgn val="ctr"/>
        <c:lblOffset val="100"/>
        <c:noMultiLvlLbl val="0"/>
      </c:catAx>
      <c:valAx>
        <c:axId val="1419495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480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0.20932396113293364</c:v>
                </c:pt>
                <c:pt idx="1">
                  <c:v>0.21751118191287297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0.27909861484391152</c:v>
                </c:pt>
                <c:pt idx="1">
                  <c:v>0.13785919980393357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1.6849286747984287</c:v>
                </c:pt>
                <c:pt idx="1">
                  <c:v>0.38600575945101406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8.9621666322100477</c:v>
                </c:pt>
                <c:pt idx="1">
                  <c:v>6.182219226763066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45.860037213148644</c:v>
                </c:pt>
                <c:pt idx="1">
                  <c:v>49.286195698792966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8.8665495141616706</c:v>
                </c:pt>
                <c:pt idx="1">
                  <c:v>9.910544697016114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34.137895389704362</c:v>
                </c:pt>
                <c:pt idx="1">
                  <c:v>33.879664236260034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1665408"/>
        <c:axId val="141666944"/>
      </c:barChart>
      <c:catAx>
        <c:axId val="14166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666944"/>
        <c:crosses val="autoZero"/>
        <c:auto val="1"/>
        <c:lblAlgn val="ctr"/>
        <c:lblOffset val="100"/>
        <c:noMultiLvlLbl val="0"/>
      </c:catAx>
      <c:valAx>
        <c:axId val="141666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6654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17.994107918131071</c:v>
                </c:pt>
                <c:pt idx="1">
                  <c:v>13.583726487347588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16.898387430225345</c:v>
                </c:pt>
                <c:pt idx="1">
                  <c:v>16.2581949635439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64.836158776100888</c:v>
                </c:pt>
                <c:pt idx="1">
                  <c:v>69.857851847313285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0.27134587554269174</c:v>
                </c:pt>
                <c:pt idx="1">
                  <c:v>0.30022670179523314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1726080"/>
        <c:axId val="141727616"/>
      </c:barChart>
      <c:catAx>
        <c:axId val="141726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727616"/>
        <c:crosses val="autoZero"/>
        <c:auto val="1"/>
        <c:lblAlgn val="ctr"/>
        <c:lblOffset val="100"/>
        <c:noMultiLvlLbl val="0"/>
      </c:catAx>
      <c:valAx>
        <c:axId val="141727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7260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8</c:v>
                </c:pt>
                <c:pt idx="4">
                  <c:v>14</c:v>
                </c:pt>
                <c:pt idx="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8</c:v>
                </c:pt>
                <c:pt idx="4">
                  <c:v>4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2213120"/>
        <c:axId val="142214656"/>
      </c:barChart>
      <c:catAx>
        <c:axId val="142213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214656"/>
        <c:crosses val="autoZero"/>
        <c:auto val="1"/>
        <c:lblAlgn val="ctr"/>
        <c:lblOffset val="100"/>
        <c:noMultiLvlLbl val="0"/>
      </c:catAx>
      <c:valAx>
        <c:axId val="142214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213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0.17</c:v>
                </c:pt>
                <c:pt idx="1">
                  <c:v>7.0000000000000007E-2</c:v>
                </c:pt>
                <c:pt idx="3">
                  <c:v>0.11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2275712"/>
        <c:axId val="142277248"/>
      </c:barChart>
      <c:catAx>
        <c:axId val="14227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277248"/>
        <c:crosses val="autoZero"/>
        <c:auto val="1"/>
        <c:lblAlgn val="ctr"/>
        <c:lblOffset val="100"/>
        <c:noMultiLvlLbl val="0"/>
      </c:catAx>
      <c:valAx>
        <c:axId val="1422772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2757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61.137440758293835</c:v>
                </c:pt>
                <c:pt idx="2">
                  <c:v>14.925373134328357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38.862559241706165</c:v>
                </c:pt>
                <c:pt idx="2">
                  <c:v>85.074626865671647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2061568"/>
        <c:axId val="142063104"/>
      </c:barChart>
      <c:catAx>
        <c:axId val="142061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063104"/>
        <c:crosses val="autoZero"/>
        <c:auto val="1"/>
        <c:lblAlgn val="ctr"/>
        <c:lblOffset val="100"/>
        <c:noMultiLvlLbl val="0"/>
      </c:catAx>
      <c:valAx>
        <c:axId val="1420631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0615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EF-489B-88B8-57E51A3BCF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F-489B-88B8-57E51A3BCF14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1.3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141312"/>
        <c:axId val="142142848"/>
      </c:barChart>
      <c:catAx>
        <c:axId val="14214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42848"/>
        <c:crosses val="autoZero"/>
        <c:auto val="1"/>
        <c:lblAlgn val="ctr"/>
        <c:lblOffset val="100"/>
        <c:noMultiLvlLbl val="0"/>
      </c:catAx>
      <c:valAx>
        <c:axId val="1421428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1413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415</c:v>
                </c:pt>
                <c:pt idx="1">
                  <c:v>350</c:v>
                </c:pt>
                <c:pt idx="2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422</c:v>
                </c:pt>
                <c:pt idx="1">
                  <c:v>407</c:v>
                </c:pt>
                <c:pt idx="2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193792"/>
        <c:axId val="142195328"/>
      </c:barChart>
      <c:catAx>
        <c:axId val="14219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195328"/>
        <c:crosses val="autoZero"/>
        <c:auto val="1"/>
        <c:lblAlgn val="ctr"/>
        <c:lblOffset val="100"/>
        <c:noMultiLvlLbl val="0"/>
      </c:catAx>
      <c:valAx>
        <c:axId val="142195328"/>
        <c:scaling>
          <c:orientation val="minMax"/>
          <c:max val="9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219379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3805</c:v>
                </c:pt>
                <c:pt idx="1">
                  <c:v>3360</c:v>
                </c:pt>
                <c:pt idx="2">
                  <c:v>3059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2685</c:v>
                </c:pt>
                <c:pt idx="1">
                  <c:v>2330</c:v>
                </c:pt>
                <c:pt idx="2">
                  <c:v>2148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5808"/>
        <c:axId val="138697344"/>
      </c:barChart>
      <c:catAx>
        <c:axId val="1386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7344"/>
        <c:crosses val="autoZero"/>
        <c:auto val="1"/>
        <c:lblAlgn val="ctr"/>
        <c:lblOffset val="100"/>
        <c:noMultiLvlLbl val="0"/>
      </c:catAx>
      <c:valAx>
        <c:axId val="13869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58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742</c:v>
                </c:pt>
                <c:pt idx="1">
                  <c:v>771</c:v>
                </c:pt>
                <c:pt idx="2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764</c:v>
                </c:pt>
                <c:pt idx="1">
                  <c:v>849</c:v>
                </c:pt>
                <c:pt idx="2">
                  <c:v>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312192"/>
        <c:axId val="142313728"/>
      </c:barChart>
      <c:catAx>
        <c:axId val="14231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313728"/>
        <c:crosses val="autoZero"/>
        <c:auto val="1"/>
        <c:lblAlgn val="ctr"/>
        <c:lblOffset val="100"/>
        <c:noMultiLvlLbl val="0"/>
      </c:catAx>
      <c:valAx>
        <c:axId val="14231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23121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22.498618021006081</c:v>
                </c:pt>
                <c:pt idx="1">
                  <c:v>33.567025969094146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31.785516860143726</c:v>
                </c:pt>
                <c:pt idx="1">
                  <c:v>28.399497560833115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20.453289110005528</c:v>
                </c:pt>
                <c:pt idx="1">
                  <c:v>19.586364034703358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19.845218352681041</c:v>
                </c:pt>
                <c:pt idx="1">
                  <c:v>14.255250781409751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3.7589828634604756</c:v>
                </c:pt>
                <c:pt idx="1">
                  <c:v>3.3213565857505913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1.6583747927031509</c:v>
                </c:pt>
                <c:pt idx="1">
                  <c:v>0.87050506820903817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2404992"/>
        <c:axId val="142693504"/>
      </c:barChart>
      <c:catAx>
        <c:axId val="142404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693504"/>
        <c:crosses val="autoZero"/>
        <c:auto val="1"/>
        <c:lblAlgn val="ctr"/>
        <c:lblOffset val="100"/>
        <c:noMultiLvlLbl val="0"/>
      </c:catAx>
      <c:valAx>
        <c:axId val="1426935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4049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57.68</c:v>
                </c:pt>
                <c:pt idx="1">
                  <c:v>38.619999999999997</c:v>
                </c:pt>
                <c:pt idx="2">
                  <c:v>3.29</c:v>
                </c:pt>
                <c:pt idx="3">
                  <c:v>0.37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59.57</c:v>
                </c:pt>
                <c:pt idx="1">
                  <c:v>35.54</c:v>
                </c:pt>
                <c:pt idx="2">
                  <c:v>4.46</c:v>
                </c:pt>
                <c:pt idx="3">
                  <c:v>0.35</c:v>
                </c:pt>
                <c:pt idx="4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2730368"/>
        <c:axId val="142731904"/>
      </c:barChart>
      <c:catAx>
        <c:axId val="142730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731904"/>
        <c:crosses val="autoZero"/>
        <c:auto val="1"/>
        <c:lblAlgn val="ctr"/>
        <c:lblOffset val="100"/>
        <c:noMultiLvlLbl val="0"/>
      </c:catAx>
      <c:valAx>
        <c:axId val="142731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7303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70978</c:v>
                </c:pt>
                <c:pt idx="1">
                  <c:v>81574</c:v>
                </c:pt>
                <c:pt idx="2">
                  <c:v>93269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494720"/>
        <c:axId val="142508800"/>
      </c:barChart>
      <c:catAx>
        <c:axId val="14249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508800"/>
        <c:crosses val="autoZero"/>
        <c:auto val="1"/>
        <c:lblAlgn val="ctr"/>
        <c:lblOffset val="100"/>
        <c:noMultiLvlLbl val="0"/>
      </c:catAx>
      <c:valAx>
        <c:axId val="14250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494720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15964</c:v>
                </c:pt>
                <c:pt idx="1">
                  <c:v>16388</c:v>
                </c:pt>
                <c:pt idx="2">
                  <c:v>16808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14422</c:v>
                </c:pt>
                <c:pt idx="1">
                  <c:v>14910</c:v>
                </c:pt>
                <c:pt idx="2">
                  <c:v>15119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547200"/>
        <c:axId val="142561280"/>
      </c:barChart>
      <c:catAx>
        <c:axId val="14254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561280"/>
        <c:crosses val="autoZero"/>
        <c:auto val="1"/>
        <c:lblAlgn val="ctr"/>
        <c:lblOffset val="100"/>
        <c:noMultiLvlLbl val="0"/>
      </c:catAx>
      <c:valAx>
        <c:axId val="14256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547200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47.5</c:v>
                </c:pt>
                <c:pt idx="1">
                  <c:v>15.4</c:v>
                </c:pt>
                <c:pt idx="2">
                  <c:v>1.1000000000000001</c:v>
                </c:pt>
                <c:pt idx="3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5541888"/>
        <c:axId val="135543424"/>
      </c:barChart>
      <c:catAx>
        <c:axId val="135541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543424"/>
        <c:crosses val="autoZero"/>
        <c:auto val="1"/>
        <c:lblAlgn val="ctr"/>
        <c:lblOffset val="100"/>
        <c:noMultiLvlLbl val="0"/>
      </c:catAx>
      <c:valAx>
        <c:axId val="1355434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54188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588864"/>
        <c:axId val="135590656"/>
      </c:barChart>
      <c:catAx>
        <c:axId val="13558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590656"/>
        <c:crosses val="autoZero"/>
        <c:auto val="1"/>
        <c:lblAlgn val="ctr"/>
        <c:lblOffset val="100"/>
        <c:noMultiLvlLbl val="0"/>
      </c:catAx>
      <c:valAx>
        <c:axId val="13559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588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832384"/>
        <c:axId val="142833920"/>
      </c:barChart>
      <c:catAx>
        <c:axId val="14283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33920"/>
        <c:crosses val="autoZero"/>
        <c:auto val="1"/>
        <c:lblAlgn val="ctr"/>
        <c:lblOffset val="100"/>
        <c:noMultiLvlLbl val="0"/>
      </c:catAx>
      <c:valAx>
        <c:axId val="14283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32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5.9</c:v>
                </c:pt>
                <c:pt idx="1">
                  <c:v>7.2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854400"/>
        <c:axId val="142860288"/>
      </c:barChart>
      <c:catAx>
        <c:axId val="14285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860288"/>
        <c:crosses val="autoZero"/>
        <c:auto val="1"/>
        <c:lblAlgn val="ctr"/>
        <c:lblOffset val="100"/>
        <c:noMultiLvlLbl val="0"/>
      </c:catAx>
      <c:valAx>
        <c:axId val="14286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8544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18.600000000000001</c:v>
                </c:pt>
                <c:pt idx="1">
                  <c:v>56.1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9.64</c:v>
                </c:pt>
                <c:pt idx="1">
                  <c:v>8.57</c:v>
                </c:pt>
                <c:pt idx="2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18.96</c:v>
                </c:pt>
                <c:pt idx="1">
                  <c:v>9.83</c:v>
                </c:pt>
                <c:pt idx="2">
                  <c:v>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2902784"/>
        <c:axId val="142904320"/>
      </c:barChart>
      <c:catAx>
        <c:axId val="14290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904320"/>
        <c:crosses val="autoZero"/>
        <c:auto val="1"/>
        <c:lblAlgn val="ctr"/>
        <c:lblOffset val="100"/>
        <c:noMultiLvlLbl val="0"/>
      </c:catAx>
      <c:valAx>
        <c:axId val="14290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2902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4B-478A-85F2-742CE27435D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4B-478A-85F2-742CE27435D5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933376"/>
        <c:axId val="142951552"/>
      </c:barChart>
      <c:catAx>
        <c:axId val="14293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951552"/>
        <c:crosses val="autoZero"/>
        <c:auto val="1"/>
        <c:lblAlgn val="ctr"/>
        <c:lblOffset val="100"/>
        <c:noMultiLvlLbl val="0"/>
      </c:catAx>
      <c:valAx>
        <c:axId val="14295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933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22.5</c:v>
                </c:pt>
                <c:pt idx="1">
                  <c:v>17.5</c:v>
                </c:pt>
                <c:pt idx="2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74.2</c:v>
                </c:pt>
                <c:pt idx="1">
                  <c:v>11.1</c:v>
                </c:pt>
                <c:pt idx="2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3.4</c:v>
                </c:pt>
                <c:pt idx="1">
                  <c:v>71.400000000000006</c:v>
                </c:pt>
                <c:pt idx="2">
                  <c:v>58.9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3109120"/>
        <c:axId val="143127296"/>
      </c:barChart>
      <c:catAx>
        <c:axId val="14310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127296"/>
        <c:crosses val="autoZero"/>
        <c:auto val="1"/>
        <c:lblAlgn val="ctr"/>
        <c:lblOffset val="100"/>
        <c:noMultiLvlLbl val="0"/>
      </c:catAx>
      <c:valAx>
        <c:axId val="143127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31091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14975</c:v>
                </c:pt>
                <c:pt idx="1">
                  <c:v>18198</c:v>
                </c:pt>
                <c:pt idx="2">
                  <c:v>26767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10356</c:v>
                </c:pt>
                <c:pt idx="1">
                  <c:v>18310</c:v>
                </c:pt>
                <c:pt idx="2">
                  <c:v>36121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415936"/>
        <c:axId val="143417728"/>
      </c:barChart>
      <c:catAx>
        <c:axId val="143415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417728"/>
        <c:crosses val="autoZero"/>
        <c:auto val="1"/>
        <c:lblAlgn val="ctr"/>
        <c:lblOffset val="100"/>
        <c:noMultiLvlLbl val="0"/>
      </c:catAx>
      <c:valAx>
        <c:axId val="1434177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3415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32762</c:v>
                </c:pt>
                <c:pt idx="1">
                  <c:v>33958</c:v>
                </c:pt>
                <c:pt idx="2">
                  <c:v>50319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21313</c:v>
                </c:pt>
                <c:pt idx="1">
                  <c:v>32928</c:v>
                </c:pt>
                <c:pt idx="2">
                  <c:v>72604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214848"/>
        <c:axId val="143220736"/>
      </c:barChart>
      <c:catAx>
        <c:axId val="143214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220736"/>
        <c:crosses val="autoZero"/>
        <c:auto val="1"/>
        <c:lblAlgn val="ctr"/>
        <c:lblOffset val="100"/>
        <c:noMultiLvlLbl val="0"/>
      </c:catAx>
      <c:valAx>
        <c:axId val="143220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3214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1.9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2.1</c:v>
                </c:pt>
                <c:pt idx="1">
                  <c:v>1.8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3239040"/>
        <c:axId val="143240576"/>
      </c:barChart>
      <c:catAx>
        <c:axId val="14323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240576"/>
        <c:crosses val="autoZero"/>
        <c:auto val="1"/>
        <c:lblAlgn val="ctr"/>
        <c:lblOffset val="100"/>
        <c:noMultiLvlLbl val="0"/>
      </c:catAx>
      <c:valAx>
        <c:axId val="143240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3239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35.5</c:v>
                </c:pt>
                <c:pt idx="1">
                  <c:v>36.700000000000003</c:v>
                </c:pt>
                <c:pt idx="2">
                  <c:v>37.799999999999997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36.4</c:v>
                </c:pt>
                <c:pt idx="1">
                  <c:v>38.1</c:v>
                </c:pt>
                <c:pt idx="2">
                  <c:v>38.9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3173120"/>
        <c:axId val="143174656"/>
      </c:barChart>
      <c:catAx>
        <c:axId val="14317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174656"/>
        <c:crosses val="autoZero"/>
        <c:auto val="1"/>
        <c:lblAlgn val="ctr"/>
        <c:lblOffset val="100"/>
        <c:noMultiLvlLbl val="0"/>
      </c:catAx>
      <c:valAx>
        <c:axId val="143174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1731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373440"/>
        <c:axId val="143374976"/>
      </c:barChart>
      <c:catAx>
        <c:axId val="143373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374976"/>
        <c:crosses val="autoZero"/>
        <c:auto val="1"/>
        <c:lblAlgn val="ctr"/>
        <c:lblOffset val="100"/>
        <c:noMultiLvlLbl val="0"/>
      </c:catAx>
      <c:valAx>
        <c:axId val="1433749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37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815040"/>
        <c:axId val="143816576"/>
      </c:barChart>
      <c:catAx>
        <c:axId val="143815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816576"/>
        <c:crosses val="autoZero"/>
        <c:auto val="1"/>
        <c:lblAlgn val="ctr"/>
        <c:lblOffset val="100"/>
        <c:noMultiLvlLbl val="0"/>
      </c:catAx>
      <c:valAx>
        <c:axId val="14381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815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96</c:v>
                </c:pt>
                <c:pt idx="1">
                  <c:v>86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80</c:v>
                </c:pt>
                <c:pt idx="1">
                  <c:v>69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842688"/>
        <c:axId val="143524992"/>
      </c:barChart>
      <c:catAx>
        <c:axId val="14384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24992"/>
        <c:crosses val="autoZero"/>
        <c:auto val="1"/>
        <c:lblAlgn val="ctr"/>
        <c:lblOffset val="100"/>
        <c:noMultiLvlLbl val="0"/>
      </c:catAx>
      <c:valAx>
        <c:axId val="14352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426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</c:v>
                </c:pt>
                <c:pt idx="1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58.3</c:v>
                </c:pt>
                <c:pt idx="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24.8</c:v>
                </c:pt>
                <c:pt idx="1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8879744"/>
        <c:axId val="138881280"/>
      </c:barChart>
      <c:catAx>
        <c:axId val="138879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881280"/>
        <c:crosses val="autoZero"/>
        <c:auto val="1"/>
        <c:lblAlgn val="ctr"/>
        <c:lblOffset val="100"/>
        <c:noMultiLvlLbl val="0"/>
      </c:catAx>
      <c:valAx>
        <c:axId val="138881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8797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767</c:v>
                </c:pt>
                <c:pt idx="1">
                  <c:v>881</c:v>
                </c:pt>
                <c:pt idx="2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690</c:v>
                </c:pt>
                <c:pt idx="1">
                  <c:v>851</c:v>
                </c:pt>
                <c:pt idx="2">
                  <c:v>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425856"/>
        <c:axId val="138427392"/>
      </c:barChart>
      <c:catAx>
        <c:axId val="13842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27392"/>
        <c:crosses val="autoZero"/>
        <c:auto val="1"/>
        <c:lblAlgn val="ctr"/>
        <c:lblOffset val="100"/>
        <c:noMultiLvlLbl val="0"/>
      </c:catAx>
      <c:valAx>
        <c:axId val="13842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25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381</c:v>
                </c:pt>
                <c:pt idx="1">
                  <c:v>484</c:v>
                </c:pt>
                <c:pt idx="2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182</c:v>
                </c:pt>
                <c:pt idx="1">
                  <c:v>264</c:v>
                </c:pt>
                <c:pt idx="2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472064"/>
        <c:axId val="138486144"/>
      </c:barChart>
      <c:catAx>
        <c:axId val="13847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86144"/>
        <c:crosses val="autoZero"/>
        <c:auto val="1"/>
        <c:lblAlgn val="ctr"/>
        <c:lblOffset val="100"/>
        <c:noMultiLvlLbl val="0"/>
      </c:catAx>
      <c:valAx>
        <c:axId val="13848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72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3805</c:v>
                </c:pt>
                <c:pt idx="1">
                  <c:v>3360</c:v>
                </c:pt>
                <c:pt idx="2">
                  <c:v>3059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2685</c:v>
                </c:pt>
                <c:pt idx="1">
                  <c:v>2330</c:v>
                </c:pt>
                <c:pt idx="2">
                  <c:v>2148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505216"/>
        <c:axId val="138531584"/>
      </c:barChart>
      <c:catAx>
        <c:axId val="1385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531584"/>
        <c:crosses val="autoZero"/>
        <c:auto val="1"/>
        <c:lblAlgn val="ctr"/>
        <c:lblOffset val="100"/>
        <c:noMultiLvlLbl val="0"/>
      </c:catAx>
      <c:valAx>
        <c:axId val="13853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5052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18.600000000000001</c:v>
                </c:pt>
                <c:pt idx="1">
                  <c:v>56.1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</c:v>
                </c:pt>
                <c:pt idx="1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58.3</c:v>
                </c:pt>
                <c:pt idx="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24.8</c:v>
                </c:pt>
                <c:pt idx="1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4512896"/>
        <c:axId val="144514432"/>
      </c:barChart>
      <c:catAx>
        <c:axId val="144512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514432"/>
        <c:crosses val="autoZero"/>
        <c:auto val="1"/>
        <c:lblAlgn val="ctr"/>
        <c:lblOffset val="100"/>
        <c:noMultiLvlLbl val="0"/>
      </c:catAx>
      <c:valAx>
        <c:axId val="144514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128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22.5</c:v>
                </c:pt>
                <c:pt idx="1">
                  <c:v>17.5</c:v>
                </c:pt>
                <c:pt idx="2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74.2</c:v>
                </c:pt>
                <c:pt idx="1">
                  <c:v>11.1</c:v>
                </c:pt>
                <c:pt idx="2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3.4</c:v>
                </c:pt>
                <c:pt idx="1">
                  <c:v>71.400000000000006</c:v>
                </c:pt>
                <c:pt idx="2">
                  <c:v>58.9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4582528"/>
        <c:axId val="144584064"/>
      </c:barChart>
      <c:catAx>
        <c:axId val="14458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584064"/>
        <c:crosses val="autoZero"/>
        <c:auto val="1"/>
        <c:lblAlgn val="ctr"/>
        <c:lblOffset val="100"/>
        <c:noMultiLvlLbl val="0"/>
      </c:catAx>
      <c:valAx>
        <c:axId val="144584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45825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9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4614912"/>
        <c:axId val="144616448"/>
      </c:barChart>
      <c:catAx>
        <c:axId val="14461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616448"/>
        <c:crosses val="autoZero"/>
        <c:auto val="1"/>
        <c:lblAlgn val="ctr"/>
        <c:lblOffset val="100"/>
        <c:noMultiLvlLbl val="0"/>
      </c:catAx>
      <c:valAx>
        <c:axId val="14461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614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1263</c:v>
                </c:pt>
                <c:pt idx="1">
                  <c:v>2833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1145</c:v>
                </c:pt>
                <c:pt idx="1">
                  <c:v>1796</c:v>
                </c:pt>
                <c:pt idx="2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676736"/>
        <c:axId val="144678272"/>
      </c:barChart>
      <c:catAx>
        <c:axId val="144676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678272"/>
        <c:crosses val="autoZero"/>
        <c:auto val="1"/>
        <c:lblAlgn val="ctr"/>
        <c:lblOffset val="100"/>
        <c:noMultiLvlLbl val="0"/>
      </c:catAx>
      <c:valAx>
        <c:axId val="14467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676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299</c:v>
                </c:pt>
                <c:pt idx="1">
                  <c:v>766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246</c:v>
                </c:pt>
                <c:pt idx="1">
                  <c:v>316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114624"/>
        <c:axId val="145116160"/>
      </c:barChart>
      <c:catAx>
        <c:axId val="1451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116160"/>
        <c:crosses val="autoZero"/>
        <c:auto val="1"/>
        <c:lblAlgn val="ctr"/>
        <c:lblOffset val="100"/>
        <c:noMultiLvlLbl val="0"/>
      </c:catAx>
      <c:valAx>
        <c:axId val="14511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11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143680"/>
        <c:axId val="145145216"/>
      </c:barChart>
      <c:catAx>
        <c:axId val="145143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145216"/>
        <c:crosses val="autoZero"/>
        <c:auto val="1"/>
        <c:lblAlgn val="ctr"/>
        <c:lblOffset val="100"/>
        <c:noMultiLvlLbl val="0"/>
      </c:catAx>
      <c:valAx>
        <c:axId val="145145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43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9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8920320"/>
        <c:axId val="138921856"/>
      </c:barChart>
      <c:catAx>
        <c:axId val="138920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921856"/>
        <c:crosses val="autoZero"/>
        <c:auto val="1"/>
        <c:lblAlgn val="ctr"/>
        <c:lblOffset val="100"/>
        <c:noMultiLvlLbl val="0"/>
      </c:catAx>
      <c:valAx>
        <c:axId val="13892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92032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170432"/>
        <c:axId val="145171968"/>
      </c:barChart>
      <c:catAx>
        <c:axId val="14517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71968"/>
        <c:crosses val="autoZero"/>
        <c:auto val="1"/>
        <c:lblAlgn val="ctr"/>
        <c:lblOffset val="100"/>
        <c:noMultiLvlLbl val="0"/>
      </c:catAx>
      <c:valAx>
        <c:axId val="14517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70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215488"/>
        <c:axId val="145217024"/>
      </c:barChart>
      <c:catAx>
        <c:axId val="145215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17024"/>
        <c:crosses val="autoZero"/>
        <c:auto val="1"/>
        <c:lblAlgn val="ctr"/>
        <c:lblOffset val="100"/>
        <c:noMultiLvlLbl val="0"/>
      </c:catAx>
      <c:valAx>
        <c:axId val="145217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5215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877440"/>
        <c:axId val="144878976"/>
      </c:barChart>
      <c:catAx>
        <c:axId val="14487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78976"/>
        <c:crosses val="autoZero"/>
        <c:auto val="1"/>
        <c:lblAlgn val="ctr"/>
        <c:lblOffset val="100"/>
        <c:noMultiLvlLbl val="0"/>
      </c:catAx>
      <c:valAx>
        <c:axId val="14487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77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154</c:v>
                </c:pt>
                <c:pt idx="1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983168"/>
        <c:axId val="144984704"/>
      </c:barChart>
      <c:catAx>
        <c:axId val="144983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84704"/>
        <c:crosses val="autoZero"/>
        <c:auto val="1"/>
        <c:lblAlgn val="ctr"/>
        <c:lblOffset val="100"/>
        <c:noMultiLvlLbl val="0"/>
      </c:catAx>
      <c:valAx>
        <c:axId val="1449847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83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027456"/>
        <c:axId val="145028992"/>
      </c:barChart>
      <c:catAx>
        <c:axId val="145027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28992"/>
        <c:crosses val="autoZero"/>
        <c:auto val="1"/>
        <c:lblAlgn val="ctr"/>
        <c:lblOffset val="100"/>
        <c:noMultiLvlLbl val="0"/>
      </c:catAx>
      <c:valAx>
        <c:axId val="145028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27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053568"/>
        <c:axId val="145055104"/>
      </c:barChart>
      <c:catAx>
        <c:axId val="14505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55104"/>
        <c:crosses val="autoZero"/>
        <c:auto val="1"/>
        <c:lblAlgn val="ctr"/>
        <c:lblOffset val="100"/>
        <c:noMultiLvlLbl val="0"/>
      </c:catAx>
      <c:valAx>
        <c:axId val="14505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5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075584"/>
        <c:axId val="145228928"/>
      </c:barChart>
      <c:catAx>
        <c:axId val="1450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28928"/>
        <c:crosses val="autoZero"/>
        <c:auto val="1"/>
        <c:lblAlgn val="ctr"/>
        <c:lblOffset val="100"/>
        <c:noMultiLvlLbl val="0"/>
      </c:catAx>
      <c:valAx>
        <c:axId val="14522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75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1.3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261696"/>
        <c:axId val="145263232"/>
      </c:barChart>
      <c:catAx>
        <c:axId val="14526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63232"/>
        <c:crosses val="autoZero"/>
        <c:auto val="1"/>
        <c:lblAlgn val="ctr"/>
        <c:lblOffset val="100"/>
        <c:noMultiLvlLbl val="0"/>
      </c:catAx>
      <c:valAx>
        <c:axId val="14526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261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16.912638847193033</c:v>
                </c:pt>
                <c:pt idx="1">
                  <c:v>61.539477634344038</c:v>
                </c:pt>
                <c:pt idx="2">
                  <c:v>21.547883518462925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5488896"/>
        <c:axId val="145490688"/>
      </c:barChart>
      <c:catAx>
        <c:axId val="14548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90688"/>
        <c:crosses val="autoZero"/>
        <c:auto val="1"/>
        <c:lblAlgn val="ctr"/>
        <c:lblOffset val="100"/>
        <c:noMultiLvlLbl val="0"/>
      </c:catAx>
      <c:valAx>
        <c:axId val="14549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488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1263</c:v>
                </c:pt>
                <c:pt idx="1">
                  <c:v>2833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1145</c:v>
                </c:pt>
                <c:pt idx="1">
                  <c:v>1796</c:v>
                </c:pt>
                <c:pt idx="2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342016"/>
        <c:axId val="140343552"/>
      </c:barChart>
      <c:catAx>
        <c:axId val="14034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343552"/>
        <c:crosses val="autoZero"/>
        <c:auto val="1"/>
        <c:lblAlgn val="ctr"/>
        <c:lblOffset val="100"/>
        <c:noMultiLvlLbl val="0"/>
      </c:catAx>
      <c:valAx>
        <c:axId val="14034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342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5509760"/>
        <c:axId val="145511552"/>
      </c:barChart>
      <c:catAx>
        <c:axId val="1455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511552"/>
        <c:crosses val="autoZero"/>
        <c:auto val="1"/>
        <c:lblAlgn val="ctr"/>
        <c:lblOffset val="100"/>
        <c:noMultiLvlLbl val="0"/>
      </c:catAx>
      <c:valAx>
        <c:axId val="14551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509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112.4</c:v>
                </c:pt>
                <c:pt idx="1">
                  <c:v>118.5</c:v>
                </c:pt>
                <c:pt idx="2">
                  <c:v>94.4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125.4</c:v>
                </c:pt>
                <c:pt idx="1">
                  <c:v>123</c:v>
                </c:pt>
                <c:pt idx="2">
                  <c:v>86.4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522048"/>
        <c:axId val="145552512"/>
      </c:barChart>
      <c:catAx>
        <c:axId val="14552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552512"/>
        <c:crosses val="autoZero"/>
        <c:auto val="1"/>
        <c:lblAlgn val="ctr"/>
        <c:lblOffset val="100"/>
        <c:noMultiLvlLbl val="0"/>
      </c:catAx>
      <c:valAx>
        <c:axId val="145552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5220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719</c:v>
                </c:pt>
                <c:pt idx="1">
                  <c:v>563</c:v>
                </c:pt>
                <c:pt idx="2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602048"/>
        <c:axId val="145603584"/>
      </c:barChart>
      <c:catAx>
        <c:axId val="14560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03584"/>
        <c:crosses val="autoZero"/>
        <c:auto val="1"/>
        <c:lblAlgn val="ctr"/>
        <c:lblOffset val="100"/>
        <c:noMultiLvlLbl val="0"/>
      </c:catAx>
      <c:valAx>
        <c:axId val="14560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0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102</c:v>
                </c:pt>
                <c:pt idx="1">
                  <c:v>123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138</c:v>
                </c:pt>
                <c:pt idx="1">
                  <c:v>147</c:v>
                </c:pt>
                <c:pt idx="2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642240"/>
        <c:axId val="145643776"/>
      </c:barChart>
      <c:catAx>
        <c:axId val="1456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43776"/>
        <c:crosses val="autoZero"/>
        <c:auto val="1"/>
        <c:lblAlgn val="ctr"/>
        <c:lblOffset val="100"/>
        <c:noMultiLvlLbl val="0"/>
      </c:catAx>
      <c:valAx>
        <c:axId val="1456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42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494</c:v>
                </c:pt>
                <c:pt idx="1">
                  <c:v>485</c:v>
                </c:pt>
                <c:pt idx="2">
                  <c:v>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613</c:v>
                </c:pt>
                <c:pt idx="1">
                  <c:v>752</c:v>
                </c:pt>
                <c:pt idx="2">
                  <c:v>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830272"/>
        <c:axId val="145831808"/>
      </c:barChart>
      <c:catAx>
        <c:axId val="14583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31808"/>
        <c:crosses val="autoZero"/>
        <c:auto val="1"/>
        <c:lblAlgn val="ctr"/>
        <c:lblOffset val="100"/>
        <c:noMultiLvlLbl val="0"/>
      </c:catAx>
      <c:valAx>
        <c:axId val="14583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3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2.3320324226958871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2.3128189732812969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2.2059441609126389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2.3692584809366557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2.8219753827679375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3.3251275893125189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3.4175923146202338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3.9975983188231763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4.0384268988291803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3.9615731011708197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3.3167217051936357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3.3311317922545784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3.2794956469528671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3.799459621735215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3.7982587811468029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2.2083458420894626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1.6883818673071149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1.1792254578204744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5930496"/>
        <c:axId val="145936384"/>
      </c:barChart>
      <c:catAx>
        <c:axId val="1459304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5936384"/>
        <c:crosses val="autoZero"/>
        <c:auto val="1"/>
        <c:lblAlgn val="ctr"/>
        <c:lblOffset val="100"/>
        <c:noMultiLvlLbl val="0"/>
      </c:catAx>
      <c:valAx>
        <c:axId val="1459363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59304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2.4437105974181925</c:v>
                </c:pt>
                <c:pt idx="1">
                  <c:v>2.485740018012609</c:v>
                </c:pt>
                <c:pt idx="2">
                  <c:v>2.38486940858601</c:v>
                </c:pt>
                <c:pt idx="3">
                  <c:v>2.4437105974181925</c:v>
                </c:pt>
                <c:pt idx="4">
                  <c:v>2.5697988592014411</c:v>
                </c:pt>
                <c:pt idx="5">
                  <c:v>3.1329930951666167</c:v>
                </c:pt>
                <c:pt idx="6">
                  <c:v>3.1750225157610328</c:v>
                </c:pt>
                <c:pt idx="7">
                  <c:v>3.6805764034824375</c:v>
                </c:pt>
                <c:pt idx="8">
                  <c:v>3.7105974181927346</c:v>
                </c:pt>
                <c:pt idx="9">
                  <c:v>3.3719603722605824</c:v>
                </c:pt>
                <c:pt idx="10">
                  <c:v>2.9384569198438908</c:v>
                </c:pt>
                <c:pt idx="11">
                  <c:v>2.7571299909936955</c:v>
                </c:pt>
                <c:pt idx="12">
                  <c:v>2.6478534974482137</c:v>
                </c:pt>
                <c:pt idx="13">
                  <c:v>2.8375863104172923</c:v>
                </c:pt>
                <c:pt idx="14">
                  <c:v>2.6898829180426298</c:v>
                </c:pt>
                <c:pt idx="15">
                  <c:v>1.5022515761032724</c:v>
                </c:pt>
                <c:pt idx="16">
                  <c:v>1.1035725007505253</c:v>
                </c:pt>
                <c:pt idx="17">
                  <c:v>0.74091864305013511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5976320"/>
        <c:axId val="145982208"/>
      </c:barChart>
      <c:catAx>
        <c:axId val="145976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5982208"/>
        <c:crosses val="autoZero"/>
        <c:auto val="1"/>
        <c:lblAlgn val="ctr"/>
        <c:lblOffset val="100"/>
        <c:noMultiLvlLbl val="0"/>
      </c:catAx>
      <c:valAx>
        <c:axId val="1459822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976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0.20932396113293364</c:v>
                </c:pt>
                <c:pt idx="1">
                  <c:v>0.21751118191287297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0.27909861484391152</c:v>
                </c:pt>
                <c:pt idx="1">
                  <c:v>0.13785919980393357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1.6849286747984287</c:v>
                </c:pt>
                <c:pt idx="1">
                  <c:v>0.38600575945101406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8.9621666322100477</c:v>
                </c:pt>
                <c:pt idx="1">
                  <c:v>6.182219226763066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45.860037213148644</c:v>
                </c:pt>
                <c:pt idx="1">
                  <c:v>49.286195698792966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8.8665495141616706</c:v>
                </c:pt>
                <c:pt idx="1">
                  <c:v>9.910544697016114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34.137895389704362</c:v>
                </c:pt>
                <c:pt idx="1">
                  <c:v>33.879664236260034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6155776"/>
        <c:axId val="146161664"/>
      </c:barChart>
      <c:catAx>
        <c:axId val="14615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161664"/>
        <c:crosses val="autoZero"/>
        <c:auto val="1"/>
        <c:lblAlgn val="ctr"/>
        <c:lblOffset val="100"/>
        <c:noMultiLvlLbl val="0"/>
      </c:catAx>
      <c:valAx>
        <c:axId val="146161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1557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17.994107918131071</c:v>
                </c:pt>
                <c:pt idx="1">
                  <c:v>13.583726487347588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16.898387430225345</c:v>
                </c:pt>
                <c:pt idx="1">
                  <c:v>16.2581949635439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64.836158776100888</c:v>
                </c:pt>
                <c:pt idx="1">
                  <c:v>69.857851847313285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0.27134587554269174</c:v>
                </c:pt>
                <c:pt idx="1">
                  <c:v>0.30022670179523314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6208256"/>
        <c:axId val="146209792"/>
      </c:barChart>
      <c:catAx>
        <c:axId val="14620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209792"/>
        <c:crosses val="autoZero"/>
        <c:auto val="1"/>
        <c:lblAlgn val="ctr"/>
        <c:lblOffset val="100"/>
        <c:noMultiLvlLbl val="0"/>
      </c:catAx>
      <c:valAx>
        <c:axId val="146209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2082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8</c:v>
                </c:pt>
                <c:pt idx="4">
                  <c:v>14</c:v>
                </c:pt>
                <c:pt idx="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8</c:v>
                </c:pt>
                <c:pt idx="4">
                  <c:v>4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6252928"/>
        <c:axId val="146254464"/>
      </c:barChart>
      <c:catAx>
        <c:axId val="146252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254464"/>
        <c:crosses val="autoZero"/>
        <c:auto val="1"/>
        <c:lblAlgn val="ctr"/>
        <c:lblOffset val="100"/>
        <c:noMultiLvlLbl val="0"/>
      </c:catAx>
      <c:valAx>
        <c:axId val="146254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252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299</c:v>
                </c:pt>
                <c:pt idx="1">
                  <c:v>766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246</c:v>
                </c:pt>
                <c:pt idx="1">
                  <c:v>316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401280"/>
        <c:axId val="140403072"/>
      </c:barChart>
      <c:catAx>
        <c:axId val="14040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403072"/>
        <c:crosses val="autoZero"/>
        <c:auto val="1"/>
        <c:lblAlgn val="ctr"/>
        <c:lblOffset val="100"/>
        <c:noMultiLvlLbl val="0"/>
      </c:catAx>
      <c:valAx>
        <c:axId val="14040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401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0.17</c:v>
                </c:pt>
                <c:pt idx="1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6290944"/>
        <c:axId val="146305024"/>
      </c:barChart>
      <c:catAx>
        <c:axId val="146290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305024"/>
        <c:crosses val="autoZero"/>
        <c:auto val="1"/>
        <c:lblAlgn val="ctr"/>
        <c:lblOffset val="100"/>
        <c:noMultiLvlLbl val="0"/>
      </c:catAx>
      <c:valAx>
        <c:axId val="14630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29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61.137440758293835</c:v>
                </c:pt>
                <c:pt idx="2">
                  <c:v>14.925373134328357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38.862559241706165</c:v>
                </c:pt>
                <c:pt idx="2">
                  <c:v>85.074626865671647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6621952"/>
        <c:axId val="146623488"/>
      </c:barChart>
      <c:catAx>
        <c:axId val="146621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623488"/>
        <c:crosses val="autoZero"/>
        <c:auto val="1"/>
        <c:lblAlgn val="ctr"/>
        <c:lblOffset val="100"/>
        <c:noMultiLvlLbl val="0"/>
      </c:catAx>
      <c:valAx>
        <c:axId val="1466234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6219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415</c:v>
                </c:pt>
                <c:pt idx="1">
                  <c:v>350</c:v>
                </c:pt>
                <c:pt idx="2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422</c:v>
                </c:pt>
                <c:pt idx="1">
                  <c:v>407</c:v>
                </c:pt>
                <c:pt idx="2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445440"/>
        <c:axId val="146446976"/>
      </c:barChart>
      <c:catAx>
        <c:axId val="14644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446976"/>
        <c:crosses val="autoZero"/>
        <c:auto val="1"/>
        <c:lblAlgn val="ctr"/>
        <c:lblOffset val="100"/>
        <c:noMultiLvlLbl val="0"/>
      </c:catAx>
      <c:valAx>
        <c:axId val="146446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4454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742</c:v>
                </c:pt>
                <c:pt idx="1">
                  <c:v>771</c:v>
                </c:pt>
                <c:pt idx="2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764</c:v>
                </c:pt>
                <c:pt idx="1">
                  <c:v>849</c:v>
                </c:pt>
                <c:pt idx="2">
                  <c:v>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555648"/>
        <c:axId val="146557184"/>
      </c:barChart>
      <c:catAx>
        <c:axId val="14655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557184"/>
        <c:crosses val="autoZero"/>
        <c:auto val="1"/>
        <c:lblAlgn val="ctr"/>
        <c:lblOffset val="100"/>
        <c:noMultiLvlLbl val="0"/>
      </c:catAx>
      <c:valAx>
        <c:axId val="14655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555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22.498618021006081</c:v>
                </c:pt>
                <c:pt idx="1">
                  <c:v>33.567025969094146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31.785516860143726</c:v>
                </c:pt>
                <c:pt idx="1">
                  <c:v>28.399497560833115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20.453289110005528</c:v>
                </c:pt>
                <c:pt idx="1">
                  <c:v>19.586364034703358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19.845218352681041</c:v>
                </c:pt>
                <c:pt idx="1">
                  <c:v>14.255250781409751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3.7589828634604756</c:v>
                </c:pt>
                <c:pt idx="1">
                  <c:v>3.3213565857505913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1.6583747927031509</c:v>
                </c:pt>
                <c:pt idx="1">
                  <c:v>0.87050506820903817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6999936"/>
        <c:axId val="147009920"/>
      </c:barChart>
      <c:catAx>
        <c:axId val="146999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009920"/>
        <c:crosses val="autoZero"/>
        <c:auto val="1"/>
        <c:lblAlgn val="ctr"/>
        <c:lblOffset val="100"/>
        <c:noMultiLvlLbl val="0"/>
      </c:catAx>
      <c:valAx>
        <c:axId val="1470099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9999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57.68</c:v>
                </c:pt>
                <c:pt idx="1">
                  <c:v>38.619999999999997</c:v>
                </c:pt>
                <c:pt idx="2">
                  <c:v>3.29</c:v>
                </c:pt>
                <c:pt idx="3">
                  <c:v>0.37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59.57</c:v>
                </c:pt>
                <c:pt idx="1">
                  <c:v>35.54</c:v>
                </c:pt>
                <c:pt idx="2">
                  <c:v>4.46</c:v>
                </c:pt>
                <c:pt idx="3">
                  <c:v>0.35</c:v>
                </c:pt>
                <c:pt idx="4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7046784"/>
        <c:axId val="147048320"/>
      </c:barChart>
      <c:catAx>
        <c:axId val="1470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048320"/>
        <c:crosses val="autoZero"/>
        <c:auto val="1"/>
        <c:lblAlgn val="ctr"/>
        <c:lblOffset val="100"/>
        <c:noMultiLvlLbl val="0"/>
      </c:catAx>
      <c:valAx>
        <c:axId val="147048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0467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70978</c:v>
                </c:pt>
                <c:pt idx="1">
                  <c:v>81574</c:v>
                </c:pt>
                <c:pt idx="2">
                  <c:v>93269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757888"/>
        <c:axId val="146759680"/>
      </c:barChart>
      <c:catAx>
        <c:axId val="14675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759680"/>
        <c:crosses val="autoZero"/>
        <c:auto val="1"/>
        <c:lblAlgn val="ctr"/>
        <c:lblOffset val="100"/>
        <c:noMultiLvlLbl val="0"/>
      </c:catAx>
      <c:valAx>
        <c:axId val="14675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757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15964</c:v>
                </c:pt>
                <c:pt idx="1">
                  <c:v>16388</c:v>
                </c:pt>
                <c:pt idx="2">
                  <c:v>16808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14422</c:v>
                </c:pt>
                <c:pt idx="1">
                  <c:v>14910</c:v>
                </c:pt>
                <c:pt idx="2">
                  <c:v>15119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2176"/>
        <c:axId val="146803712"/>
      </c:barChart>
      <c:catAx>
        <c:axId val="14680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803712"/>
        <c:crosses val="autoZero"/>
        <c:auto val="1"/>
        <c:lblAlgn val="ctr"/>
        <c:lblOffset val="100"/>
        <c:noMultiLvlLbl val="0"/>
      </c:catAx>
      <c:valAx>
        <c:axId val="14680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802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47.5</c:v>
                </c:pt>
                <c:pt idx="1">
                  <c:v>15.4</c:v>
                </c:pt>
                <c:pt idx="2">
                  <c:v>1.1000000000000001</c:v>
                </c:pt>
                <c:pt idx="3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6920576"/>
        <c:axId val="146922112"/>
      </c:barChart>
      <c:catAx>
        <c:axId val="146920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922112"/>
        <c:crosses val="autoZero"/>
        <c:auto val="1"/>
        <c:lblAlgn val="ctr"/>
        <c:lblOffset val="100"/>
        <c:noMultiLvlLbl val="0"/>
      </c:catAx>
      <c:valAx>
        <c:axId val="1469221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92057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437376"/>
        <c:axId val="140438912"/>
      </c:barChart>
      <c:catAx>
        <c:axId val="14043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438912"/>
        <c:crosses val="autoZero"/>
        <c:auto val="1"/>
        <c:lblAlgn val="ctr"/>
        <c:lblOffset val="100"/>
        <c:noMultiLvlLbl val="0"/>
      </c:catAx>
      <c:valAx>
        <c:axId val="14043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3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084800"/>
        <c:axId val="147086336"/>
      </c:barChart>
      <c:catAx>
        <c:axId val="14708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86336"/>
        <c:crosses val="autoZero"/>
        <c:auto val="1"/>
        <c:lblAlgn val="ctr"/>
        <c:lblOffset val="100"/>
        <c:noMultiLvlLbl val="0"/>
      </c:catAx>
      <c:valAx>
        <c:axId val="14708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84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5.9</c:v>
                </c:pt>
                <c:pt idx="1">
                  <c:v>7.2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111296"/>
        <c:axId val="147117184"/>
      </c:barChart>
      <c:catAx>
        <c:axId val="14711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117184"/>
        <c:crosses val="autoZero"/>
        <c:auto val="1"/>
        <c:lblAlgn val="ctr"/>
        <c:lblOffset val="100"/>
        <c:noMultiLvlLbl val="0"/>
      </c:catAx>
      <c:valAx>
        <c:axId val="14711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111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9.64</c:v>
                </c:pt>
                <c:pt idx="1">
                  <c:v>8.57</c:v>
                </c:pt>
                <c:pt idx="2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18.96</c:v>
                </c:pt>
                <c:pt idx="1">
                  <c:v>9.83</c:v>
                </c:pt>
                <c:pt idx="2">
                  <c:v>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225216"/>
        <c:axId val="147231104"/>
      </c:barChart>
      <c:catAx>
        <c:axId val="14722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231104"/>
        <c:crosses val="autoZero"/>
        <c:auto val="1"/>
        <c:lblAlgn val="ctr"/>
        <c:lblOffset val="100"/>
        <c:noMultiLvlLbl val="0"/>
      </c:catAx>
      <c:valAx>
        <c:axId val="147231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72252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14975</c:v>
                </c:pt>
                <c:pt idx="1">
                  <c:v>18198</c:v>
                </c:pt>
                <c:pt idx="2">
                  <c:v>26767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10356</c:v>
                </c:pt>
                <c:pt idx="1">
                  <c:v>18310</c:v>
                </c:pt>
                <c:pt idx="2">
                  <c:v>36121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577088"/>
        <c:axId val="138285056"/>
      </c:barChart>
      <c:catAx>
        <c:axId val="14757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85056"/>
        <c:crosses val="autoZero"/>
        <c:auto val="1"/>
        <c:lblAlgn val="ctr"/>
        <c:lblOffset val="100"/>
        <c:noMultiLvlLbl val="0"/>
      </c:catAx>
      <c:valAx>
        <c:axId val="138285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577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32762</c:v>
                </c:pt>
                <c:pt idx="1">
                  <c:v>33958</c:v>
                </c:pt>
                <c:pt idx="2">
                  <c:v>50319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21313</c:v>
                </c:pt>
                <c:pt idx="1">
                  <c:v>32928</c:v>
                </c:pt>
                <c:pt idx="2">
                  <c:v>72604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332032"/>
        <c:axId val="138333568"/>
      </c:barChart>
      <c:catAx>
        <c:axId val="138332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33568"/>
        <c:crosses val="autoZero"/>
        <c:auto val="1"/>
        <c:lblAlgn val="ctr"/>
        <c:lblOffset val="100"/>
        <c:noMultiLvlLbl val="0"/>
      </c:catAx>
      <c:valAx>
        <c:axId val="1383335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332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1.9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2.1</c:v>
                </c:pt>
                <c:pt idx="1">
                  <c:v>1.8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281408"/>
        <c:axId val="147282944"/>
      </c:barChart>
      <c:catAx>
        <c:axId val="147281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82944"/>
        <c:crosses val="autoZero"/>
        <c:auto val="1"/>
        <c:lblAlgn val="ctr"/>
        <c:lblOffset val="100"/>
        <c:noMultiLvlLbl val="0"/>
      </c:catAx>
      <c:valAx>
        <c:axId val="1472829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281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35.5</c:v>
                </c:pt>
                <c:pt idx="1">
                  <c:v>36.700000000000003</c:v>
                </c:pt>
                <c:pt idx="2">
                  <c:v>37.799999999999997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36.4</c:v>
                </c:pt>
                <c:pt idx="1">
                  <c:v>38.1</c:v>
                </c:pt>
                <c:pt idx="2">
                  <c:v>38.9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330176"/>
        <c:axId val="147331712"/>
      </c:barChart>
      <c:catAx>
        <c:axId val="1473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331712"/>
        <c:crosses val="autoZero"/>
        <c:auto val="1"/>
        <c:lblAlgn val="ctr"/>
        <c:lblOffset val="100"/>
        <c:noMultiLvlLbl val="0"/>
      </c:catAx>
      <c:valAx>
        <c:axId val="147331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3301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485440"/>
        <c:axId val="147486976"/>
      </c:barChart>
      <c:catAx>
        <c:axId val="147485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86976"/>
        <c:crosses val="autoZero"/>
        <c:auto val="1"/>
        <c:lblAlgn val="ctr"/>
        <c:lblOffset val="100"/>
        <c:noMultiLvlLbl val="0"/>
      </c:catAx>
      <c:valAx>
        <c:axId val="147486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85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96</c:v>
                </c:pt>
                <c:pt idx="1">
                  <c:v>86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80</c:v>
                </c:pt>
                <c:pt idx="1">
                  <c:v>69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604224"/>
        <c:axId val="147605760"/>
      </c:barChart>
      <c:catAx>
        <c:axId val="1476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605760"/>
        <c:crosses val="autoZero"/>
        <c:auto val="1"/>
        <c:lblAlgn val="ctr"/>
        <c:lblOffset val="100"/>
        <c:noMultiLvlLbl val="0"/>
      </c:catAx>
      <c:valAx>
        <c:axId val="14760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6042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76201</xdr:rowOff>
    </xdr:from>
    <xdr:to>
      <xdr:col>6</xdr:col>
      <xdr:colOff>1035844</xdr:colOff>
      <xdr:row>42</xdr:row>
      <xdr:rowOff>190501</xdr:rowOff>
    </xdr:to>
    <xdr:sp macro="" textlink="">
      <xdr:nvSpPr>
        <xdr:cNvPr id="107" name="TextBox 106"/>
        <xdr:cNvSpPr txBox="1"/>
      </xdr:nvSpPr>
      <xdr:spPr>
        <a:xfrm>
          <a:off x="7084187" y="22067045"/>
          <a:ext cx="904907" cy="4238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44455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38820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71314</v>
      </c>
      <c r="C4" s="35">
        <v>34008</v>
      </c>
      <c r="D4" s="63">
        <v>37306</v>
      </c>
      <c r="E4" s="211"/>
    </row>
    <row r="5" spans="1:5" ht="30" x14ac:dyDescent="0.25">
      <c r="A5" s="201" t="s">
        <v>716</v>
      </c>
      <c r="B5" s="72">
        <v>70533</v>
      </c>
      <c r="C5" s="61">
        <v>33653</v>
      </c>
      <c r="D5" s="111">
        <v>36880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14170</v>
      </c>
      <c r="C4" s="71">
        <v>14556</v>
      </c>
    </row>
    <row r="5" spans="1:6" x14ac:dyDescent="0.25">
      <c r="A5" s="286" t="s">
        <v>719</v>
      </c>
      <c r="B5" s="214">
        <v>5099</v>
      </c>
      <c r="C5" s="214">
        <v>5129</v>
      </c>
    </row>
    <row r="6" spans="1:6" x14ac:dyDescent="0.25">
      <c r="A6" s="286" t="s">
        <v>720</v>
      </c>
      <c r="B6" s="214">
        <v>5375</v>
      </c>
      <c r="C6" s="214">
        <v>5504</v>
      </c>
    </row>
    <row r="7" spans="1:6" x14ac:dyDescent="0.25">
      <c r="A7" s="286" t="s">
        <v>721</v>
      </c>
      <c r="B7" s="214">
        <v>12170</v>
      </c>
      <c r="C7" s="214">
        <v>9038</v>
      </c>
    </row>
    <row r="8" spans="1:6" x14ac:dyDescent="0.25">
      <c r="A8" s="286" t="s">
        <v>722</v>
      </c>
      <c r="B8" s="214">
        <v>23</v>
      </c>
      <c r="C8" s="214">
        <v>53</v>
      </c>
    </row>
    <row r="9" spans="1:6" x14ac:dyDescent="0.25">
      <c r="A9" s="286" t="s">
        <v>723</v>
      </c>
      <c r="B9" s="214">
        <v>4533</v>
      </c>
      <c r="C9" s="214">
        <v>4285</v>
      </c>
    </row>
    <row r="10" spans="1:6" ht="30" x14ac:dyDescent="0.25">
      <c r="A10" s="293" t="s">
        <v>724</v>
      </c>
      <c r="B10" s="214">
        <v>3093</v>
      </c>
      <c r="C10" s="214">
        <v>230</v>
      </c>
    </row>
    <row r="11" spans="1:6" x14ac:dyDescent="0.25">
      <c r="A11" s="286" t="s">
        <v>887</v>
      </c>
      <c r="B11" s="214">
        <v>1156</v>
      </c>
      <c r="C11" s="214">
        <v>1555</v>
      </c>
    </row>
    <row r="12" spans="1:6" x14ac:dyDescent="0.25">
      <c r="A12" s="294" t="s">
        <v>16</v>
      </c>
      <c r="B12" s="1">
        <f>SUM(B4:B11)</f>
        <v>45619</v>
      </c>
      <c r="C12" s="1">
        <f>SUM(C4:C11)</f>
        <v>40350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17141</v>
      </c>
      <c r="C19" s="71">
        <v>16047</v>
      </c>
    </row>
    <row r="20" spans="1:3" x14ac:dyDescent="0.25">
      <c r="A20" s="286" t="s">
        <v>719</v>
      </c>
      <c r="B20" s="214">
        <v>2794</v>
      </c>
      <c r="C20" s="214">
        <v>2797</v>
      </c>
    </row>
    <row r="21" spans="1:3" x14ac:dyDescent="0.25">
      <c r="A21" s="286" t="s">
        <v>720</v>
      </c>
      <c r="B21" s="214">
        <v>5689</v>
      </c>
      <c r="C21" s="214">
        <v>6086</v>
      </c>
    </row>
    <row r="22" spans="1:3" x14ac:dyDescent="0.25">
      <c r="A22" s="286" t="s">
        <v>721</v>
      </c>
      <c r="B22" s="214">
        <v>11319</v>
      </c>
      <c r="C22" s="214">
        <v>8241</v>
      </c>
    </row>
    <row r="23" spans="1:3" x14ac:dyDescent="0.25">
      <c r="A23" s="286" t="s">
        <v>722</v>
      </c>
      <c r="B23" s="214">
        <v>29</v>
      </c>
      <c r="C23" s="214">
        <v>48</v>
      </c>
    </row>
    <row r="24" spans="1:3" x14ac:dyDescent="0.25">
      <c r="A24" s="286" t="s">
        <v>723</v>
      </c>
      <c r="B24" s="214">
        <v>3868</v>
      </c>
      <c r="C24" s="214">
        <v>3341</v>
      </c>
    </row>
    <row r="25" spans="1:3" ht="30" x14ac:dyDescent="0.25">
      <c r="A25" s="293" t="s">
        <v>724</v>
      </c>
      <c r="B25" s="214">
        <v>2059</v>
      </c>
      <c r="C25" s="214">
        <v>386</v>
      </c>
    </row>
    <row r="26" spans="1:3" x14ac:dyDescent="0.25">
      <c r="A26" s="286" t="s">
        <v>887</v>
      </c>
      <c r="B26" s="214">
        <v>1486</v>
      </c>
      <c r="C26" s="214">
        <v>1782</v>
      </c>
    </row>
    <row r="27" spans="1:3" x14ac:dyDescent="0.25">
      <c r="A27" s="294" t="s">
        <v>16</v>
      </c>
      <c r="B27" s="1">
        <f>SUM(B19:B26)</f>
        <v>44385</v>
      </c>
      <c r="C27" s="1">
        <f>SUM(C19:C26)</f>
        <v>38728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75.430000000000007</v>
      </c>
      <c r="C4" s="1018">
        <v>72.97</v>
      </c>
      <c r="D4" s="1018">
        <v>77.680000000000007</v>
      </c>
      <c r="E4" s="1019">
        <v>8452</v>
      </c>
      <c r="F4" s="1019">
        <v>150</v>
      </c>
      <c r="G4" s="1020">
        <v>43.5</v>
      </c>
      <c r="H4" s="1021">
        <v>41.8</v>
      </c>
      <c r="I4" s="1022">
        <v>45.1</v>
      </c>
      <c r="J4" s="1019">
        <v>5.9</v>
      </c>
    </row>
    <row r="5" spans="1:12" x14ac:dyDescent="0.25">
      <c r="A5" s="498">
        <v>2021</v>
      </c>
      <c r="B5" s="757">
        <v>74.08</v>
      </c>
      <c r="C5" s="758">
        <v>71.08</v>
      </c>
      <c r="D5" s="758">
        <v>76.930000000000007</v>
      </c>
      <c r="E5" s="1023">
        <v>8381</v>
      </c>
      <c r="F5" s="1023">
        <v>147.19999999999999</v>
      </c>
      <c r="G5" s="1024">
        <v>43.5</v>
      </c>
      <c r="H5" s="1025">
        <v>41.7</v>
      </c>
      <c r="I5" s="1026">
        <v>45.2</v>
      </c>
      <c r="J5" s="1023">
        <v>7.2</v>
      </c>
    </row>
    <row r="6" spans="1:12" x14ac:dyDescent="0.25">
      <c r="A6" s="499">
        <v>2022</v>
      </c>
      <c r="B6" s="1011">
        <v>73.97</v>
      </c>
      <c r="C6" s="1012">
        <v>70.91</v>
      </c>
      <c r="D6" s="1012">
        <v>76.88</v>
      </c>
      <c r="E6" s="1013">
        <v>8328</v>
      </c>
      <c r="F6" s="1013">
        <v>144.80000000000001</v>
      </c>
      <c r="G6" s="1014">
        <v>43.2</v>
      </c>
      <c r="H6" s="1015">
        <v>41.6</v>
      </c>
      <c r="I6" s="1016">
        <v>44.7</v>
      </c>
      <c r="J6" s="1013">
        <v>3.6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5.9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7.2</v>
      </c>
    </row>
    <row r="13" spans="1:12" x14ac:dyDescent="0.25">
      <c r="A13" s="633">
        <f t="shared" si="0"/>
        <v>2022</v>
      </c>
      <c r="B13" s="627">
        <f t="shared" si="1"/>
        <v>3.6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40659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31928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38.299999999999997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93269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5207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40080</v>
      </c>
      <c r="C5" s="70">
        <v>30386</v>
      </c>
      <c r="D5" s="55">
        <v>14422</v>
      </c>
      <c r="E5" s="110">
        <v>15964</v>
      </c>
      <c r="F5" s="55">
        <v>36</v>
      </c>
      <c r="G5" s="55">
        <v>36.4</v>
      </c>
      <c r="H5" s="110">
        <v>35.5</v>
      </c>
      <c r="I5" s="55"/>
      <c r="J5" s="70"/>
      <c r="K5" s="55"/>
      <c r="L5" s="55"/>
      <c r="M5" s="71">
        <v>88</v>
      </c>
      <c r="N5" s="71">
        <v>80</v>
      </c>
      <c r="O5" s="71">
        <v>96</v>
      </c>
    </row>
    <row r="6" spans="1:16" x14ac:dyDescent="0.25">
      <c r="A6" s="215">
        <v>2021</v>
      </c>
      <c r="B6" s="212">
        <v>40253</v>
      </c>
      <c r="C6" s="212">
        <v>31299</v>
      </c>
      <c r="D6" s="58">
        <v>14910</v>
      </c>
      <c r="E6" s="160">
        <v>16388</v>
      </c>
      <c r="F6" s="58">
        <v>37.299999999999997</v>
      </c>
      <c r="G6" s="58">
        <v>38.1</v>
      </c>
      <c r="H6" s="160">
        <v>36.700000000000003</v>
      </c>
      <c r="I6" s="58">
        <v>70978</v>
      </c>
      <c r="J6" s="212">
        <v>6490</v>
      </c>
      <c r="K6" s="58">
        <v>2685</v>
      </c>
      <c r="L6" s="58">
        <v>3805</v>
      </c>
      <c r="M6" s="214">
        <v>78</v>
      </c>
      <c r="N6" s="214">
        <v>69</v>
      </c>
      <c r="O6" s="214">
        <v>86</v>
      </c>
    </row>
    <row r="7" spans="1:16" x14ac:dyDescent="0.25">
      <c r="A7" s="229">
        <v>2022</v>
      </c>
      <c r="B7" s="167">
        <v>40659</v>
      </c>
      <c r="C7" s="167">
        <v>31928</v>
      </c>
      <c r="D7" s="94">
        <v>15119</v>
      </c>
      <c r="E7" s="169">
        <v>16808</v>
      </c>
      <c r="F7" s="94">
        <v>38.299999999999997</v>
      </c>
      <c r="G7" s="58">
        <v>38.9</v>
      </c>
      <c r="H7" s="160">
        <v>37.799999999999997</v>
      </c>
      <c r="I7" s="94">
        <v>81574</v>
      </c>
      <c r="J7" s="167">
        <v>5690</v>
      </c>
      <c r="K7" s="94">
        <v>2330</v>
      </c>
      <c r="L7" s="94">
        <v>3360</v>
      </c>
      <c r="M7" s="214">
        <v>68</v>
      </c>
      <c r="N7" s="214">
        <v>60</v>
      </c>
      <c r="O7" s="214">
        <v>76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93269</v>
      </c>
      <c r="J8" s="1072">
        <v>5207</v>
      </c>
      <c r="K8" s="1073">
        <v>2148</v>
      </c>
      <c r="L8" s="1073">
        <v>3059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70978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81574</v>
      </c>
      <c r="F14" s="514">
        <f>A5</f>
        <v>2020</v>
      </c>
      <c r="G14" s="310">
        <f>IF(ISBLANK(E5),"",E5)</f>
        <v>15964</v>
      </c>
      <c r="H14" s="310">
        <f>IF(ISBLANK(D5),"",D5)</f>
        <v>14422</v>
      </c>
      <c r="K14" s="514">
        <f>A6</f>
        <v>2021</v>
      </c>
      <c r="L14" s="310">
        <f>IF(ISBLANK(L6),"",L6)</f>
        <v>3805</v>
      </c>
      <c r="M14" s="310">
        <f>IF(ISBLANK(K6),"",K6)</f>
        <v>2685</v>
      </c>
    </row>
    <row r="15" spans="1:16" x14ac:dyDescent="0.25">
      <c r="A15" s="481">
        <f>A8</f>
        <v>2023</v>
      </c>
      <c r="B15" s="311">
        <f t="shared" si="0"/>
        <v>93269</v>
      </c>
      <c r="F15" s="486">
        <f t="shared" ref="F15:F16" si="1">A6</f>
        <v>2021</v>
      </c>
      <c r="G15" s="479">
        <f t="shared" ref="G15:G16" si="2">IF(ISBLANK(E6),"",E6)</f>
        <v>16388</v>
      </c>
      <c r="H15" s="479">
        <f t="shared" ref="H15:H16" si="3">IF(ISBLANK(D6),"",D6)</f>
        <v>14910</v>
      </c>
      <c r="K15" s="486">
        <f>A7</f>
        <v>2022</v>
      </c>
      <c r="L15" s="479">
        <f t="shared" ref="L15:L16" si="4">IF(ISBLANK(L7),"",L7)</f>
        <v>3360</v>
      </c>
      <c r="M15" s="479">
        <f t="shared" ref="M15:M16" si="5">IF(ISBLANK(K7),"",K7)</f>
        <v>2330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16808</v>
      </c>
      <c r="H16" s="311">
        <f t="shared" si="3"/>
        <v>15119</v>
      </c>
      <c r="K16" s="481">
        <f>A8</f>
        <v>2023</v>
      </c>
      <c r="L16" s="311">
        <f t="shared" si="4"/>
        <v>3059</v>
      </c>
      <c r="M16" s="311">
        <f t="shared" si="5"/>
        <v>2148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40080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40253</v>
      </c>
      <c r="C21" s="373"/>
      <c r="D21" s="197"/>
      <c r="F21" s="514">
        <f>A5</f>
        <v>2020</v>
      </c>
      <c r="G21" s="310">
        <f>IF(ISBLANK(E5),"",E5)</f>
        <v>15964</v>
      </c>
      <c r="H21" s="310">
        <f>IF(ISBLANK(D5),"",D5)</f>
        <v>14422</v>
      </c>
      <c r="K21" s="514">
        <f>A6</f>
        <v>2021</v>
      </c>
      <c r="L21" s="310">
        <f>IF(ISBLANK(L6),"",L6)</f>
        <v>3805</v>
      </c>
      <c r="M21" s="310">
        <f>IF(ISBLANK(K6),"",K6)</f>
        <v>2685</v>
      </c>
    </row>
    <row r="22" spans="1:15" x14ac:dyDescent="0.25">
      <c r="A22" s="481">
        <f t="shared" si="6"/>
        <v>2022</v>
      </c>
      <c r="B22" s="311">
        <f t="shared" si="7"/>
        <v>40659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16388</v>
      </c>
      <c r="H22" s="479">
        <f t="shared" ref="H22:H23" si="10">IF(ISBLANK(D6),"",D6)</f>
        <v>14910</v>
      </c>
      <c r="K22" s="486">
        <f>A7</f>
        <v>2022</v>
      </c>
      <c r="L22" s="479">
        <f>IF(ISBLANK(L7),"",L7)</f>
        <v>3360</v>
      </c>
      <c r="M22" s="479">
        <f>IF(ISBLANK(K7),"",K7)</f>
        <v>2330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16808</v>
      </c>
      <c r="H23" s="311">
        <f t="shared" si="10"/>
        <v>15119</v>
      </c>
      <c r="K23" s="481">
        <f>A8</f>
        <v>2023</v>
      </c>
      <c r="L23" s="311">
        <f>IF(ISBLANK(L8),"",L8)</f>
        <v>3059</v>
      </c>
      <c r="M23" s="311">
        <f>IF(ISBLANK(K8),"",K8)</f>
        <v>2148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40080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40253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40659</v>
      </c>
      <c r="C28" s="373"/>
      <c r="D28" s="197"/>
      <c r="F28" s="514">
        <f>A5</f>
        <v>2020</v>
      </c>
      <c r="G28" s="310">
        <f>IF(ISBLANK(H5),"",H5)</f>
        <v>35.5</v>
      </c>
      <c r="H28" s="310">
        <f>IF(ISBLANK(G5),"",G5)</f>
        <v>36.4</v>
      </c>
      <c r="K28" s="514">
        <f>A5</f>
        <v>2020</v>
      </c>
      <c r="L28" s="310">
        <f>IF(ISBLANK(O5),"",O5)</f>
        <v>96</v>
      </c>
      <c r="M28" s="310">
        <f>IF(ISBLANK(N5),"",N5)</f>
        <v>80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36.700000000000003</v>
      </c>
      <c r="H29" s="479">
        <f t="shared" ref="H29:H30" si="15">IF(ISBLANK(G6),"",G6)</f>
        <v>38.1</v>
      </c>
      <c r="K29" s="486">
        <f t="shared" ref="K29:K30" si="16">A6</f>
        <v>2021</v>
      </c>
      <c r="L29" s="479">
        <f t="shared" ref="L29:L30" si="17">IF(ISBLANK(O6),"",O6)</f>
        <v>86</v>
      </c>
      <c r="M29" s="479">
        <f t="shared" ref="M29:M30" si="18">IF(ISBLANK(N6),"",N6)</f>
        <v>69</v>
      </c>
    </row>
    <row r="30" spans="1:15" x14ac:dyDescent="0.25">
      <c r="F30" s="481">
        <f t="shared" si="13"/>
        <v>2022</v>
      </c>
      <c r="G30" s="311">
        <f t="shared" si="14"/>
        <v>37.799999999999997</v>
      </c>
      <c r="H30" s="311">
        <f t="shared" si="15"/>
        <v>38.9</v>
      </c>
      <c r="K30" s="481">
        <f t="shared" si="16"/>
        <v>2022</v>
      </c>
      <c r="L30" s="311">
        <f t="shared" si="17"/>
        <v>76</v>
      </c>
      <c r="M30" s="311">
        <f t="shared" si="18"/>
        <v>60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35.5</v>
      </c>
      <c r="H35" s="310">
        <f>IF(ISBLANK(G5),"",G5)</f>
        <v>36.4</v>
      </c>
      <c r="K35" s="514">
        <f>A5</f>
        <v>2020</v>
      </c>
      <c r="L35" s="310">
        <f>IF(ISBLANK(O5),"",O5)</f>
        <v>96</v>
      </c>
      <c r="M35" s="310">
        <f>IF(ISBLANK(N5),"",N5)</f>
        <v>80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36.700000000000003</v>
      </c>
      <c r="H36" s="479">
        <f t="shared" ref="H36:H37" si="21">IF(ISBLANK(G6),"",G6)</f>
        <v>38.1</v>
      </c>
      <c r="K36" s="486">
        <f t="shared" ref="K36:K37" si="22">A6</f>
        <v>2021</v>
      </c>
      <c r="L36" s="479">
        <f t="shared" ref="L36:L37" si="23">IF(ISBLANK(O6),"",O6)</f>
        <v>86</v>
      </c>
      <c r="M36" s="479">
        <f t="shared" ref="M36:M37" si="24">IF(ISBLANK(N6),"",N6)</f>
        <v>69</v>
      </c>
    </row>
    <row r="37" spans="6:15" x14ac:dyDescent="0.25">
      <c r="F37" s="481">
        <f t="shared" si="19"/>
        <v>2022</v>
      </c>
      <c r="G37" s="311">
        <f t="shared" si="20"/>
        <v>37.799999999999997</v>
      </c>
      <c r="H37" s="311">
        <f t="shared" si="21"/>
        <v>38.9</v>
      </c>
      <c r="K37" s="481">
        <f t="shared" si="22"/>
        <v>2022</v>
      </c>
      <c r="L37" s="311">
        <f t="shared" si="23"/>
        <v>76</v>
      </c>
      <c r="M37" s="311">
        <f t="shared" si="24"/>
        <v>60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20.5</v>
      </c>
      <c r="C6" s="35">
        <v>22.7</v>
      </c>
      <c r="D6" s="63">
        <v>18.899999999999999</v>
      </c>
      <c r="E6" s="35">
        <v>55</v>
      </c>
      <c r="F6" s="35">
        <v>51.5</v>
      </c>
      <c r="G6" s="35">
        <v>57.4</v>
      </c>
      <c r="H6" s="292">
        <v>24.5</v>
      </c>
      <c r="I6" s="35">
        <v>25.8</v>
      </c>
      <c r="J6" s="63">
        <v>23.6</v>
      </c>
      <c r="M6" s="127" t="s">
        <v>16</v>
      </c>
      <c r="N6" s="935">
        <f>IF(ISBLANK(B8),"",B8)</f>
        <v>18.600000000000001</v>
      </c>
      <c r="O6" s="935">
        <f>IF(ISBLANK(E8),"",E8)</f>
        <v>56.1</v>
      </c>
      <c r="P6" s="128">
        <f>IF(ISBLANK(H8),"",H8)</f>
        <v>25.4</v>
      </c>
    </row>
    <row r="7" spans="1:19" x14ac:dyDescent="0.25">
      <c r="A7" s="286">
        <v>2022</v>
      </c>
      <c r="B7" s="167">
        <v>19.600000000000001</v>
      </c>
      <c r="C7" s="94">
        <v>22</v>
      </c>
      <c r="D7" s="169">
        <v>17.899999999999999</v>
      </c>
      <c r="E7" s="94">
        <v>55</v>
      </c>
      <c r="F7" s="94">
        <v>52.1</v>
      </c>
      <c r="G7" s="94">
        <v>56.9</v>
      </c>
      <c r="H7" s="167">
        <v>25.5</v>
      </c>
      <c r="I7" s="94">
        <v>25.9</v>
      </c>
      <c r="J7" s="169">
        <v>25.2</v>
      </c>
    </row>
    <row r="8" spans="1:19" x14ac:dyDescent="0.25">
      <c r="A8" s="218">
        <v>2023</v>
      </c>
      <c r="B8" s="167">
        <v>18.600000000000001</v>
      </c>
      <c r="C8" s="94">
        <v>20.8</v>
      </c>
      <c r="D8" s="169">
        <v>17</v>
      </c>
      <c r="E8" s="94">
        <v>56.1</v>
      </c>
      <c r="F8" s="94">
        <v>53</v>
      </c>
      <c r="G8" s="94">
        <v>58.3</v>
      </c>
      <c r="H8" s="167">
        <v>25.4</v>
      </c>
      <c r="I8" s="94">
        <v>26.2</v>
      </c>
      <c r="J8" s="169">
        <v>24.8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</v>
      </c>
      <c r="O12" s="936">
        <f>IF(ISBLANK(G8),"",G8)</f>
        <v>58.3</v>
      </c>
      <c r="P12" s="938">
        <f>IF(ISBLANK(J8),"",J8)</f>
        <v>24.8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20.8</v>
      </c>
      <c r="O13" s="937">
        <f>IF(ISBLANK(F8),"",F8)</f>
        <v>53</v>
      </c>
      <c r="P13" s="939">
        <f>IF(ISBLANK(I8),"",I8)</f>
        <v>26.2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18.600000000000001</v>
      </c>
      <c r="O20" s="935">
        <f>IF(ISBLANK(E8),"",E8)</f>
        <v>56.1</v>
      </c>
      <c r="P20" s="940">
        <f>IF(ISBLANK(H8),"",H8)</f>
        <v>25.4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</v>
      </c>
      <c r="O24" s="936">
        <f>IF(ISBLANK(G8),"",G8)</f>
        <v>58.3</v>
      </c>
      <c r="P24" s="938">
        <f>IF(ISBLANK(J8),"",J8)</f>
        <v>24.8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20.8</v>
      </c>
      <c r="O25" s="937">
        <f>IF(ISBLANK(F8),"",F8)</f>
        <v>53</v>
      </c>
      <c r="P25" s="939">
        <f>IF(ISBLANK(I8),"",I8)</f>
        <v>26.2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200320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15406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204183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15703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41325073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496248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1822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137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139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5149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555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740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1206895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42.3</v>
      </c>
      <c r="E20" s="600">
        <v>48.8</v>
      </c>
      <c r="F20" s="600">
        <v>47.5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17.8</v>
      </c>
      <c r="E21" s="751">
        <v>16.8</v>
      </c>
      <c r="F21" s="751">
        <v>15.4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1.2</v>
      </c>
      <c r="E22" s="752">
        <v>1.2</v>
      </c>
      <c r="F22" s="752">
        <v>1.1000000000000001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47.5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15.4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1.1000000000000001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47.5</v>
      </c>
      <c r="C30" s="204" t="s">
        <v>493</v>
      </c>
    </row>
    <row r="31" spans="1:11" x14ac:dyDescent="0.25">
      <c r="A31" s="698" t="s">
        <v>1430</v>
      </c>
      <c r="B31" s="734">
        <f>F21</f>
        <v>15.4</v>
      </c>
    </row>
    <row r="32" spans="1:11" x14ac:dyDescent="0.25">
      <c r="A32" s="698" t="s">
        <v>1431</v>
      </c>
      <c r="B32" s="734">
        <f>F22</f>
        <v>1.1000000000000001</v>
      </c>
    </row>
    <row r="33" spans="1:2" x14ac:dyDescent="0.25">
      <c r="A33" s="699" t="s">
        <v>1432</v>
      </c>
      <c r="B33" s="732">
        <f>100-(B30+B31+B32)</f>
        <v>36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1866</v>
      </c>
      <c r="C4" s="71">
        <v>102</v>
      </c>
      <c r="D4" s="71">
        <v>138</v>
      </c>
      <c r="G4" s="217">
        <f>A4</f>
        <v>2021</v>
      </c>
      <c r="H4" s="289">
        <f>IF(ISBLANK(C4),"",C4)</f>
        <v>102</v>
      </c>
      <c r="I4" s="289">
        <f>IF(ISBLANK(D4),"",D4)</f>
        <v>138</v>
      </c>
    </row>
    <row r="5" spans="1:9" x14ac:dyDescent="0.25">
      <c r="A5" s="286">
        <v>2022</v>
      </c>
      <c r="B5" s="214">
        <v>1846</v>
      </c>
      <c r="C5" s="214">
        <v>123</v>
      </c>
      <c r="D5" s="214">
        <v>147</v>
      </c>
      <c r="G5" s="286">
        <f t="shared" ref="G5:G6" si="0">A5</f>
        <v>2022</v>
      </c>
      <c r="H5" s="290">
        <f t="shared" ref="H5:H6" si="1">IF(ISBLANK(C5),"",C5)</f>
        <v>123</v>
      </c>
      <c r="I5" s="290">
        <f t="shared" ref="I5:I6" si="2">IF(ISBLANK(D5),"",D5)</f>
        <v>147</v>
      </c>
    </row>
    <row r="6" spans="1:9" x14ac:dyDescent="0.25">
      <c r="A6" s="218">
        <v>2023</v>
      </c>
      <c r="B6" s="168">
        <v>1822</v>
      </c>
      <c r="C6" s="168">
        <v>137</v>
      </c>
      <c r="D6" s="168">
        <v>139</v>
      </c>
      <c r="G6" s="219">
        <f t="shared" si="0"/>
        <v>2023</v>
      </c>
      <c r="H6" s="291">
        <f t="shared" si="1"/>
        <v>137</v>
      </c>
      <c r="I6" s="291">
        <f t="shared" si="2"/>
        <v>139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102</v>
      </c>
      <c r="I12" s="289">
        <f>IF(ISBLANK(D4),"",D4)</f>
        <v>138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123</v>
      </c>
      <c r="I13" s="290">
        <f t="shared" si="4"/>
        <v>147</v>
      </c>
    </row>
    <row r="14" spans="1:9" x14ac:dyDescent="0.25">
      <c r="G14" s="219">
        <f t="shared" si="3"/>
        <v>2023</v>
      </c>
      <c r="H14" s="291">
        <f t="shared" ref="H14:I14" si="5">IF(ISBLANK(C6),"",C6)</f>
        <v>137</v>
      </c>
      <c r="I14" s="291">
        <f t="shared" si="5"/>
        <v>139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4723</v>
      </c>
      <c r="C23" s="71">
        <v>494</v>
      </c>
      <c r="D23" s="71">
        <v>613</v>
      </c>
      <c r="G23" s="217">
        <f>A23</f>
        <v>2021</v>
      </c>
      <c r="H23" s="289">
        <f>IF(ISBLANK(C23),"",C23)</f>
        <v>494</v>
      </c>
      <c r="I23" s="289">
        <f>IF(ISBLANK(D23),"",D23)</f>
        <v>613</v>
      </c>
    </row>
    <row r="24" spans="1:13" x14ac:dyDescent="0.25">
      <c r="A24" s="286">
        <v>2022</v>
      </c>
      <c r="B24" s="214">
        <v>4984</v>
      </c>
      <c r="C24" s="214">
        <v>485</v>
      </c>
      <c r="D24" s="214">
        <v>752</v>
      </c>
      <c r="G24" s="286">
        <f t="shared" ref="G24:G25" si="6">A24</f>
        <v>2022</v>
      </c>
      <c r="H24" s="290">
        <f t="shared" ref="H24:H25" si="7">IF(ISBLANK(C24),"",C24)</f>
        <v>485</v>
      </c>
      <c r="I24" s="290">
        <f t="shared" ref="I24:I25" si="8">IF(ISBLANK(D24),"",D24)</f>
        <v>752</v>
      </c>
    </row>
    <row r="25" spans="1:13" x14ac:dyDescent="0.25">
      <c r="A25" s="218">
        <v>2023</v>
      </c>
      <c r="B25" s="168">
        <v>5149</v>
      </c>
      <c r="C25" s="168">
        <v>555</v>
      </c>
      <c r="D25" s="168">
        <v>740</v>
      </c>
      <c r="G25" s="219">
        <f t="shared" si="6"/>
        <v>2023</v>
      </c>
      <c r="H25" s="291">
        <f t="shared" si="7"/>
        <v>555</v>
      </c>
      <c r="I25" s="291">
        <f t="shared" si="8"/>
        <v>740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494</v>
      </c>
      <c r="I31" s="289">
        <f>IF(ISBLANK(D23),"",D23)</f>
        <v>613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485</v>
      </c>
      <c r="I32" s="290">
        <f t="shared" si="10"/>
        <v>752</v>
      </c>
    </row>
    <row r="33" spans="7:9" x14ac:dyDescent="0.25">
      <c r="G33" s="219">
        <f t="shared" si="9"/>
        <v>2023</v>
      </c>
      <c r="H33" s="291">
        <f t="shared" ref="H33:I33" si="11">IF(ISBLANK(C25),"",C25)</f>
        <v>555</v>
      </c>
      <c r="I33" s="291">
        <f t="shared" si="11"/>
        <v>740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13154959</v>
      </c>
      <c r="C4" s="1077">
        <v>155643</v>
      </c>
      <c r="D4" s="110">
        <v>5519858</v>
      </c>
      <c r="E4" s="70">
        <v>65308</v>
      </c>
      <c r="F4" s="1076">
        <v>361515</v>
      </c>
      <c r="G4" s="70">
        <v>4277</v>
      </c>
      <c r="H4" s="1078">
        <v>31079930</v>
      </c>
      <c r="I4" s="1077">
        <v>367723</v>
      </c>
    </row>
    <row r="5" spans="1:9" x14ac:dyDescent="0.25">
      <c r="A5" s="587">
        <v>2021</v>
      </c>
      <c r="B5" s="1079">
        <v>16953487</v>
      </c>
      <c r="C5" s="1080">
        <v>202290</v>
      </c>
      <c r="D5" s="160">
        <v>5832123</v>
      </c>
      <c r="E5" s="212">
        <v>69589</v>
      </c>
      <c r="F5" s="1079">
        <v>400812</v>
      </c>
      <c r="G5" s="212">
        <v>4783</v>
      </c>
      <c r="H5" s="1081">
        <v>34770290</v>
      </c>
      <c r="I5" s="1080">
        <v>414880</v>
      </c>
    </row>
    <row r="6" spans="1:9" x14ac:dyDescent="0.25">
      <c r="A6" s="588">
        <v>2022</v>
      </c>
      <c r="B6" s="1082">
        <v>19620632</v>
      </c>
      <c r="C6" s="1083">
        <v>235613</v>
      </c>
      <c r="D6" s="169">
        <v>6355041</v>
      </c>
      <c r="E6" s="167">
        <v>76314</v>
      </c>
      <c r="F6" s="1082">
        <v>448252</v>
      </c>
      <c r="G6" s="167">
        <v>5383</v>
      </c>
      <c r="H6" s="1084">
        <v>41325073</v>
      </c>
      <c r="I6" s="1083">
        <v>496248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929485</v>
      </c>
      <c r="C4" s="1076"/>
      <c r="D4" s="1077"/>
      <c r="E4" s="1076"/>
      <c r="F4" s="1077"/>
    </row>
    <row r="5" spans="1:6" x14ac:dyDescent="0.25">
      <c r="A5" s="480">
        <v>2021</v>
      </c>
      <c r="B5" s="1081">
        <v>1004744</v>
      </c>
      <c r="C5" s="1079">
        <v>175975</v>
      </c>
      <c r="D5" s="1080">
        <v>2100</v>
      </c>
      <c r="E5" s="1079">
        <v>180291</v>
      </c>
      <c r="F5" s="1080">
        <v>2151</v>
      </c>
    </row>
    <row r="6" spans="1:6" ht="15.75" thickBot="1" x14ac:dyDescent="0.3">
      <c r="A6" s="960">
        <v>2022</v>
      </c>
      <c r="B6" s="1085">
        <v>1206895</v>
      </c>
      <c r="C6" s="1086">
        <v>200320</v>
      </c>
      <c r="D6" s="1087">
        <v>15406</v>
      </c>
      <c r="E6" s="1086">
        <v>204183</v>
      </c>
      <c r="F6" s="1087">
        <v>15703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Medijana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83275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8328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14.6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-5.0999999999999996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73.97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144.80000000000001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2.2999999999999998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71314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70533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2928</v>
      </c>
      <c r="C63" s="548">
        <f>IF(ISBLANK('DEM2'!C7),"-",'DEM2'!C7)</f>
        <v>3090</v>
      </c>
      <c r="D63" s="548"/>
      <c r="E63" s="548">
        <f>IF(ISBLANK('DEM2'!D8),"-",'DEM2'!D8)</f>
        <v>2736</v>
      </c>
      <c r="F63" s="548">
        <f>IF(ISBLANK('DEM2'!C8),"-",'DEM2'!C8)</f>
        <v>2848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3059</v>
      </c>
      <c r="C64" s="317">
        <f>IF(ISBLANK('DEM2'!F7),"-",'DEM2'!F7)</f>
        <v>3286</v>
      </c>
      <c r="D64" s="789"/>
      <c r="E64" s="317">
        <f>IF(ISBLANK('DEM2'!G8),"-",'DEM2'!G8)</f>
        <v>2969</v>
      </c>
      <c r="F64" s="317">
        <f>IF(ISBLANK('DEM2'!F8),"-",'DEM2'!F8)</f>
        <v>3243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1336</v>
      </c>
      <c r="C65" s="345">
        <f>IF(ISBLANK('DEM2'!I7),"-",'DEM2'!I7)</f>
        <v>1474</v>
      </c>
      <c r="D65" s="393"/>
      <c r="E65" s="345">
        <f>IF(ISBLANK('DEM2'!J8),"-",'DEM2'!J8)</f>
        <v>1530</v>
      </c>
      <c r="F65" s="345">
        <f>IF(ISBLANK('DEM2'!I8),"-",'DEM2'!I8)</f>
        <v>1586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6986</v>
      </c>
      <c r="C66" s="348">
        <f>IF(ISBLANK('DEM2'!L7),"-",'DEM2'!L7)</f>
        <v>7468</v>
      </c>
      <c r="D66" s="394"/>
      <c r="E66" s="348">
        <f>IF(ISBLANK('DEM2'!M8),"-",'DEM2'!M8)</f>
        <v>6828</v>
      </c>
      <c r="F66" s="348">
        <f>IF(ISBLANK('DEM2'!L8),"-",'DEM2'!L8)</f>
        <v>7256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6104</v>
      </c>
      <c r="C67" s="345">
        <f>IF(ISBLANK('DEM2'!O7),"-",'DEM2'!O7)</f>
        <v>6091</v>
      </c>
      <c r="D67" s="393"/>
      <c r="E67" s="345">
        <f>IF(ISBLANK('DEM2'!P8),"-",'DEM2'!P8)</f>
        <v>7092</v>
      </c>
      <c r="F67" s="345">
        <f>IF(ISBLANK('DEM2'!O8),"-",'DEM2'!O8)</f>
        <v>6784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27820</v>
      </c>
      <c r="C68" s="317">
        <f>IF(ISBLANK('DEM2'!R7),"-",'DEM2'!R7)</f>
        <v>25399</v>
      </c>
      <c r="D68" s="395"/>
      <c r="E68" s="317">
        <f>IF(ISBLANK('DEM2'!S8),"-",'DEM2'!S8)</f>
        <v>28196</v>
      </c>
      <c r="F68" s="317">
        <f>IF(ISBLANK('DEM2'!R8),"-",'DEM2'!R8)</f>
        <v>25339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44641</v>
      </c>
      <c r="C69" s="463">
        <f>IF(ISBLANK('DEM2'!U7),"-",'DEM2'!U7)</f>
        <v>39167</v>
      </c>
      <c r="D69" s="799"/>
      <c r="E69" s="463">
        <f>IF(ISBLANK('DEM2'!V8),"-",'DEM2'!V8)</f>
        <v>44455</v>
      </c>
      <c r="F69" s="463">
        <f>IF(ISBLANK('DEM2'!U8),"-",'DEM2'!U8)</f>
        <v>38820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15.5</v>
      </c>
      <c r="G115" s="800">
        <f>IF(ISBLANK('DEM2'!E23),"-",'DEM2'!E23)</f>
        <v>17.8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10.6</v>
      </c>
      <c r="G116" s="407">
        <f>IF(ISBLANK('DEM2'!E24),"-",'DEM2'!E24)</f>
        <v>15.7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3.8</v>
      </c>
      <c r="G117" s="801">
        <f>IF(ISBLANK('DEM2'!E25),"-",'DEM2'!E25)</f>
        <v>6.3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40659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31928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38.299999999999997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93269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5207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13.4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12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32.200000000000003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3.8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41325073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496248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6355041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1134598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76314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19620632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235613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448252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5383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200320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15406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204183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15703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1822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5149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1206895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270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114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50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91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268</v>
      </c>
      <c r="C300" s="808">
        <f>IF(ISBLANK(POLJ3!C4),"-",POLJ3!C4)</f>
        <v>40</v>
      </c>
      <c r="D300" s="1104">
        <f>IF(ISBLANK(POLJ3!D4),"-",POLJ3!D4)</f>
        <v>228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211</v>
      </c>
      <c r="C301" s="789">
        <f>IF(ISBLANK(POLJ3!C5),"-",POLJ3!C5)</f>
        <v>129</v>
      </c>
      <c r="D301" s="1105">
        <f>IF(ISBLANK(POLJ3!D5),"-",POLJ3!D5)</f>
        <v>82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</v>
      </c>
      <c r="C303" s="791">
        <f>IF(ISBLANK(POLJ3!C7),"-",POLJ3!C7)</f>
        <v>0</v>
      </c>
      <c r="D303" s="1107">
        <f>IF(ISBLANK(POLJ3!D7),"-",POLJ3!D7)</f>
        <v>2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270</v>
      </c>
      <c r="C304" s="807">
        <f>IF(ISBLANK(POLJ3!C8),"-",POLJ3!C8)</f>
        <v>36</v>
      </c>
      <c r="D304" s="1108">
        <f>IF(ISBLANK(POLJ3!D8),"-",POLJ3!D8)</f>
        <v>234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7.76</v>
      </c>
      <c r="C310" s="1109"/>
      <c r="D310" s="3"/>
      <c r="E310" s="5"/>
      <c r="F310" s="5"/>
      <c r="G310" s="815" t="s">
        <v>854</v>
      </c>
      <c r="H310" s="816">
        <f>IF(ISBLANK(POLJ2!H3),"-",POLJ2!H3)</f>
        <v>11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104.73</v>
      </c>
      <c r="C311" s="1120"/>
      <c r="D311" s="3"/>
      <c r="E311" s="5"/>
      <c r="F311" s="5"/>
      <c r="G311" s="810" t="s">
        <v>855</v>
      </c>
      <c r="H311" s="248">
        <f>IF(ISBLANK(POLJ2!H4),"-",POLJ2!H4)</f>
        <v>171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49.53</v>
      </c>
      <c r="C312" s="1120"/>
      <c r="D312" s="3"/>
      <c r="E312" s="5"/>
      <c r="F312" s="5"/>
      <c r="G312" s="810" t="s">
        <v>856</v>
      </c>
      <c r="H312" s="248">
        <f>IF(ISBLANK(POLJ2!H5),"-",POLJ2!H5)</f>
        <v>25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30.52</v>
      </c>
      <c r="C313" s="1120"/>
      <c r="D313" s="3"/>
      <c r="E313" s="5"/>
      <c r="F313" s="5"/>
      <c r="G313" s="812" t="s">
        <v>857</v>
      </c>
      <c r="H313" s="249">
        <f>IF(ISBLANK(POLJ2!H6),"-",POLJ2!H6)</f>
        <v>2341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0.48</v>
      </c>
      <c r="C314" s="1120"/>
      <c r="D314" s="3"/>
      <c r="E314" s="5"/>
      <c r="F314" s="5"/>
      <c r="G314" s="814" t="s">
        <v>847</v>
      </c>
      <c r="H314" s="817">
        <f>IF(ISBLANK(POLJ2!H7),"-",POLJ2!H7)</f>
        <v>2548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68.19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261.20999999999998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3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28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908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47.1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3164</v>
      </c>
      <c r="I364" s="808">
        <f>IF(ISBLANK(OBRAZ2!I6),"-",OBRAZ2!I6)</f>
        <v>3147</v>
      </c>
      <c r="J364" s="808">
        <f>IF(ISBLANK(OBRAZ2!J6),"-",OBRAZ2!J6)</f>
        <v>17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1850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321</v>
      </c>
      <c r="I365" s="416">
        <f>IF(ISBLANK(OBRAZ2!I7),"-",OBRAZ2!I7)</f>
        <v>321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89.3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637</v>
      </c>
      <c r="I366" s="807">
        <f>IF(ISBLANK(OBRAZ2!I8),"-",OBRAZ2!I8)</f>
        <v>637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785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1.7660044150110374</v>
      </c>
      <c r="I375" s="850">
        <f>IF(ISBLANK(OBRAZ2!C12),"-",OBRAZ2!C21)</f>
        <v>2.0227560050568902</v>
      </c>
      <c r="J375" s="850">
        <f>IF(ISBLANK(OBRAZ2!D12),"-",OBRAZ2!D21)</f>
        <v>0.81851538244425637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0.31605562579013907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66.982024597918638</v>
      </c>
      <c r="I377" s="851">
        <f>IF(ISBLANK(OBRAZ2!C14),"-",OBRAZ2!C23)</f>
        <v>66.845764854614416</v>
      </c>
      <c r="J377" s="851">
        <f>IF(ISBLANK(OBRAZ2!D14),"-",OBRAZ2!D23)</f>
        <v>77.02511995484052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15.641753390097762</v>
      </c>
      <c r="I379" s="851">
        <f>IF(ISBLANK(OBRAZ2!C16),"-",OBRAZ2!C25)</f>
        <v>14.633375474083438</v>
      </c>
      <c r="J379" s="851">
        <f>IF(ISBLANK(OBRAZ2!D16),"-",OBRAZ2!D25)</f>
        <v>13.632514817950888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15.610217596972564</v>
      </c>
      <c r="I380" s="852">
        <f>IF(ISBLANK(OBRAZ2!C17),"-",OBRAZ2!C26)</f>
        <v>16.182048040455122</v>
      </c>
      <c r="J380" s="852">
        <f>IF(ISBLANK(OBRAZ2!D17),"-",OBRAZ2!D26)</f>
        <v>8.5238498447643245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10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4093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3926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124.6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916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126.9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13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7415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1795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1.3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>
        <f>IF(ISBLANK(ZDRAV1!B4),"-",ZDRAV1!B4)</f>
        <v>1329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16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26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31.2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523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4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540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3.4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40.200000000000003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29.6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26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419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102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1.9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0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16.459700000000002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10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56.6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26767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36121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50319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72604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32.200000000000003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3.8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13.4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16.459700000000002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10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56.6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>
        <v>16.459700000000002</v>
      </c>
      <c r="E6" s="609">
        <v>10</v>
      </c>
      <c r="F6" s="716">
        <v>56.6</v>
      </c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270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50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114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7.76</v>
      </c>
      <c r="G3" s="217" t="s">
        <v>765</v>
      </c>
      <c r="H3" s="71">
        <v>11</v>
      </c>
    </row>
    <row r="4" spans="1:9" x14ac:dyDescent="0.25">
      <c r="A4" s="286" t="s">
        <v>760</v>
      </c>
      <c r="B4" s="214">
        <v>104.73</v>
      </c>
      <c r="G4" s="286" t="s">
        <v>766</v>
      </c>
      <c r="H4" s="214">
        <v>171</v>
      </c>
    </row>
    <row r="5" spans="1:9" x14ac:dyDescent="0.25">
      <c r="A5" s="286" t="s">
        <v>761</v>
      </c>
      <c r="B5" s="214">
        <v>49.53</v>
      </c>
      <c r="G5" s="286" t="s">
        <v>767</v>
      </c>
      <c r="H5" s="214">
        <v>25</v>
      </c>
    </row>
    <row r="6" spans="1:9" x14ac:dyDescent="0.25">
      <c r="A6" s="286" t="s">
        <v>762</v>
      </c>
      <c r="B6" s="214">
        <v>30.52</v>
      </c>
      <c r="G6" s="286" t="s">
        <v>768</v>
      </c>
      <c r="H6" s="214">
        <v>2341</v>
      </c>
    </row>
    <row r="7" spans="1:9" x14ac:dyDescent="0.25">
      <c r="A7" s="286" t="s">
        <v>763</v>
      </c>
      <c r="B7" s="214">
        <v>0.48</v>
      </c>
      <c r="G7" s="1" t="s">
        <v>24</v>
      </c>
      <c r="H7" s="288">
        <v>2548</v>
      </c>
    </row>
    <row r="8" spans="1:9" x14ac:dyDescent="0.25">
      <c r="A8" s="287" t="s">
        <v>764</v>
      </c>
      <c r="B8" s="73">
        <v>68.19</v>
      </c>
    </row>
    <row r="9" spans="1:9" x14ac:dyDescent="0.25">
      <c r="A9" s="1" t="s">
        <v>24</v>
      </c>
      <c r="B9" s="288">
        <v>261.20999999999998</v>
      </c>
      <c r="I9" s="41" t="s">
        <v>876</v>
      </c>
    </row>
    <row r="10" spans="1:9" x14ac:dyDescent="0.25">
      <c r="G10" s="29" t="s">
        <v>775</v>
      </c>
      <c r="H10" s="58">
        <v>91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268</v>
      </c>
      <c r="C4" s="55">
        <v>40</v>
      </c>
      <c r="D4" s="110">
        <v>228</v>
      </c>
    </row>
    <row r="5" spans="1:4" ht="30" customHeight="1" x14ac:dyDescent="0.25">
      <c r="A5" s="274" t="s">
        <v>884</v>
      </c>
      <c r="B5" s="212">
        <v>211</v>
      </c>
      <c r="C5" s="58">
        <v>129</v>
      </c>
      <c r="D5" s="160">
        <v>82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2</v>
      </c>
      <c r="C7" s="58">
        <v>0</v>
      </c>
      <c r="D7" s="160">
        <v>2</v>
      </c>
    </row>
    <row r="8" spans="1:4" x14ac:dyDescent="0.25">
      <c r="A8" s="201" t="s">
        <v>774</v>
      </c>
      <c r="B8" s="72">
        <v>270</v>
      </c>
      <c r="C8" s="61">
        <v>36</v>
      </c>
      <c r="D8" s="111">
        <v>234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61.137440758293835</v>
      </c>
      <c r="C15" s="278">
        <f>D5/B5*100</f>
        <v>38.862559241706165</v>
      </c>
    </row>
    <row r="16" spans="1:4" ht="30" x14ac:dyDescent="0.25">
      <c r="A16" s="279" t="s">
        <v>821</v>
      </c>
      <c r="B16" s="283">
        <f>C4/B4*100</f>
        <v>14.925373134328357</v>
      </c>
      <c r="C16" s="280">
        <f>D4/B4*100</f>
        <v>85.074626865671647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61.137440758293835</v>
      </c>
      <c r="C22" s="278">
        <f t="shared" si="0"/>
        <v>38.862559241706165</v>
      </c>
    </row>
    <row r="23" spans="1:3" ht="30" x14ac:dyDescent="0.25">
      <c r="A23" s="279" t="s">
        <v>858</v>
      </c>
      <c r="B23" s="285">
        <f t="shared" si="0"/>
        <v>14.925373134328357</v>
      </c>
      <c r="C23" s="284">
        <f t="shared" si="0"/>
        <v>85.074626865671647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3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908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47.1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1850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89.3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785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3529</v>
      </c>
      <c r="C6" s="973">
        <v>3496</v>
      </c>
      <c r="D6" s="945">
        <v>33</v>
      </c>
      <c r="E6" s="973">
        <v>3171</v>
      </c>
      <c r="F6" s="973">
        <v>3136</v>
      </c>
      <c r="G6" s="945">
        <v>35</v>
      </c>
      <c r="H6" s="599">
        <v>3164</v>
      </c>
      <c r="I6" s="616">
        <v>3147</v>
      </c>
      <c r="J6" s="945">
        <v>17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334</v>
      </c>
      <c r="C7" s="975">
        <v>334</v>
      </c>
      <c r="D7" s="976">
        <v>0</v>
      </c>
      <c r="E7" s="975">
        <v>210</v>
      </c>
      <c r="F7" s="975">
        <v>210</v>
      </c>
      <c r="G7" s="976">
        <v>0</v>
      </c>
      <c r="H7" s="753">
        <v>321</v>
      </c>
      <c r="I7" s="690">
        <v>321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1026</v>
      </c>
      <c r="C8" s="978">
        <v>1026</v>
      </c>
      <c r="D8" s="979">
        <v>0</v>
      </c>
      <c r="E8" s="978">
        <v>276</v>
      </c>
      <c r="F8" s="978">
        <v>276</v>
      </c>
      <c r="G8" s="979">
        <v>0</v>
      </c>
      <c r="H8" s="754">
        <v>637</v>
      </c>
      <c r="I8" s="691">
        <v>637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56</v>
      </c>
      <c r="C12" s="600">
        <v>64</v>
      </c>
      <c r="D12" s="600">
        <v>29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10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2124</v>
      </c>
      <c r="C14" s="751">
        <v>2115</v>
      </c>
      <c r="D14" s="751">
        <v>2729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496</v>
      </c>
      <c r="C16" s="1029">
        <v>463</v>
      </c>
      <c r="D16" s="751">
        <v>483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495</v>
      </c>
      <c r="C17" s="752">
        <v>512</v>
      </c>
      <c r="D17" s="752">
        <v>302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1.7660044150110374</v>
      </c>
      <c r="C21" s="289">
        <f>C12/SUM(C12:C17)*100</f>
        <v>2.0227560050568902</v>
      </c>
      <c r="D21" s="289">
        <f>D12/SUM(D12:D17)*100</f>
        <v>0.81851538244425637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0.31605562579013907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66.982024597918638</v>
      </c>
      <c r="C23" s="290">
        <f>C14/SUM(C12:C17)*100</f>
        <v>66.845764854614416</v>
      </c>
      <c r="D23" s="290">
        <f>D14/SUM(D12:D17)*100</f>
        <v>77.02511995484052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15.641753390097762</v>
      </c>
      <c r="C25" s="290">
        <f>C16/SUM(C12:C17)*100</f>
        <v>14.633375474083438</v>
      </c>
      <c r="D25" s="290">
        <f>D16/SUM(D12:D17)*100</f>
        <v>13.632514817950888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15.610217596972564</v>
      </c>
      <c r="C26" s="291">
        <f>C17/SUM(C12:C17)*100</f>
        <v>16.182048040455122</v>
      </c>
      <c r="D26" s="291">
        <f>D17/SUM(D12:D17)*100</f>
        <v>8.5238498447643245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22.5</v>
      </c>
      <c r="C7" s="600">
        <v>17.5</v>
      </c>
      <c r="D7" s="600">
        <v>19.5</v>
      </c>
    </row>
    <row r="8" spans="1:6" x14ac:dyDescent="0.25">
      <c r="A8" s="695" t="s">
        <v>944</v>
      </c>
      <c r="B8" s="751">
        <v>74.2</v>
      </c>
      <c r="C8" s="751">
        <v>11.1</v>
      </c>
      <c r="D8" s="751">
        <v>21.6</v>
      </c>
    </row>
    <row r="9" spans="1:6" x14ac:dyDescent="0.25">
      <c r="A9" s="696" t="s">
        <v>224</v>
      </c>
      <c r="B9" s="752">
        <v>3.4</v>
      </c>
      <c r="C9" s="752">
        <v>71.400000000000006</v>
      </c>
      <c r="D9" s="752">
        <v>58.9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22.5</v>
      </c>
      <c r="C13" s="697">
        <f t="shared" ref="C13:D13" si="1">IF(ISBLANK(C7),"",C7)</f>
        <v>17.5</v>
      </c>
      <c r="D13" s="697">
        <f t="shared" si="1"/>
        <v>19.5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74.2</v>
      </c>
      <c r="C14" s="698">
        <f t="shared" si="2"/>
        <v>11.1</v>
      </c>
      <c r="D14" s="698">
        <f t="shared" si="2"/>
        <v>21.6</v>
      </c>
    </row>
    <row r="15" spans="1:6" x14ac:dyDescent="0.25">
      <c r="A15" s="702" t="s">
        <v>1630</v>
      </c>
      <c r="B15" s="699">
        <f t="shared" si="2"/>
        <v>3.4</v>
      </c>
      <c r="C15" s="699">
        <f t="shared" si="2"/>
        <v>71.400000000000006</v>
      </c>
      <c r="D15" s="699">
        <f t="shared" si="2"/>
        <v>58.9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22.5</v>
      </c>
      <c r="C18" s="697">
        <f t="shared" ref="C18:D18" si="4">IF(ISBLANK(C7),"",C7)</f>
        <v>17.5</v>
      </c>
      <c r="D18" s="697">
        <f t="shared" si="4"/>
        <v>19.5</v>
      </c>
    </row>
    <row r="19" spans="1:5" x14ac:dyDescent="0.25">
      <c r="A19" s="701" t="s">
        <v>1632</v>
      </c>
      <c r="B19" s="698">
        <f t="shared" ref="B19:D20" si="5">IF(ISBLANK(B8),"",B8)</f>
        <v>74.2</v>
      </c>
      <c r="C19" s="698">
        <f t="shared" si="5"/>
        <v>11.1</v>
      </c>
      <c r="D19" s="698">
        <f t="shared" si="5"/>
        <v>21.6</v>
      </c>
    </row>
    <row r="20" spans="1:5" x14ac:dyDescent="0.25">
      <c r="A20" s="702" t="s">
        <v>1633</v>
      </c>
      <c r="B20" s="699">
        <f t="shared" si="5"/>
        <v>3.4</v>
      </c>
      <c r="C20" s="699">
        <f t="shared" si="5"/>
        <v>71.400000000000006</v>
      </c>
      <c r="D20" s="699">
        <f t="shared" si="5"/>
        <v>58.9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112.4</v>
      </c>
      <c r="C5" s="611">
        <v>125.4</v>
      </c>
      <c r="D5" s="1030">
        <v>118.8</v>
      </c>
      <c r="F5" s="28"/>
      <c r="G5" s="693">
        <f>A5</f>
        <v>2020</v>
      </c>
      <c r="H5" s="669">
        <f>IF(ISBLANK(B5),"",B5)</f>
        <v>112.4</v>
      </c>
      <c r="I5" s="618">
        <f t="shared" ref="H5:I7" si="0">IF(ISBLANK(C5),"",C5)</f>
        <v>125.4</v>
      </c>
    </row>
    <row r="6" spans="1:10" x14ac:dyDescent="0.25">
      <c r="A6" s="749">
        <v>2021</v>
      </c>
      <c r="B6" s="601">
        <v>118.5</v>
      </c>
      <c r="C6" s="612">
        <v>123</v>
      </c>
      <c r="D6" s="946">
        <v>120.8</v>
      </c>
      <c r="F6" s="44"/>
      <c r="G6" s="693">
        <f t="shared" ref="G6:G7" si="1">A6</f>
        <v>2021</v>
      </c>
      <c r="H6" s="670">
        <f t="shared" si="0"/>
        <v>118.5</v>
      </c>
      <c r="I6" s="619">
        <f t="shared" si="0"/>
        <v>123</v>
      </c>
    </row>
    <row r="7" spans="1:10" x14ac:dyDescent="0.25">
      <c r="A7" s="750">
        <v>2022</v>
      </c>
      <c r="B7" s="601">
        <v>94.4</v>
      </c>
      <c r="C7" s="612">
        <v>86.4</v>
      </c>
      <c r="D7" s="946">
        <v>90.1</v>
      </c>
      <c r="F7" s="44"/>
      <c r="G7" s="693">
        <f t="shared" si="1"/>
        <v>2022</v>
      </c>
      <c r="H7" s="671">
        <f t="shared" si="0"/>
        <v>94.4</v>
      </c>
      <c r="I7" s="620">
        <f t="shared" si="0"/>
        <v>86.4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112.4</v>
      </c>
      <c r="I13" s="618">
        <f>IF(ISBLANK(C5),"",C5)</f>
        <v>125.4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118.5</v>
      </c>
      <c r="I14" s="619">
        <f t="shared" si="3"/>
        <v>123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94.4</v>
      </c>
      <c r="I15" s="620">
        <f t="shared" si="4"/>
        <v>86.4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Medijana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83275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8328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14.6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-5.0999999999999996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73.97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144.80000000000001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2.2999999999999998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71314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70533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2928</v>
      </c>
      <c r="C63" s="548">
        <f>IF(ISBLANK('DEM2'!C7),"-",'DEM2'!C7)</f>
        <v>3090</v>
      </c>
      <c r="D63" s="548"/>
      <c r="E63" s="548">
        <f>IF(ISBLANK('DEM2'!D8),"-",'DEM2'!D8)</f>
        <v>2736</v>
      </c>
      <c r="F63" s="548">
        <f>IF(ISBLANK('DEM2'!C8),"-",'DEM2'!C8)</f>
        <v>2848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3059</v>
      </c>
      <c r="C64" s="317">
        <f>IF(ISBLANK('DEM2'!F7),"-",'DEM2'!F7)</f>
        <v>3286</v>
      </c>
      <c r="D64" s="789"/>
      <c r="E64" s="317">
        <f>IF(ISBLANK('DEM2'!G8),"-",'DEM2'!G8)</f>
        <v>2969</v>
      </c>
      <c r="F64" s="317">
        <f>IF(ISBLANK('DEM2'!F8),"-",'DEM2'!F8)</f>
        <v>3243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1336</v>
      </c>
      <c r="C65" s="345">
        <f>IF(ISBLANK('DEM2'!I7),"-",'DEM2'!I7)</f>
        <v>1474</v>
      </c>
      <c r="D65" s="393"/>
      <c r="E65" s="345">
        <f>IF(ISBLANK('DEM2'!J8),"-",'DEM2'!J8)</f>
        <v>1530</v>
      </c>
      <c r="F65" s="345">
        <f>IF(ISBLANK('DEM2'!I8),"-",'DEM2'!I8)</f>
        <v>1586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6986</v>
      </c>
      <c r="C66" s="317">
        <f>IF(ISBLANK('DEM2'!L7),"-",'DEM2'!L7)</f>
        <v>7468</v>
      </c>
      <c r="D66" s="395"/>
      <c r="E66" s="317">
        <f>IF(ISBLANK('DEM2'!M8),"-",'DEM2'!M8)</f>
        <v>6828</v>
      </c>
      <c r="F66" s="317">
        <f>IF(ISBLANK('DEM2'!L8),"-",'DEM2'!L8)</f>
        <v>7256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6104</v>
      </c>
      <c r="C67" s="317">
        <f>IF(ISBLANK('DEM2'!O7),"-",'DEM2'!O7)</f>
        <v>6091</v>
      </c>
      <c r="D67" s="395"/>
      <c r="E67" s="317">
        <f>IF(ISBLANK('DEM2'!P8),"-",'DEM2'!P8)</f>
        <v>7092</v>
      </c>
      <c r="F67" s="317">
        <f>IF(ISBLANK('DEM2'!O8),"-",'DEM2'!O8)</f>
        <v>6784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27820</v>
      </c>
      <c r="C68" s="414">
        <f>IF(ISBLANK('DEM2'!R7),"-",'DEM2'!R7)</f>
        <v>25399</v>
      </c>
      <c r="D68" s="420"/>
      <c r="E68" s="414">
        <f>IF(ISBLANK('DEM2'!S8),"-",'DEM2'!S8)</f>
        <v>28196</v>
      </c>
      <c r="F68" s="414">
        <f>IF(ISBLANK('DEM2'!R8),"-",'DEM2'!R8)</f>
        <v>25339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44641</v>
      </c>
      <c r="C69" s="463">
        <f>IF(ISBLANK('DEM2'!U7),"-",'DEM2'!U7)</f>
        <v>39167</v>
      </c>
      <c r="D69" s="799"/>
      <c r="E69" s="463">
        <f>IF(ISBLANK('DEM2'!V8),"-",'DEM2'!V8)</f>
        <v>44455</v>
      </c>
      <c r="F69" s="463">
        <f>IF(ISBLANK('DEM2'!U8),"-",'DEM2'!U8)</f>
        <v>38820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15.5</v>
      </c>
      <c r="G115" s="800">
        <f>IF(ISBLANK('DEM2'!E23),"-",'DEM2'!E23)</f>
        <v>17.8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10.6</v>
      </c>
      <c r="G116" s="407">
        <f>IF(ISBLANK('DEM2'!E24),"-",'DEM2'!E24)</f>
        <v>15.7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3.8</v>
      </c>
      <c r="G117" s="801">
        <f>IF(ISBLANK('DEM2'!E25),"-",'DEM2'!E25)</f>
        <v>6.3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40659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31928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38.299999999999997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93269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5207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13.4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12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32.200000000000003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3.8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41325073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496248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6355041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1134598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76314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19620632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235613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448252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5383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200320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15406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204183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15703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1822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5149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1206895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270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114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50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91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268</v>
      </c>
      <c r="C300" s="808">
        <f>IF(ISBLANK(POLJ3!C4),"-",POLJ3!C4)</f>
        <v>40</v>
      </c>
      <c r="D300" s="1104">
        <f>IF(ISBLANK(POLJ3!D4),"-",POLJ3!D4)</f>
        <v>228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211</v>
      </c>
      <c r="C301" s="789">
        <f>IF(ISBLANK(POLJ3!C5),"-",POLJ3!C5)</f>
        <v>129</v>
      </c>
      <c r="D301" s="1105">
        <f>IF(ISBLANK(POLJ3!D5),"-",POLJ3!D5)</f>
        <v>82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</v>
      </c>
      <c r="C303" s="791">
        <f>IF(ISBLANK(POLJ3!C7),"-",POLJ3!C7)</f>
        <v>0</v>
      </c>
      <c r="D303" s="1107">
        <f>IF(ISBLANK(POLJ3!D7),"-",POLJ3!D7)</f>
        <v>2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270</v>
      </c>
      <c r="C304" s="807">
        <f>IF(ISBLANK(POLJ3!C8),"-",POLJ3!C8)</f>
        <v>36</v>
      </c>
      <c r="D304" s="1108">
        <f>IF(ISBLANK(POLJ3!D8),"-",POLJ3!D8)</f>
        <v>234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7.76</v>
      </c>
      <c r="C310" s="1109"/>
      <c r="D310" s="3"/>
      <c r="E310" s="5"/>
      <c r="F310" s="5"/>
      <c r="G310" s="815" t="s">
        <v>765</v>
      </c>
      <c r="H310" s="816">
        <f>IF(ISBLANK(POLJ2!H3),"-",POLJ2!H3)</f>
        <v>11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104.73</v>
      </c>
      <c r="C311" s="1120"/>
      <c r="D311" s="3"/>
      <c r="E311" s="5"/>
      <c r="F311" s="5"/>
      <c r="G311" s="810" t="s">
        <v>766</v>
      </c>
      <c r="H311" s="248">
        <f>IF(ISBLANK(POLJ2!H4),"-",POLJ2!H4)</f>
        <v>171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49.53</v>
      </c>
      <c r="C312" s="1120"/>
      <c r="D312" s="3"/>
      <c r="E312" s="5"/>
      <c r="F312" s="5"/>
      <c r="G312" s="810" t="s">
        <v>767</v>
      </c>
      <c r="H312" s="248">
        <f>IF(ISBLANK(POLJ2!H5),"-",POLJ2!H5)</f>
        <v>25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30.52</v>
      </c>
      <c r="C313" s="1120"/>
      <c r="D313" s="3"/>
      <c r="E313" s="5"/>
      <c r="F313" s="5"/>
      <c r="G313" s="812" t="s">
        <v>768</v>
      </c>
      <c r="H313" s="249">
        <f>IF(ISBLANK(POLJ2!H6),"-",POLJ2!H6)</f>
        <v>2341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0.48</v>
      </c>
      <c r="C314" s="1120"/>
      <c r="D314" s="3"/>
      <c r="E314" s="5"/>
      <c r="F314" s="5"/>
      <c r="G314" s="814" t="s">
        <v>16</v>
      </c>
      <c r="H314" s="817">
        <f>IF(ISBLANK(POLJ2!H7),"-",POLJ2!H7)</f>
        <v>2548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68.19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261.20999999999998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3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28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908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47.1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3164</v>
      </c>
      <c r="I364" s="808">
        <f>IF(ISBLANK(OBRAZ2!I6),"-",OBRAZ2!I6)</f>
        <v>3147</v>
      </c>
      <c r="J364" s="808">
        <f>IF(ISBLANK(OBRAZ2!J6),"-",OBRAZ2!J6)</f>
        <v>17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1850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321</v>
      </c>
      <c r="I365" s="789">
        <f>IF(ISBLANK(OBRAZ2!I7),"-",OBRAZ2!I7)</f>
        <v>321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89.3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637</v>
      </c>
      <c r="I366" s="807">
        <f>IF(ISBLANK(OBRAZ2!I8),"-",OBRAZ2!I8)</f>
        <v>637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785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1.7660044150110374</v>
      </c>
      <c r="I375" s="850">
        <f>IF(ISBLANK(OBRAZ2!C12),"-",OBRAZ2!C21)</f>
        <v>2.0227560050568902</v>
      </c>
      <c r="J375" s="850">
        <f>IF(ISBLANK(OBRAZ2!D12),"-",OBRAZ2!D21)</f>
        <v>0.81851538244425637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0.31605562579013907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66.982024597918638</v>
      </c>
      <c r="I377" s="851">
        <f>IF(ISBLANK(OBRAZ2!C14),"-",OBRAZ2!C23)</f>
        <v>66.845764854614416</v>
      </c>
      <c r="J377" s="851">
        <f>IF(ISBLANK(OBRAZ2!D14),"-",OBRAZ2!D23)</f>
        <v>77.02511995484052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15.641753390097762</v>
      </c>
      <c r="I379" s="851">
        <f>IF(ISBLANK(OBRAZ2!C16),"-",OBRAZ2!C25)</f>
        <v>14.633375474083438</v>
      </c>
      <c r="J379" s="851">
        <f>IF(ISBLANK(OBRAZ2!D16),"-",OBRAZ2!D25)</f>
        <v>13.632514817950888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15.610217596972564</v>
      </c>
      <c r="I380" s="852">
        <f>IF(ISBLANK(OBRAZ2!C17),"-",OBRAZ2!C26)</f>
        <v>16.182048040455122</v>
      </c>
      <c r="J380" s="852">
        <f>IF(ISBLANK(OBRAZ2!D17),"-",OBRAZ2!D26)</f>
        <v>8.5238498447643245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10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4093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3926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124.6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916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126.9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13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7415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1795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1.3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>
        <f>IF(ISBLANK(ZDRAV1!B4),"-",ZDRAV1!B4)</f>
        <v>1329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16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26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31.2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523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4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540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3.4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40.200000000000003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29.6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26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419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102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1.9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0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16.459700000000002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10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56.6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26767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36121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50319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72604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3</v>
      </c>
      <c r="C6" s="601">
        <v>27</v>
      </c>
      <c r="D6" s="612">
        <v>26</v>
      </c>
      <c r="E6" s="612">
        <v>1</v>
      </c>
      <c r="F6" s="1033">
        <v>699</v>
      </c>
      <c r="G6" s="612">
        <v>362</v>
      </c>
      <c r="H6" s="980">
        <v>337</v>
      </c>
      <c r="I6" s="1034">
        <v>31</v>
      </c>
      <c r="J6" s="612">
        <v>31.1</v>
      </c>
      <c r="K6" s="1035">
        <v>30.9</v>
      </c>
      <c r="L6" s="1033">
        <v>1481</v>
      </c>
      <c r="M6" s="612">
        <v>801</v>
      </c>
      <c r="N6" s="1028">
        <v>680</v>
      </c>
      <c r="O6" s="1034">
        <v>69.599999999999994</v>
      </c>
      <c r="P6" s="612">
        <v>73.5</v>
      </c>
      <c r="Q6" s="1028">
        <v>65.5</v>
      </c>
      <c r="R6" s="1033">
        <v>991</v>
      </c>
      <c r="S6" s="612">
        <v>518</v>
      </c>
      <c r="T6" s="1035">
        <v>473</v>
      </c>
    </row>
    <row r="7" spans="1:20" x14ac:dyDescent="0.25">
      <c r="A7" s="286">
        <v>2021</v>
      </c>
      <c r="B7" s="602">
        <v>3</v>
      </c>
      <c r="C7" s="601">
        <v>27</v>
      </c>
      <c r="D7" s="612">
        <v>26</v>
      </c>
      <c r="E7" s="612">
        <v>1</v>
      </c>
      <c r="F7" s="1033">
        <v>724</v>
      </c>
      <c r="G7" s="612">
        <v>367</v>
      </c>
      <c r="H7" s="980">
        <v>357</v>
      </c>
      <c r="I7" s="1034">
        <v>33.299999999999997</v>
      </c>
      <c r="J7" s="612">
        <v>32.700000000000003</v>
      </c>
      <c r="K7" s="1035">
        <v>34</v>
      </c>
      <c r="L7" s="1033">
        <v>1465</v>
      </c>
      <c r="M7" s="612">
        <v>781</v>
      </c>
      <c r="N7" s="1028">
        <v>684</v>
      </c>
      <c r="O7" s="1034">
        <v>66.599999999999994</v>
      </c>
      <c r="P7" s="612">
        <v>68.900000000000006</v>
      </c>
      <c r="Q7" s="1028">
        <v>64.099999999999994</v>
      </c>
      <c r="R7" s="1033">
        <v>975</v>
      </c>
      <c r="S7" s="612">
        <v>508</v>
      </c>
      <c r="T7" s="1035">
        <v>467</v>
      </c>
    </row>
    <row r="8" spans="1:20" x14ac:dyDescent="0.25">
      <c r="A8" s="219">
        <v>2022</v>
      </c>
      <c r="B8" s="617">
        <v>3</v>
      </c>
      <c r="C8" s="947">
        <v>28</v>
      </c>
      <c r="D8" s="981">
        <v>26</v>
      </c>
      <c r="E8" s="981">
        <v>2</v>
      </c>
      <c r="F8" s="1036">
        <v>908</v>
      </c>
      <c r="G8" s="981">
        <v>465</v>
      </c>
      <c r="H8" s="979">
        <v>443</v>
      </c>
      <c r="I8" s="754">
        <v>47.1</v>
      </c>
      <c r="J8" s="981">
        <v>47.1</v>
      </c>
      <c r="K8" s="1037">
        <v>47.1</v>
      </c>
      <c r="L8" s="1036">
        <v>1850</v>
      </c>
      <c r="M8" s="981">
        <v>946</v>
      </c>
      <c r="N8" s="691">
        <v>904</v>
      </c>
      <c r="O8" s="754">
        <v>89.3</v>
      </c>
      <c r="P8" s="981">
        <v>89.5</v>
      </c>
      <c r="Q8" s="691">
        <v>89.1</v>
      </c>
      <c r="R8" s="1036">
        <v>785</v>
      </c>
      <c r="S8" s="981">
        <v>399</v>
      </c>
      <c r="T8" s="1037">
        <v>386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4093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3926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124.6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916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126.9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9</v>
      </c>
      <c r="C5" s="1095">
        <v>1</v>
      </c>
      <c r="D5" s="914" t="s">
        <v>5</v>
      </c>
      <c r="E5" s="211"/>
      <c r="F5" s="125">
        <v>2021</v>
      </c>
      <c r="G5" s="70">
        <v>10</v>
      </c>
      <c r="H5" s="55">
        <v>9</v>
      </c>
      <c r="I5" s="110">
        <v>1</v>
      </c>
      <c r="J5" s="70">
        <v>0</v>
      </c>
      <c r="K5" s="55">
        <v>0</v>
      </c>
      <c r="L5" s="110">
        <v>0</v>
      </c>
      <c r="M5" s="70">
        <v>4048</v>
      </c>
      <c r="N5" s="55">
        <v>3904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10</v>
      </c>
      <c r="H6" s="58">
        <v>9</v>
      </c>
      <c r="I6" s="160">
        <v>1</v>
      </c>
      <c r="J6" s="212">
        <v>0</v>
      </c>
      <c r="K6" s="58">
        <v>0</v>
      </c>
      <c r="L6" s="160">
        <v>0</v>
      </c>
      <c r="M6" s="212">
        <v>4093</v>
      </c>
      <c r="N6" s="58">
        <v>3926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10</v>
      </c>
      <c r="H7" s="94">
        <v>9</v>
      </c>
      <c r="I7" s="169">
        <v>1</v>
      </c>
      <c r="J7" s="167"/>
      <c r="K7" s="94"/>
      <c r="L7" s="169"/>
      <c r="M7" s="167">
        <v>4112</v>
      </c>
      <c r="N7" s="94">
        <v>4009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9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123.1</v>
      </c>
      <c r="C5" s="611">
        <v>122.6</v>
      </c>
      <c r="D5" s="945">
        <v>123.6</v>
      </c>
      <c r="E5" s="610"/>
      <c r="F5" s="611"/>
      <c r="G5" s="945"/>
      <c r="H5" s="610"/>
      <c r="I5" s="611"/>
      <c r="J5" s="945"/>
      <c r="K5" s="610">
        <v>923</v>
      </c>
      <c r="L5" s="611">
        <v>485</v>
      </c>
      <c r="M5" s="945">
        <v>438</v>
      </c>
      <c r="N5" s="610">
        <v>128.4</v>
      </c>
      <c r="O5" s="611">
        <v>131.1</v>
      </c>
      <c r="P5" s="945">
        <v>125.5</v>
      </c>
      <c r="Q5" s="610">
        <v>0.3</v>
      </c>
      <c r="R5" s="611">
        <v>0</v>
      </c>
      <c r="S5" s="945">
        <v>0.7</v>
      </c>
    </row>
    <row r="6" spans="1:19" x14ac:dyDescent="0.25">
      <c r="A6" s="286">
        <v>2021</v>
      </c>
      <c r="B6" s="457">
        <v>123.3</v>
      </c>
      <c r="C6" s="458">
        <v>123.5</v>
      </c>
      <c r="D6" s="976">
        <v>123.1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914</v>
      </c>
      <c r="L6" s="458">
        <v>467</v>
      </c>
      <c r="M6" s="976">
        <v>447</v>
      </c>
      <c r="N6" s="457">
        <v>124.2</v>
      </c>
      <c r="O6" s="458">
        <v>122.9</v>
      </c>
      <c r="P6" s="976">
        <v>125.6</v>
      </c>
      <c r="Q6" s="457">
        <v>0.7</v>
      </c>
      <c r="R6" s="458">
        <v>0.2</v>
      </c>
      <c r="S6" s="976">
        <v>1.3</v>
      </c>
    </row>
    <row r="7" spans="1:19" x14ac:dyDescent="0.25">
      <c r="A7" s="286">
        <v>2022</v>
      </c>
      <c r="B7" s="601">
        <v>124.6</v>
      </c>
      <c r="C7" s="612">
        <v>123.3</v>
      </c>
      <c r="D7" s="980">
        <v>126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916</v>
      </c>
      <c r="L7" s="612">
        <v>470</v>
      </c>
      <c r="M7" s="980">
        <v>446</v>
      </c>
      <c r="N7" s="601">
        <v>126.9</v>
      </c>
      <c r="O7" s="612">
        <v>124.7</v>
      </c>
      <c r="P7" s="980">
        <v>129.30000000000001</v>
      </c>
      <c r="Q7" s="601">
        <v>0.4</v>
      </c>
      <c r="R7" s="612">
        <v>0.6</v>
      </c>
      <c r="S7" s="980">
        <v>0.2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6355041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76314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498</v>
      </c>
      <c r="C5" s="616">
        <v>213</v>
      </c>
      <c r="D5" s="616">
        <v>285</v>
      </c>
      <c r="E5" s="599">
        <v>4277</v>
      </c>
      <c r="F5" s="616">
        <v>1275</v>
      </c>
      <c r="G5" s="945">
        <v>3002</v>
      </c>
      <c r="H5" s="616">
        <v>2368</v>
      </c>
      <c r="I5" s="616">
        <v>1104</v>
      </c>
      <c r="J5" s="616">
        <v>1264</v>
      </c>
      <c r="K5" s="217">
        <f>SUM(B5,E5,H5)</f>
        <v>7143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401</v>
      </c>
      <c r="C6" s="612">
        <v>186</v>
      </c>
      <c r="D6" s="946">
        <v>215</v>
      </c>
      <c r="E6" s="601">
        <v>4142</v>
      </c>
      <c r="F6" s="612">
        <v>1230</v>
      </c>
      <c r="G6" s="946">
        <v>2912</v>
      </c>
      <c r="H6" s="601">
        <v>2429</v>
      </c>
      <c r="I6" s="612">
        <v>1095</v>
      </c>
      <c r="J6" s="612">
        <v>1334</v>
      </c>
      <c r="K6" s="218">
        <f>SUM(B6,E6,H6)</f>
        <v>6972</v>
      </c>
      <c r="M6" s="105" t="s">
        <v>284</v>
      </c>
      <c r="N6" s="171">
        <f>IF(ISBLANK(J7),"",J7)</f>
        <v>1263</v>
      </c>
      <c r="O6" s="80">
        <f>IF(ISBLANK(I7),"",I7)</f>
        <v>1145</v>
      </c>
      <c r="P6" s="211"/>
    </row>
    <row r="7" spans="1:17" ht="24.75" x14ac:dyDescent="0.25">
      <c r="A7" s="218">
        <v>2023</v>
      </c>
      <c r="B7" s="601">
        <v>378</v>
      </c>
      <c r="C7" s="612">
        <v>167</v>
      </c>
      <c r="D7" s="946">
        <v>211</v>
      </c>
      <c r="E7" s="601">
        <v>4629</v>
      </c>
      <c r="F7" s="612">
        <v>1796</v>
      </c>
      <c r="G7" s="946">
        <v>2833</v>
      </c>
      <c r="H7" s="601">
        <v>2408</v>
      </c>
      <c r="I7" s="612">
        <v>1145</v>
      </c>
      <c r="J7" s="612">
        <v>1263</v>
      </c>
      <c r="K7" s="218">
        <f>SUM(B7,E7,H7)</f>
        <v>7415</v>
      </c>
      <c r="M7" s="106" t="s">
        <v>285</v>
      </c>
      <c r="N7" s="220">
        <f>IF(ISBLANK(G7),"",G7)</f>
        <v>2833</v>
      </c>
      <c r="O7" s="107">
        <f>IF(ISBLANK(F7),"",F7)</f>
        <v>1796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211</v>
      </c>
      <c r="O8" s="83">
        <f>IF(ISBLANK(C7),"",C7)</f>
        <v>167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1263</v>
      </c>
      <c r="O13" s="80">
        <f>IF(ISBLANK(I7),"",I7)</f>
        <v>1145</v>
      </c>
      <c r="P13" s="211"/>
    </row>
    <row r="14" spans="1:17" ht="27.75" customHeight="1" x14ac:dyDescent="0.25">
      <c r="M14" s="106" t="s">
        <v>515</v>
      </c>
      <c r="N14" s="220">
        <f>IF(ISBLANK(G7),"",G7)</f>
        <v>2833</v>
      </c>
      <c r="O14" s="107">
        <f>IF(ISBLANK(F7),"",F7)</f>
        <v>1796</v>
      </c>
      <c r="P14" s="211"/>
    </row>
    <row r="15" spans="1:17" ht="26.25" customHeight="1" x14ac:dyDescent="0.25">
      <c r="M15" s="108" t="s">
        <v>516</v>
      </c>
      <c r="N15" s="170">
        <f>IF(ISBLANK(D7),"",D7)</f>
        <v>211</v>
      </c>
      <c r="O15" s="83">
        <f>IF(ISBLANK(C7),"",C7)</f>
        <v>167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152</v>
      </c>
      <c r="C21" s="616">
        <v>80</v>
      </c>
      <c r="D21" s="616">
        <v>72</v>
      </c>
      <c r="E21" s="599">
        <v>1085</v>
      </c>
      <c r="F21" s="616">
        <v>350</v>
      </c>
      <c r="G21" s="945">
        <v>735</v>
      </c>
      <c r="H21" s="616">
        <v>545</v>
      </c>
      <c r="I21" s="616">
        <v>205</v>
      </c>
      <c r="J21" s="616">
        <v>340</v>
      </c>
      <c r="K21" s="217">
        <f>SUM(B21,E21,H21)</f>
        <v>1782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146</v>
      </c>
      <c r="C22" s="1028">
        <v>54</v>
      </c>
      <c r="D22" s="980">
        <v>92</v>
      </c>
      <c r="E22" s="1034">
        <v>1089</v>
      </c>
      <c r="F22" s="1028">
        <v>346</v>
      </c>
      <c r="G22" s="980">
        <v>743</v>
      </c>
      <c r="H22" s="1034">
        <v>526</v>
      </c>
      <c r="I22" s="1028">
        <v>233</v>
      </c>
      <c r="J22" s="1028">
        <v>293</v>
      </c>
      <c r="K22" s="218">
        <f>SUM(B22,E22,H22)</f>
        <v>1761</v>
      </c>
      <c r="M22" s="105" t="s">
        <v>284</v>
      </c>
      <c r="N22" s="171">
        <f>IF(ISBLANK(J23),"",J23)</f>
        <v>299</v>
      </c>
      <c r="O22" s="80">
        <f>IF(ISBLANK(I23),"",I23)</f>
        <v>246</v>
      </c>
      <c r="P22" s="211"/>
    </row>
    <row r="23" spans="1:17" ht="24.75" x14ac:dyDescent="0.25">
      <c r="A23" s="218">
        <v>2022</v>
      </c>
      <c r="B23" s="1034">
        <v>168</v>
      </c>
      <c r="C23" s="1028">
        <v>65</v>
      </c>
      <c r="D23" s="980">
        <v>103</v>
      </c>
      <c r="E23" s="1034">
        <v>1082</v>
      </c>
      <c r="F23" s="1028">
        <v>316</v>
      </c>
      <c r="G23" s="980">
        <v>766</v>
      </c>
      <c r="H23" s="1034">
        <v>545</v>
      </c>
      <c r="I23" s="1028">
        <v>246</v>
      </c>
      <c r="J23" s="1028">
        <v>299</v>
      </c>
      <c r="K23" s="218">
        <f>SUM(B23,E23,H23)</f>
        <v>1795</v>
      </c>
      <c r="M23" s="106" t="s">
        <v>285</v>
      </c>
      <c r="N23" s="220">
        <f>IF(ISBLANK(G23),"",G23)</f>
        <v>766</v>
      </c>
      <c r="O23" s="107">
        <f>IF(ISBLANK(F23),"",F23)</f>
        <v>316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103</v>
      </c>
      <c r="O24" s="109">
        <f>IF(ISBLANK(C23),"",C23)</f>
        <v>65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299</v>
      </c>
      <c r="O29" s="80">
        <f>IF(ISBLANK(I23),"",I23)</f>
        <v>246</v>
      </c>
      <c r="P29" s="211"/>
    </row>
    <row r="30" spans="1:17" ht="27.75" customHeight="1" x14ac:dyDescent="0.25">
      <c r="M30" s="106" t="s">
        <v>515</v>
      </c>
      <c r="N30" s="220">
        <f>IF(ISBLANK(G23),"",G23)</f>
        <v>766</v>
      </c>
      <c r="O30" s="107">
        <f>IF(ISBLANK(F23),"",F23)</f>
        <v>316</v>
      </c>
      <c r="P30" s="211"/>
    </row>
    <row r="31" spans="1:17" ht="27.75" customHeight="1" x14ac:dyDescent="0.25">
      <c r="M31" s="108" t="s">
        <v>516</v>
      </c>
      <c r="N31" s="221">
        <f>IF(ISBLANK(D23),"",D23)</f>
        <v>103</v>
      </c>
      <c r="O31" s="109">
        <f>IF(ISBLANK(C23),"",C23)</f>
        <v>65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1134598</v>
      </c>
      <c r="D5" s="253"/>
    </row>
    <row r="6" spans="1:4" ht="30" x14ac:dyDescent="0.25">
      <c r="A6" s="686" t="s">
        <v>474</v>
      </c>
      <c r="B6" s="617">
        <v>5220443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</v>
      </c>
      <c r="J5" s="611">
        <v>1.9</v>
      </c>
      <c r="K5" s="945">
        <v>0.5</v>
      </c>
      <c r="L5" s="610"/>
      <c r="M5" s="611"/>
      <c r="N5" s="945"/>
    </row>
    <row r="6" spans="1:14" x14ac:dyDescent="0.25">
      <c r="A6" s="286">
        <v>2021</v>
      </c>
      <c r="B6" s="457">
        <v>13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1.3</v>
      </c>
      <c r="J6" s="458">
        <v>2</v>
      </c>
      <c r="K6" s="976">
        <v>0.8</v>
      </c>
      <c r="L6" s="457"/>
      <c r="M6" s="458"/>
      <c r="N6" s="976"/>
    </row>
    <row r="7" spans="1:14" x14ac:dyDescent="0.25">
      <c r="A7" s="286">
        <v>2022</v>
      </c>
      <c r="B7" s="601">
        <v>13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1.3</v>
      </c>
      <c r="J7" s="612">
        <v>1.7</v>
      </c>
      <c r="K7" s="980">
        <v>1.1000000000000001</v>
      </c>
      <c r="L7" s="601"/>
      <c r="M7" s="612"/>
      <c r="N7" s="980"/>
    </row>
    <row r="8" spans="1:14" x14ac:dyDescent="0.25">
      <c r="A8" s="219">
        <v>2023</v>
      </c>
      <c r="B8" s="947">
        <v>13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128</v>
      </c>
      <c r="C5" s="207">
        <v>108</v>
      </c>
      <c r="G5" s="113"/>
      <c r="H5" s="174" t="s">
        <v>586</v>
      </c>
      <c r="I5" s="207">
        <v>81</v>
      </c>
      <c r="J5" s="207">
        <v>71</v>
      </c>
    </row>
    <row r="6" spans="1:13" ht="15" customHeight="1" x14ac:dyDescent="0.25">
      <c r="A6" s="175" t="s">
        <v>587</v>
      </c>
      <c r="B6" s="208">
        <v>378</v>
      </c>
      <c r="C6" s="208">
        <v>73</v>
      </c>
      <c r="G6" s="113"/>
      <c r="H6" s="175" t="s">
        <v>587</v>
      </c>
      <c r="I6" s="208">
        <v>108</v>
      </c>
      <c r="J6" s="208">
        <v>45</v>
      </c>
    </row>
    <row r="7" spans="1:13" ht="15" customHeight="1" x14ac:dyDescent="0.25">
      <c r="A7" s="175" t="s">
        <v>588</v>
      </c>
      <c r="B7" s="208">
        <v>2162</v>
      </c>
      <c r="C7" s="208">
        <v>319</v>
      </c>
      <c r="G7" s="113"/>
      <c r="H7" s="175" t="s">
        <v>588</v>
      </c>
      <c r="I7" s="208">
        <v>652</v>
      </c>
      <c r="J7" s="208">
        <v>126</v>
      </c>
    </row>
    <row r="8" spans="1:13" ht="15" customHeight="1" x14ac:dyDescent="0.25">
      <c r="A8" s="175" t="s">
        <v>589</v>
      </c>
      <c r="B8" s="208">
        <v>5069</v>
      </c>
      <c r="C8" s="208">
        <v>2817</v>
      </c>
      <c r="G8" s="113"/>
      <c r="H8" s="175" t="s">
        <v>589</v>
      </c>
      <c r="I8" s="208">
        <v>3468</v>
      </c>
      <c r="J8" s="208">
        <v>2018</v>
      </c>
    </row>
    <row r="9" spans="1:13" ht="15" customHeight="1" x14ac:dyDescent="0.25">
      <c r="A9" s="175" t="s">
        <v>590</v>
      </c>
      <c r="B9" s="208">
        <v>19669</v>
      </c>
      <c r="C9" s="208">
        <v>18290</v>
      </c>
      <c r="G9" s="113"/>
      <c r="H9" s="175" t="s">
        <v>590</v>
      </c>
      <c r="I9" s="208">
        <v>17746</v>
      </c>
      <c r="J9" s="208">
        <v>16088</v>
      </c>
    </row>
    <row r="10" spans="1:13" ht="15" customHeight="1" x14ac:dyDescent="0.25">
      <c r="A10" s="175" t="s">
        <v>591</v>
      </c>
      <c r="B10" s="208">
        <v>3420</v>
      </c>
      <c r="C10" s="208">
        <v>3968</v>
      </c>
      <c r="G10" s="113"/>
      <c r="H10" s="175" t="s">
        <v>591</v>
      </c>
      <c r="I10" s="208">
        <v>3431</v>
      </c>
      <c r="J10" s="208">
        <v>3235</v>
      </c>
    </row>
    <row r="11" spans="1:13" ht="15" customHeight="1" x14ac:dyDescent="0.25">
      <c r="A11" s="176" t="s">
        <v>592</v>
      </c>
      <c r="B11" s="209">
        <v>9418</v>
      </c>
      <c r="C11" s="209">
        <v>9271</v>
      </c>
      <c r="G11" s="113"/>
      <c r="H11" s="176" t="s">
        <v>592</v>
      </c>
      <c r="I11" s="209">
        <v>13210</v>
      </c>
      <c r="J11" s="209">
        <v>11059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128</v>
      </c>
      <c r="C17" s="178">
        <f>IF(ISBLANK(C5),"0",C5)</f>
        <v>108</v>
      </c>
      <c r="G17" s="113"/>
      <c r="H17" s="174" t="s">
        <v>586</v>
      </c>
      <c r="I17" s="177">
        <f>IF(ISBLANK(I5),"0",I5)</f>
        <v>81</v>
      </c>
      <c r="J17" s="178">
        <f>IF(ISBLANK(J5),"0",J5)</f>
        <v>71</v>
      </c>
    </row>
    <row r="18" spans="1:13" ht="15" customHeight="1" x14ac:dyDescent="0.25">
      <c r="A18" s="175" t="s">
        <v>587</v>
      </c>
      <c r="B18" s="179">
        <f t="shared" ref="B18:C18" si="0">IF(ISBLANK(B6),"0",B6)</f>
        <v>378</v>
      </c>
      <c r="C18" s="180">
        <f t="shared" si="0"/>
        <v>73</v>
      </c>
      <c r="G18" s="113"/>
      <c r="H18" s="175" t="s">
        <v>587</v>
      </c>
      <c r="I18" s="179">
        <f t="shared" ref="I18:J18" si="1">IF(ISBLANK(I6),"0",I6)</f>
        <v>108</v>
      </c>
      <c r="J18" s="180">
        <f t="shared" si="1"/>
        <v>45</v>
      </c>
    </row>
    <row r="19" spans="1:13" ht="15" customHeight="1" x14ac:dyDescent="0.25">
      <c r="A19" s="175" t="s">
        <v>588</v>
      </c>
      <c r="B19" s="179">
        <f t="shared" ref="B19:C19" si="2">IF(ISBLANK(B7),"0",B7)</f>
        <v>2162</v>
      </c>
      <c r="C19" s="180">
        <f t="shared" si="2"/>
        <v>319</v>
      </c>
      <c r="G19" s="113"/>
      <c r="H19" s="175" t="s">
        <v>588</v>
      </c>
      <c r="I19" s="179">
        <f t="shared" ref="I19:J19" si="3">IF(ISBLANK(I7),"0",I7)</f>
        <v>652</v>
      </c>
      <c r="J19" s="180">
        <f t="shared" si="3"/>
        <v>126</v>
      </c>
    </row>
    <row r="20" spans="1:13" ht="15" customHeight="1" x14ac:dyDescent="0.25">
      <c r="A20" s="175" t="s">
        <v>589</v>
      </c>
      <c r="B20" s="179">
        <f t="shared" ref="B20:C20" si="4">IF(ISBLANK(B8),"0",B8)</f>
        <v>5069</v>
      </c>
      <c r="C20" s="180">
        <f t="shared" si="4"/>
        <v>2817</v>
      </c>
      <c r="G20" s="113"/>
      <c r="H20" s="175" t="s">
        <v>589</v>
      </c>
      <c r="I20" s="179">
        <f t="shared" ref="I20:J20" si="5">IF(ISBLANK(I8),"0",I8)</f>
        <v>3468</v>
      </c>
      <c r="J20" s="180">
        <f t="shared" si="5"/>
        <v>2018</v>
      </c>
    </row>
    <row r="21" spans="1:13" ht="15" customHeight="1" x14ac:dyDescent="0.25">
      <c r="A21" s="175" t="s">
        <v>590</v>
      </c>
      <c r="B21" s="179">
        <f t="shared" ref="B21:C21" si="6">IF(ISBLANK(B9),"0",B9)</f>
        <v>19669</v>
      </c>
      <c r="C21" s="180">
        <f t="shared" si="6"/>
        <v>18290</v>
      </c>
      <c r="G21" s="113"/>
      <c r="H21" s="175" t="s">
        <v>590</v>
      </c>
      <c r="I21" s="179">
        <f t="shared" ref="I21:J21" si="7">IF(ISBLANK(I9),"0",I9)</f>
        <v>17746</v>
      </c>
      <c r="J21" s="180">
        <f t="shared" si="7"/>
        <v>16088</v>
      </c>
    </row>
    <row r="22" spans="1:13" ht="15" customHeight="1" x14ac:dyDescent="0.25">
      <c r="A22" s="175" t="s">
        <v>591</v>
      </c>
      <c r="B22" s="179">
        <f t="shared" ref="B22:C22" si="8">IF(ISBLANK(B10),"0",B10)</f>
        <v>3420</v>
      </c>
      <c r="C22" s="180">
        <f t="shared" si="8"/>
        <v>3968</v>
      </c>
      <c r="G22" s="113"/>
      <c r="H22" s="175" t="s">
        <v>591</v>
      </c>
      <c r="I22" s="179">
        <f t="shared" ref="I22:J22" si="9">IF(ISBLANK(I10),"0",I10)</f>
        <v>3431</v>
      </c>
      <c r="J22" s="180">
        <f t="shared" si="9"/>
        <v>3235</v>
      </c>
    </row>
    <row r="23" spans="1:13" ht="15" customHeight="1" x14ac:dyDescent="0.25">
      <c r="A23" s="176" t="s">
        <v>592</v>
      </c>
      <c r="B23" s="181">
        <f t="shared" ref="B23:C23" si="10">IF(ISBLANK(B11),"0",B11)</f>
        <v>9418</v>
      </c>
      <c r="C23" s="182">
        <f t="shared" si="10"/>
        <v>9271</v>
      </c>
      <c r="G23" s="113"/>
      <c r="H23" s="176" t="s">
        <v>592</v>
      </c>
      <c r="I23" s="181">
        <f t="shared" ref="I23:J23" si="11">IF(ISBLANK(I11),"0",I11)</f>
        <v>13210</v>
      </c>
      <c r="J23" s="182">
        <f t="shared" si="11"/>
        <v>11059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0.31805983500646062</v>
      </c>
      <c r="C29" s="184">
        <f>C17/SUM(C17:C23)*100</f>
        <v>0.30993514320151527</v>
      </c>
      <c r="D29" s="253"/>
      <c r="E29" s="253"/>
      <c r="G29" s="113"/>
      <c r="H29" s="174" t="s">
        <v>593</v>
      </c>
      <c r="I29" s="184">
        <f>I17/SUM(I17:I23)*100</f>
        <v>0.20932396113293364</v>
      </c>
      <c r="J29" s="184">
        <f>J17/SUM(J17:J23)*100</f>
        <v>0.21751118191287297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0.93927045025345401</v>
      </c>
      <c r="C30" s="185">
        <f>C18/SUM(C17:C23)*100</f>
        <v>0.20949319864546861</v>
      </c>
      <c r="D30" s="253"/>
      <c r="E30" s="253"/>
      <c r="G30" s="113"/>
      <c r="H30" s="175" t="s">
        <v>594</v>
      </c>
      <c r="I30" s="185">
        <f>I18/SUM(I17:I23)*100</f>
        <v>0.27909861484391152</v>
      </c>
      <c r="J30" s="185">
        <f>J18/SUM(J17:J23)*100</f>
        <v>0.13785919980393357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5.372229400655999</v>
      </c>
      <c r="C31" s="185">
        <f>C19/SUM(C17:C23)*100</f>
        <v>0.9154565803822533</v>
      </c>
      <c r="D31" s="253"/>
      <c r="E31" s="253"/>
      <c r="G31" s="113"/>
      <c r="H31" s="175" t="s">
        <v>595</v>
      </c>
      <c r="I31" s="185">
        <f>I19/SUM(I17:I23)*100</f>
        <v>1.6849286747984287</v>
      </c>
      <c r="J31" s="185">
        <f>J19/SUM(J17:J23)*100</f>
        <v>0.38600575945101406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12.595666434748038</v>
      </c>
      <c r="C32" s="185">
        <f>C20/SUM(C17:C23)*100</f>
        <v>8.0841416518395235</v>
      </c>
      <c r="D32" s="253"/>
      <c r="E32" s="253"/>
      <c r="G32" s="113"/>
      <c r="H32" s="175" t="s">
        <v>596</v>
      </c>
      <c r="I32" s="185">
        <f>I20/SUM(I17:I23)*100</f>
        <v>8.9621666322100477</v>
      </c>
      <c r="J32" s="185">
        <f>J20/SUM(J17:J23)*100</f>
        <v>6.182219226763066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48.874366365172449</v>
      </c>
      <c r="C33" s="185">
        <f>C21/SUM(C17:C23)*100</f>
        <v>52.488090455145496</v>
      </c>
      <c r="D33" s="253"/>
      <c r="E33" s="253"/>
      <c r="G33" s="113"/>
      <c r="H33" s="175" t="s">
        <v>597</v>
      </c>
      <c r="I33" s="185">
        <f>I21/SUM(I17:I23)*100</f>
        <v>45.860037213148644</v>
      </c>
      <c r="J33" s="185">
        <f>J21/SUM(J17:J23)*100</f>
        <v>49.286195698792966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8.4981612165788682</v>
      </c>
      <c r="C34" s="185">
        <f>C22/SUM(C17:C23)*100</f>
        <v>11.387246742811225</v>
      </c>
      <c r="D34" s="253"/>
      <c r="E34" s="253"/>
      <c r="G34" s="113"/>
      <c r="H34" s="175" t="s">
        <v>598</v>
      </c>
      <c r="I34" s="185">
        <f>I22/SUM(I17:I23)*100</f>
        <v>8.8665495141616706</v>
      </c>
      <c r="J34" s="185">
        <f>J22/SUM(J17:J23)*100</f>
        <v>9.910544697016114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23.402246297584732</v>
      </c>
      <c r="C35" s="186">
        <f>C23/SUM(C17:C23)*100</f>
        <v>26.605636227974514</v>
      </c>
      <c r="D35" s="253"/>
      <c r="E35" s="253"/>
      <c r="G35" s="113"/>
      <c r="H35" s="176" t="s">
        <v>599</v>
      </c>
      <c r="I35" s="186">
        <f>I23/SUM(I17:I23)*100</f>
        <v>34.137895389704362</v>
      </c>
      <c r="J35" s="186">
        <f>J23/SUM(J17:J23)*100</f>
        <v>33.879664236260034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0.31805983500646062</v>
      </c>
      <c r="C41" s="184">
        <f t="shared" si="12"/>
        <v>0.30993514320151527</v>
      </c>
      <c r="G41" s="113"/>
      <c r="H41" s="174" t="s">
        <v>601</v>
      </c>
      <c r="I41" s="184">
        <f t="shared" ref="I41:J41" si="13">I29</f>
        <v>0.20932396113293364</v>
      </c>
      <c r="J41" s="184">
        <f t="shared" si="13"/>
        <v>0.21751118191287297</v>
      </c>
    </row>
    <row r="42" spans="1:12" x14ac:dyDescent="0.25">
      <c r="A42" s="175" t="s">
        <v>602</v>
      </c>
      <c r="B42" s="185">
        <f t="shared" si="12"/>
        <v>0.93927045025345401</v>
      </c>
      <c r="C42" s="185">
        <f t="shared" si="12"/>
        <v>0.20949319864546861</v>
      </c>
      <c r="G42" s="113"/>
      <c r="H42" s="175" t="s">
        <v>602</v>
      </c>
      <c r="I42" s="185">
        <f t="shared" ref="I42:J42" si="14">I30</f>
        <v>0.27909861484391152</v>
      </c>
      <c r="J42" s="185">
        <f t="shared" si="14"/>
        <v>0.13785919980393357</v>
      </c>
    </row>
    <row r="43" spans="1:12" x14ac:dyDescent="0.25">
      <c r="A43" s="175" t="s">
        <v>603</v>
      </c>
      <c r="B43" s="185">
        <f t="shared" si="12"/>
        <v>5.372229400655999</v>
      </c>
      <c r="C43" s="185">
        <f t="shared" si="12"/>
        <v>0.9154565803822533</v>
      </c>
      <c r="G43" s="113"/>
      <c r="H43" s="175" t="s">
        <v>603</v>
      </c>
      <c r="I43" s="185">
        <f t="shared" ref="I43:J43" si="15">I31</f>
        <v>1.6849286747984287</v>
      </c>
      <c r="J43" s="185">
        <f t="shared" si="15"/>
        <v>0.38600575945101406</v>
      </c>
    </row>
    <row r="44" spans="1:12" x14ac:dyDescent="0.25">
      <c r="A44" s="175" t="s">
        <v>604</v>
      </c>
      <c r="B44" s="185">
        <f t="shared" si="12"/>
        <v>12.595666434748038</v>
      </c>
      <c r="C44" s="185">
        <f t="shared" si="12"/>
        <v>8.0841416518395235</v>
      </c>
      <c r="G44" s="113"/>
      <c r="H44" s="175" t="s">
        <v>604</v>
      </c>
      <c r="I44" s="185">
        <f t="shared" ref="I44:J44" si="16">I32</f>
        <v>8.9621666322100477</v>
      </c>
      <c r="J44" s="185">
        <f t="shared" si="16"/>
        <v>6.182219226763066</v>
      </c>
    </row>
    <row r="45" spans="1:12" x14ac:dyDescent="0.25">
      <c r="A45" s="175" t="s">
        <v>605</v>
      </c>
      <c r="B45" s="185">
        <f t="shared" si="12"/>
        <v>48.874366365172449</v>
      </c>
      <c r="C45" s="185">
        <f t="shared" si="12"/>
        <v>52.488090455145496</v>
      </c>
      <c r="G45" s="113"/>
      <c r="H45" s="175" t="s">
        <v>605</v>
      </c>
      <c r="I45" s="185">
        <f t="shared" ref="I45:J45" si="17">I33</f>
        <v>45.860037213148644</v>
      </c>
      <c r="J45" s="185">
        <f t="shared" si="17"/>
        <v>49.286195698792966</v>
      </c>
    </row>
    <row r="46" spans="1:12" x14ac:dyDescent="0.25">
      <c r="A46" s="175" t="s">
        <v>606</v>
      </c>
      <c r="B46" s="185">
        <f t="shared" si="12"/>
        <v>8.4981612165788682</v>
      </c>
      <c r="C46" s="185">
        <f t="shared" si="12"/>
        <v>11.387246742811225</v>
      </c>
      <c r="G46" s="113"/>
      <c r="H46" s="175" t="s">
        <v>606</v>
      </c>
      <c r="I46" s="185">
        <f t="shared" ref="I46:J46" si="18">I34</f>
        <v>8.8665495141616706</v>
      </c>
      <c r="J46" s="185">
        <f t="shared" si="18"/>
        <v>9.910544697016114</v>
      </c>
    </row>
    <row r="47" spans="1:12" x14ac:dyDescent="0.25">
      <c r="A47" s="176" t="s">
        <v>607</v>
      </c>
      <c r="B47" s="186">
        <f t="shared" si="12"/>
        <v>23.402246297584732</v>
      </c>
      <c r="C47" s="186">
        <f t="shared" si="12"/>
        <v>26.605636227974514</v>
      </c>
      <c r="G47" s="113"/>
      <c r="H47" s="176" t="s">
        <v>607</v>
      </c>
      <c r="I47" s="186">
        <f t="shared" ref="I47:J47" si="19">I35</f>
        <v>34.137895389704362</v>
      </c>
      <c r="J47" s="186">
        <f t="shared" si="19"/>
        <v>33.879664236260034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15802</v>
      </c>
      <c r="C5" s="207">
        <v>11108</v>
      </c>
      <c r="D5" s="253"/>
      <c r="E5" s="253"/>
      <c r="F5" s="1003"/>
      <c r="H5" s="174" t="s">
        <v>624</v>
      </c>
      <c r="I5" s="207">
        <v>6963</v>
      </c>
      <c r="J5" s="207">
        <v>4434</v>
      </c>
    </row>
    <row r="6" spans="1:10" ht="15" customHeight="1" x14ac:dyDescent="0.25">
      <c r="A6" s="175" t="s">
        <v>625</v>
      </c>
      <c r="B6" s="208">
        <v>5261</v>
      </c>
      <c r="C6" s="208">
        <v>4573</v>
      </c>
      <c r="D6" s="253"/>
      <c r="E6" s="253"/>
      <c r="F6" s="1003"/>
      <c r="H6" s="175" t="s">
        <v>625</v>
      </c>
      <c r="I6" s="208">
        <v>6539</v>
      </c>
      <c r="J6" s="208">
        <v>5307</v>
      </c>
    </row>
    <row r="7" spans="1:10" ht="15" customHeight="1" x14ac:dyDescent="0.25">
      <c r="A7" s="176" t="s">
        <v>626</v>
      </c>
      <c r="B7" s="209">
        <v>19181</v>
      </c>
      <c r="C7" s="209">
        <v>19165</v>
      </c>
      <c r="D7" s="253"/>
      <c r="E7" s="253"/>
      <c r="F7" s="1003"/>
      <c r="H7" s="175" t="s">
        <v>626</v>
      </c>
      <c r="I7" s="208">
        <v>25089</v>
      </c>
      <c r="J7" s="208">
        <v>22803</v>
      </c>
    </row>
    <row r="8" spans="1:10" x14ac:dyDescent="0.25">
      <c r="D8" s="253"/>
      <c r="E8" s="253"/>
      <c r="F8" s="1003"/>
      <c r="H8" s="176" t="s">
        <v>2351</v>
      </c>
      <c r="I8" s="209">
        <v>105</v>
      </c>
      <c r="J8" s="209">
        <v>98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15802</v>
      </c>
      <c r="C13" s="178">
        <f>IF(ISBLANK(C5),"0",C5)</f>
        <v>11108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5261</v>
      </c>
      <c r="C14" s="180">
        <f t="shared" si="0"/>
        <v>4573</v>
      </c>
      <c r="D14" s="253"/>
      <c r="E14" s="253"/>
      <c r="F14" s="1003"/>
      <c r="H14" s="174" t="s">
        <v>624</v>
      </c>
      <c r="I14" s="177">
        <f>IF(ISBLANK(I5),"0",I5)</f>
        <v>6963</v>
      </c>
      <c r="J14" s="178">
        <f>IF(ISBLANK(J5),"0",J5)</f>
        <v>4434</v>
      </c>
    </row>
    <row r="15" spans="1:10" ht="15" customHeight="1" x14ac:dyDescent="0.25">
      <c r="A15" s="176" t="s">
        <v>626</v>
      </c>
      <c r="B15" s="181">
        <f t="shared" si="0"/>
        <v>19181</v>
      </c>
      <c r="C15" s="182">
        <f t="shared" si="0"/>
        <v>19165</v>
      </c>
      <c r="D15" s="253"/>
      <c r="E15" s="253"/>
      <c r="F15" s="1003"/>
      <c r="H15" s="175" t="s">
        <v>625</v>
      </c>
      <c r="I15" s="179">
        <f t="shared" ref="I15:J15" si="1">IF(ISBLANK(I6),"0",I6)</f>
        <v>6539</v>
      </c>
      <c r="J15" s="180">
        <f t="shared" si="1"/>
        <v>5307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25089</v>
      </c>
      <c r="J16" s="180">
        <f t="shared" si="2"/>
        <v>22803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105</v>
      </c>
      <c r="J17" s="182">
        <f t="shared" si="3"/>
        <v>98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39.265480568531956</v>
      </c>
      <c r="C21" s="184">
        <f>C13/SUM(C13:C15)*100</f>
        <v>31.877403432244733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13.072756187257728</v>
      </c>
      <c r="C22" s="185">
        <f>C14/SUM(C13:C15)*100</f>
        <v>13.123457498708605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47.661763244210313</v>
      </c>
      <c r="C23" s="186">
        <f>C15/SUM(C13:C15)*100</f>
        <v>54.999139069046663</v>
      </c>
      <c r="D23" s="253"/>
      <c r="E23" s="253"/>
      <c r="F23" s="1003"/>
      <c r="H23" s="174" t="s">
        <v>629</v>
      </c>
      <c r="I23" s="184">
        <f>I14/SUM(I14:I17)*100</f>
        <v>17.994107918131071</v>
      </c>
      <c r="J23" s="184">
        <f>J14/SUM(J14:J17)*100</f>
        <v>13.583726487347588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16.898387430225345</v>
      </c>
      <c r="J24" s="185">
        <f>J15/SUM(J14:J17)*100</f>
        <v>16.2581949635439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64.836158776100888</v>
      </c>
      <c r="J25" s="185">
        <f>J16/SUM(J14:J17)*100</f>
        <v>69.857851847313285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0.27134587554269174</v>
      </c>
      <c r="J26" s="186">
        <f>J17/SUM(J14:J17)*100</f>
        <v>0.30022670179523314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39.265480568531956</v>
      </c>
      <c r="C29" s="189">
        <f t="shared" si="4"/>
        <v>31.877403432244733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13.072756187257728</v>
      </c>
      <c r="C30" s="192">
        <f t="shared" si="4"/>
        <v>13.123457498708605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47.661763244210313</v>
      </c>
      <c r="C31" s="195">
        <f t="shared" si="4"/>
        <v>54.999139069046663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17.994107918131071</v>
      </c>
      <c r="J32" s="189">
        <f>J23</f>
        <v>13.583726487347588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16.898387430225345</v>
      </c>
      <c r="J33" s="192">
        <f t="shared" si="5"/>
        <v>16.2581949635439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64.836158776100888</v>
      </c>
      <c r="J34" s="192">
        <f t="shared" si="6"/>
        <v>69.857851847313285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0.27134587554269174</v>
      </c>
      <c r="J35" s="195">
        <f t="shared" si="7"/>
        <v>0.30022670179523314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83275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8328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14.6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-5.0999999999999996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73.97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144.80000000000001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</v>
      </c>
      <c r="C5" s="655">
        <v>8</v>
      </c>
      <c r="E5" s="28"/>
      <c r="J5" s="654" t="s">
        <v>542</v>
      </c>
      <c r="K5" s="669">
        <f>IF(ISBLANK(B5),"",B5)</f>
        <v>3</v>
      </c>
      <c r="L5" s="618">
        <f>IF(ISBLANK(C5),"",C5)</f>
        <v>8</v>
      </c>
      <c r="N5" s="28"/>
    </row>
    <row r="6" spans="1:15" x14ac:dyDescent="0.25">
      <c r="A6" s="656" t="s">
        <v>543</v>
      </c>
      <c r="B6" s="657">
        <v>9</v>
      </c>
      <c r="C6" s="657">
        <v>7</v>
      </c>
      <c r="E6" s="44"/>
      <c r="J6" s="656" t="s">
        <v>543</v>
      </c>
      <c r="K6" s="670">
        <f t="shared" ref="K6:K10" si="0">IF(ISBLANK(B6),"",B6)</f>
        <v>9</v>
      </c>
      <c r="L6" s="619">
        <f t="shared" ref="L6:L10" si="1">IF(ISBLANK(C6),"",C6)</f>
        <v>7</v>
      </c>
      <c r="N6" s="44"/>
    </row>
    <row r="7" spans="1:15" x14ac:dyDescent="0.25">
      <c r="A7" s="656" t="s">
        <v>641</v>
      </c>
      <c r="B7" s="657">
        <v>15</v>
      </c>
      <c r="C7" s="657">
        <v>11</v>
      </c>
      <c r="E7" s="44"/>
      <c r="J7" s="656" t="s">
        <v>641</v>
      </c>
      <c r="K7" s="670">
        <f t="shared" si="0"/>
        <v>15</v>
      </c>
      <c r="L7" s="619">
        <f t="shared" si="1"/>
        <v>11</v>
      </c>
      <c r="N7" s="44"/>
    </row>
    <row r="8" spans="1:15" x14ac:dyDescent="0.25">
      <c r="A8" s="650" t="s">
        <v>642</v>
      </c>
      <c r="B8" s="651">
        <v>14</v>
      </c>
      <c r="C8" s="651">
        <v>13</v>
      </c>
      <c r="E8" s="21"/>
      <c r="J8" s="650" t="s">
        <v>642</v>
      </c>
      <c r="K8" s="670">
        <f t="shared" si="0"/>
        <v>14</v>
      </c>
      <c r="L8" s="619">
        <f t="shared" si="1"/>
        <v>13</v>
      </c>
      <c r="N8" s="21"/>
    </row>
    <row r="9" spans="1:15" x14ac:dyDescent="0.25">
      <c r="A9" s="650" t="s">
        <v>643</v>
      </c>
      <c r="B9" s="651">
        <v>22</v>
      </c>
      <c r="C9" s="651">
        <v>9</v>
      </c>
      <c r="E9" s="21"/>
      <c r="J9" s="650" t="s">
        <v>643</v>
      </c>
      <c r="K9" s="670">
        <f t="shared" si="0"/>
        <v>22</v>
      </c>
      <c r="L9" s="619">
        <f t="shared" si="1"/>
        <v>9</v>
      </c>
      <c r="N9" s="21"/>
    </row>
    <row r="10" spans="1:15" x14ac:dyDescent="0.25">
      <c r="A10" s="652" t="s">
        <v>365</v>
      </c>
      <c r="B10" s="653">
        <v>226</v>
      </c>
      <c r="C10" s="653">
        <v>8</v>
      </c>
      <c r="J10" s="652" t="s">
        <v>365</v>
      </c>
      <c r="K10" s="671">
        <f t="shared" si="0"/>
        <v>226</v>
      </c>
      <c r="L10" s="620">
        <f t="shared" si="1"/>
        <v>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0.69</v>
      </c>
      <c r="C15" s="197"/>
      <c r="D15" s="253"/>
      <c r="E15" s="211"/>
      <c r="F15" s="253"/>
      <c r="G15" s="253"/>
      <c r="J15" s="673" t="s">
        <v>488</v>
      </c>
      <c r="K15" s="674">
        <f>B15</f>
        <v>0.69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0.15</v>
      </c>
      <c r="C16" s="197"/>
      <c r="D16" s="253"/>
      <c r="E16" s="254"/>
      <c r="F16" s="253"/>
      <c r="G16" s="253"/>
      <c r="J16" s="675" t="s">
        <v>489</v>
      </c>
      <c r="K16" s="676">
        <f>B16</f>
        <v>0.15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0.4</v>
      </c>
      <c r="C18" s="197"/>
      <c r="D18" s="255"/>
      <c r="E18" s="256"/>
      <c r="F18" s="253"/>
      <c r="G18" s="253"/>
      <c r="J18" s="678" t="s">
        <v>501</v>
      </c>
      <c r="K18" s="674">
        <f>B18</f>
        <v>0.4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1.05</v>
      </c>
      <c r="C19" s="198"/>
      <c r="D19" s="255"/>
      <c r="E19" s="256"/>
      <c r="F19" s="253"/>
      <c r="G19" s="253"/>
      <c r="J19" s="672" t="s">
        <v>502</v>
      </c>
      <c r="K19" s="676">
        <f>B19</f>
        <v>1.05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0.44</v>
      </c>
      <c r="C21" s="253"/>
      <c r="D21" s="253"/>
      <c r="E21" s="253"/>
      <c r="F21" s="253"/>
      <c r="G21" s="253"/>
      <c r="J21" s="661" t="s">
        <v>498</v>
      </c>
      <c r="K21" s="679">
        <f>B21</f>
        <v>0.44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1</v>
      </c>
      <c r="C33" s="657">
        <v>0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6</v>
      </c>
      <c r="C34" s="657">
        <v>5</v>
      </c>
      <c r="E34" s="44"/>
      <c r="J34" s="656" t="s">
        <v>641</v>
      </c>
      <c r="K34" s="670">
        <f t="shared" si="2"/>
        <v>6</v>
      </c>
      <c r="L34" s="619">
        <f t="shared" si="3"/>
        <v>5</v>
      </c>
      <c r="N34" s="44"/>
    </row>
    <row r="35" spans="1:15" x14ac:dyDescent="0.25">
      <c r="A35" s="650" t="s">
        <v>642</v>
      </c>
      <c r="B35" s="651">
        <v>8</v>
      </c>
      <c r="C35" s="651">
        <v>8</v>
      </c>
      <c r="E35" s="21"/>
      <c r="J35" s="650" t="s">
        <v>642</v>
      </c>
      <c r="K35" s="670">
        <f t="shared" si="2"/>
        <v>8</v>
      </c>
      <c r="L35" s="619">
        <f t="shared" si="3"/>
        <v>8</v>
      </c>
      <c r="N35" s="21"/>
    </row>
    <row r="36" spans="1:15" x14ac:dyDescent="0.25">
      <c r="A36" s="650" t="s">
        <v>643</v>
      </c>
      <c r="B36" s="651">
        <v>14</v>
      </c>
      <c r="C36" s="651">
        <v>4</v>
      </c>
      <c r="E36" s="21"/>
      <c r="J36" s="650" t="s">
        <v>643</v>
      </c>
      <c r="K36" s="670">
        <f t="shared" si="2"/>
        <v>14</v>
      </c>
      <c r="L36" s="619">
        <f t="shared" si="3"/>
        <v>4</v>
      </c>
      <c r="N36" s="21"/>
    </row>
    <row r="37" spans="1:15" x14ac:dyDescent="0.25">
      <c r="A37" s="652" t="s">
        <v>365</v>
      </c>
      <c r="B37" s="653">
        <v>40</v>
      </c>
      <c r="C37" s="653">
        <v>7</v>
      </c>
      <c r="J37" s="652" t="s">
        <v>365</v>
      </c>
      <c r="K37" s="671">
        <f t="shared" si="2"/>
        <v>40</v>
      </c>
      <c r="L37" s="620">
        <f t="shared" si="3"/>
        <v>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0.17</v>
      </c>
      <c r="C42" s="197"/>
      <c r="D42" s="253"/>
      <c r="E42" s="211"/>
      <c r="F42" s="253"/>
      <c r="G42" s="253"/>
      <c r="J42" s="673" t="s">
        <v>488</v>
      </c>
      <c r="K42" s="674">
        <f>B42</f>
        <v>0.17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7.0000000000000007E-2</v>
      </c>
      <c r="C43" s="197"/>
      <c r="D43" s="253"/>
      <c r="E43" s="254"/>
      <c r="F43" s="253"/>
      <c r="G43" s="253"/>
      <c r="J43" s="675" t="s">
        <v>489</v>
      </c>
      <c r="K43" s="676">
        <f>B43</f>
        <v>7.0000000000000007E-2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0.11</v>
      </c>
      <c r="C45" s="197"/>
      <c r="D45" s="255"/>
      <c r="E45" s="256"/>
      <c r="F45" s="253"/>
      <c r="G45" s="253"/>
      <c r="J45" s="678" t="s">
        <v>501</v>
      </c>
      <c r="K45" s="674">
        <f>B45</f>
        <v>0.11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0.36</v>
      </c>
      <c r="C46" s="198"/>
      <c r="D46" s="255"/>
      <c r="E46" s="256"/>
      <c r="F46" s="253"/>
      <c r="G46" s="253"/>
      <c r="J46" s="672" t="s">
        <v>502</v>
      </c>
      <c r="K46" s="676">
        <f>B46</f>
        <v>0.36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0.12</v>
      </c>
      <c r="C48" s="253"/>
      <c r="D48" s="253"/>
      <c r="E48" s="253"/>
      <c r="F48" s="253"/>
      <c r="G48" s="253"/>
      <c r="J48" s="661" t="s">
        <v>498</v>
      </c>
      <c r="K48" s="679">
        <f>B48</f>
        <v>0.12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1329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16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31.2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19620632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235613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>
        <v>1.3</v>
      </c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1.3</v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1236</v>
      </c>
      <c r="C4" s="643">
        <v>14.6</v>
      </c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>
        <v>1281</v>
      </c>
      <c r="C5" s="602">
        <v>15.3</v>
      </c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>
        <v>1329</v>
      </c>
      <c r="C6" s="602">
        <v>16</v>
      </c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>
        <v>26</v>
      </c>
      <c r="E7" s="1067">
        <v>31.2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>
        <f t="shared" si="1"/>
        <v>31.2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448252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5383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6090</v>
      </c>
      <c r="C6" s="55">
        <v>3125</v>
      </c>
      <c r="D6" s="55">
        <v>2965</v>
      </c>
      <c r="E6" s="70">
        <v>6212</v>
      </c>
      <c r="F6" s="55">
        <v>3217</v>
      </c>
      <c r="G6" s="110">
        <v>2995</v>
      </c>
      <c r="H6" s="55">
        <v>2848</v>
      </c>
      <c r="I6" s="55">
        <v>1472</v>
      </c>
      <c r="J6" s="55">
        <v>1376</v>
      </c>
      <c r="K6" s="70">
        <v>14398</v>
      </c>
      <c r="L6" s="55">
        <v>7446</v>
      </c>
      <c r="M6" s="110">
        <v>6952</v>
      </c>
      <c r="N6" s="70">
        <v>12426</v>
      </c>
      <c r="O6" s="55">
        <v>6205</v>
      </c>
      <c r="P6" s="110">
        <v>6221</v>
      </c>
      <c r="Q6" s="70">
        <v>53852</v>
      </c>
      <c r="R6" s="55">
        <v>25701</v>
      </c>
      <c r="S6" s="110">
        <v>28151</v>
      </c>
      <c r="T6" s="70">
        <v>84520</v>
      </c>
      <c r="U6" s="55">
        <v>39576</v>
      </c>
      <c r="V6" s="160">
        <v>44944</v>
      </c>
    </row>
    <row r="7" spans="1:22" x14ac:dyDescent="0.25">
      <c r="A7" s="286">
        <v>2021</v>
      </c>
      <c r="B7" s="167">
        <v>6018</v>
      </c>
      <c r="C7" s="94">
        <v>3090</v>
      </c>
      <c r="D7" s="94">
        <v>2928</v>
      </c>
      <c r="E7" s="167">
        <v>6345</v>
      </c>
      <c r="F7" s="94">
        <v>3286</v>
      </c>
      <c r="G7" s="169">
        <v>3059</v>
      </c>
      <c r="H7" s="94">
        <v>2810</v>
      </c>
      <c r="I7" s="94">
        <v>1474</v>
      </c>
      <c r="J7" s="94">
        <v>1336</v>
      </c>
      <c r="K7" s="167">
        <v>14454</v>
      </c>
      <c r="L7" s="94">
        <v>7468</v>
      </c>
      <c r="M7" s="169">
        <v>6986</v>
      </c>
      <c r="N7" s="167">
        <v>12195</v>
      </c>
      <c r="O7" s="94">
        <v>6091</v>
      </c>
      <c r="P7" s="169">
        <v>6104</v>
      </c>
      <c r="Q7" s="167">
        <v>53219</v>
      </c>
      <c r="R7" s="94">
        <v>25399</v>
      </c>
      <c r="S7" s="169">
        <v>27820</v>
      </c>
      <c r="T7" s="212">
        <v>83808</v>
      </c>
      <c r="U7" s="58">
        <v>39167</v>
      </c>
      <c r="V7" s="160">
        <v>44641</v>
      </c>
    </row>
    <row r="8" spans="1:22" x14ac:dyDescent="0.25">
      <c r="A8" s="219">
        <v>2022</v>
      </c>
      <c r="B8" s="72">
        <v>5584</v>
      </c>
      <c r="C8" s="61">
        <v>2848</v>
      </c>
      <c r="D8" s="61">
        <v>2736</v>
      </c>
      <c r="E8" s="72">
        <v>6212</v>
      </c>
      <c r="F8" s="61">
        <v>3243</v>
      </c>
      <c r="G8" s="111">
        <v>2969</v>
      </c>
      <c r="H8" s="61">
        <v>3116</v>
      </c>
      <c r="I8" s="61">
        <v>1586</v>
      </c>
      <c r="J8" s="61">
        <v>1530</v>
      </c>
      <c r="K8" s="72">
        <v>14084</v>
      </c>
      <c r="L8" s="61">
        <v>7256</v>
      </c>
      <c r="M8" s="111">
        <v>6828</v>
      </c>
      <c r="N8" s="72">
        <v>13876</v>
      </c>
      <c r="O8" s="61">
        <v>6784</v>
      </c>
      <c r="P8" s="111">
        <v>7092</v>
      </c>
      <c r="Q8" s="72">
        <v>53535</v>
      </c>
      <c r="R8" s="61">
        <v>25339</v>
      </c>
      <c r="S8" s="111">
        <v>28196</v>
      </c>
      <c r="T8" s="72">
        <v>83275</v>
      </c>
      <c r="U8" s="61">
        <v>38820</v>
      </c>
      <c r="V8" s="111">
        <v>44455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5584</v>
      </c>
      <c r="C15" s="172">
        <f>E8</f>
        <v>6212</v>
      </c>
      <c r="D15" s="172">
        <f>H8</f>
        <v>3116</v>
      </c>
      <c r="E15" s="172">
        <f>K8</f>
        <v>14084</v>
      </c>
      <c r="F15" s="172">
        <f>N8</f>
        <v>13876</v>
      </c>
      <c r="G15" s="172">
        <f>Q8</f>
        <v>53535</v>
      </c>
      <c r="H15" s="334">
        <f>T8</f>
        <v>83275</v>
      </c>
      <c r="M15" s="172">
        <f>K8</f>
        <v>14084</v>
      </c>
      <c r="N15" s="172">
        <f>H15-E15-O15</f>
        <v>51247</v>
      </c>
      <c r="O15" s="172">
        <f>H15-(B15+C15+G15)</f>
        <v>17944</v>
      </c>
      <c r="P15" s="29"/>
      <c r="Q15" s="100">
        <f>M15/H15*100</f>
        <v>16.912638847193033</v>
      </c>
      <c r="R15" s="100">
        <f>N15/H15*100</f>
        <v>61.539477634344038</v>
      </c>
      <c r="S15" s="100">
        <f>O15/H15*100</f>
        <v>21.547883518462925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16.912638847193033</v>
      </c>
      <c r="R18" s="100">
        <f>N15/H15*100</f>
        <v>61.539477634344038</v>
      </c>
      <c r="S18" s="100">
        <f>O15/H15*100</f>
        <v>21.547883518462925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15.5</v>
      </c>
      <c r="C23" s="361"/>
      <c r="D23" s="361"/>
      <c r="E23" s="167">
        <v>17.8</v>
      </c>
      <c r="F23" s="361"/>
      <c r="G23" s="362"/>
      <c r="H23" s="167">
        <v>14.34</v>
      </c>
      <c r="I23" s="94">
        <v>18.96</v>
      </c>
      <c r="J23" s="169">
        <v>9.64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10.6</v>
      </c>
      <c r="C24" s="361"/>
      <c r="D24" s="361"/>
      <c r="E24" s="167">
        <v>15.7</v>
      </c>
      <c r="F24" s="361"/>
      <c r="G24" s="362"/>
      <c r="H24" s="167">
        <v>9.25</v>
      </c>
      <c r="I24" s="94">
        <v>9.83</v>
      </c>
      <c r="J24" s="169">
        <v>8.57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3.8</v>
      </c>
      <c r="C25" s="357"/>
      <c r="D25" s="357"/>
      <c r="E25" s="72">
        <v>6.3</v>
      </c>
      <c r="F25" s="357"/>
      <c r="G25" s="461"/>
      <c r="H25" s="72">
        <v>3.81</v>
      </c>
      <c r="I25" s="61">
        <v>5.05</v>
      </c>
      <c r="J25" s="111">
        <v>2.5499999999999998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9.64</v>
      </c>
      <c r="C32" s="674">
        <f>IF(ISBLANK(I23),"",I23)</f>
        <v>18.96</v>
      </c>
      <c r="F32" s="700">
        <f>A23</f>
        <v>2020</v>
      </c>
      <c r="G32" s="674">
        <f>IF(ISBLANK(J23),"",J23)</f>
        <v>9.64</v>
      </c>
      <c r="H32" s="674">
        <f>IF(ISBLANK(I23),"",I23)</f>
        <v>18.96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8.57</v>
      </c>
      <c r="C33" s="853">
        <f t="shared" ref="C33:C34" si="2">IF(ISBLANK(I24),"",I24)</f>
        <v>9.83</v>
      </c>
      <c r="F33" s="701">
        <f t="shared" ref="F33:F34" si="3">A24</f>
        <v>2021</v>
      </c>
      <c r="G33" s="853">
        <f t="shared" ref="G33:G34" si="4">IF(ISBLANK(J24),"",J24)</f>
        <v>8.57</v>
      </c>
      <c r="H33" s="853">
        <f t="shared" ref="H33:H34" si="5">IF(ISBLANK(I24),"",I24)</f>
        <v>9.83</v>
      </c>
    </row>
    <row r="34" spans="1:8" x14ac:dyDescent="0.25">
      <c r="A34" s="702">
        <f t="shared" si="0"/>
        <v>2022</v>
      </c>
      <c r="B34" s="676">
        <f t="shared" si="1"/>
        <v>2.5499999999999998</v>
      </c>
      <c r="C34" s="676">
        <f t="shared" si="2"/>
        <v>5.05</v>
      </c>
      <c r="F34" s="702">
        <f t="shared" si="3"/>
        <v>2022</v>
      </c>
      <c r="G34" s="676">
        <f t="shared" si="4"/>
        <v>2.5499999999999998</v>
      </c>
      <c r="H34" s="676">
        <f t="shared" si="5"/>
        <v>5.05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523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4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540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719</v>
      </c>
    </row>
    <row r="17" spans="2:3" x14ac:dyDescent="0.25">
      <c r="B17" s="253">
        <v>2022</v>
      </c>
      <c r="C17" s="1100">
        <v>563</v>
      </c>
    </row>
    <row r="18" spans="2:3" x14ac:dyDescent="0.25">
      <c r="B18" s="253">
        <v>2023</v>
      </c>
      <c r="C18" s="1100">
        <v>523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719</v>
      </c>
    </row>
    <row r="22" spans="2:3" x14ac:dyDescent="0.25">
      <c r="B22" s="636">
        <f>B17</f>
        <v>2022</v>
      </c>
      <c r="C22" s="636">
        <f t="shared" ref="C22:C23" si="0">IF(ISBLANK(C17),"",C17)</f>
        <v>563</v>
      </c>
    </row>
    <row r="23" spans="2:3" x14ac:dyDescent="0.25">
      <c r="B23" s="636">
        <f>B18</f>
        <v>2023</v>
      </c>
      <c r="C23" s="636">
        <f t="shared" si="0"/>
        <v>523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5</v>
      </c>
      <c r="C4" s="655">
        <v>422</v>
      </c>
      <c r="D4" s="655">
        <v>2.9</v>
      </c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>
        <v>4</v>
      </c>
      <c r="C5" s="602">
        <v>486</v>
      </c>
      <c r="D5" s="602">
        <v>3.4</v>
      </c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540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419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102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837</v>
      </c>
      <c r="C4" s="1006">
        <v>422</v>
      </c>
      <c r="D4" s="1006">
        <v>415</v>
      </c>
      <c r="E4" s="1005">
        <v>1506</v>
      </c>
      <c r="F4" s="1006">
        <v>764</v>
      </c>
      <c r="G4" s="1006">
        <v>742</v>
      </c>
      <c r="H4" s="1007">
        <v>9.9</v>
      </c>
      <c r="I4" s="1007">
        <v>17.8</v>
      </c>
      <c r="J4" s="1007">
        <v>-7.9</v>
      </c>
      <c r="K4" s="70">
        <v>767</v>
      </c>
      <c r="L4" s="55">
        <v>303</v>
      </c>
      <c r="M4" s="110">
        <v>464</v>
      </c>
      <c r="N4" s="55">
        <v>690</v>
      </c>
      <c r="O4" s="55">
        <v>325</v>
      </c>
      <c r="P4" s="110">
        <v>365</v>
      </c>
    </row>
    <row r="5" spans="1:17" x14ac:dyDescent="0.25">
      <c r="A5" s="286">
        <v>2021</v>
      </c>
      <c r="B5" s="1008">
        <v>757</v>
      </c>
      <c r="C5" s="1009">
        <v>407</v>
      </c>
      <c r="D5" s="1009">
        <v>350</v>
      </c>
      <c r="E5" s="1008">
        <v>1620</v>
      </c>
      <c r="F5" s="1009">
        <v>849</v>
      </c>
      <c r="G5" s="1009">
        <v>771</v>
      </c>
      <c r="H5" s="1010">
        <v>9</v>
      </c>
      <c r="I5" s="1010">
        <v>19.3</v>
      </c>
      <c r="J5" s="1010">
        <v>-10.3</v>
      </c>
      <c r="K5" s="212">
        <v>881</v>
      </c>
      <c r="L5" s="58">
        <v>390</v>
      </c>
      <c r="M5" s="160">
        <v>491</v>
      </c>
      <c r="N5" s="58">
        <v>851</v>
      </c>
      <c r="O5" s="58">
        <v>404</v>
      </c>
      <c r="P5" s="160">
        <v>447</v>
      </c>
    </row>
    <row r="6" spans="1:17" x14ac:dyDescent="0.25">
      <c r="A6" s="219">
        <v>2022</v>
      </c>
      <c r="B6" s="1011">
        <v>788</v>
      </c>
      <c r="C6" s="1012">
        <v>396</v>
      </c>
      <c r="D6" s="1012">
        <v>392</v>
      </c>
      <c r="E6" s="1011">
        <v>1215</v>
      </c>
      <c r="F6" s="1012">
        <v>601</v>
      </c>
      <c r="G6" s="1012">
        <v>614</v>
      </c>
      <c r="H6" s="1013">
        <v>9.5</v>
      </c>
      <c r="I6" s="1013">
        <v>14.6</v>
      </c>
      <c r="J6" s="1013">
        <v>-5.0999999999999996</v>
      </c>
      <c r="K6" s="1014">
        <v>1144</v>
      </c>
      <c r="L6" s="1015">
        <v>513</v>
      </c>
      <c r="M6" s="1016">
        <v>631</v>
      </c>
      <c r="N6" s="1015">
        <v>951</v>
      </c>
      <c r="O6" s="1015">
        <v>425</v>
      </c>
      <c r="P6" s="1016">
        <v>526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415</v>
      </c>
      <c r="C13" s="319">
        <f>IF(ISBLANK(C4),"",C4)</f>
        <v>422</v>
      </c>
      <c r="D13" s="364"/>
      <c r="E13" s="322">
        <f>A4</f>
        <v>2020</v>
      </c>
      <c r="F13" s="319">
        <f>IF(ISBLANK(G4),"",G4)</f>
        <v>742</v>
      </c>
      <c r="G13" s="319">
        <f>IF(ISBLANK(F4),"",F4)</f>
        <v>764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350</v>
      </c>
      <c r="C14" s="320">
        <f t="shared" ref="C14:C15" si="2">IF(ISBLANK(C5),"",C5)</f>
        <v>407</v>
      </c>
      <c r="D14" s="364"/>
      <c r="E14" s="323">
        <f t="shared" ref="E14:E15" si="3">A5</f>
        <v>2021</v>
      </c>
      <c r="F14" s="320">
        <f t="shared" ref="F14:F15" si="4">IF(ISBLANK(G5),"",G5)</f>
        <v>771</v>
      </c>
      <c r="G14" s="320">
        <f t="shared" ref="G14:G15" si="5">IF(ISBLANK(F5),"",F5)</f>
        <v>849</v>
      </c>
      <c r="H14" s="389"/>
      <c r="I14" s="389"/>
      <c r="J14" s="48"/>
      <c r="K14" s="325" t="s">
        <v>536</v>
      </c>
      <c r="L14" s="328">
        <f>IF(ISBLANK(K4),"",K4)</f>
        <v>767</v>
      </c>
      <c r="M14" s="328">
        <f>IF(ISBLANK(K5),"",K5)</f>
        <v>881</v>
      </c>
      <c r="N14" s="328">
        <f>IF(ISBLANK(K6),"",K6)</f>
        <v>1144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392</v>
      </c>
      <c r="C15" s="321">
        <f t="shared" si="2"/>
        <v>396</v>
      </c>
      <c r="E15" s="324">
        <f t="shared" si="3"/>
        <v>2022</v>
      </c>
      <c r="F15" s="321">
        <f t="shared" si="4"/>
        <v>614</v>
      </c>
      <c r="G15" s="321">
        <f t="shared" si="5"/>
        <v>601</v>
      </c>
      <c r="H15" s="211"/>
      <c r="I15" s="211"/>
      <c r="J15" s="28"/>
      <c r="K15" s="326" t="s">
        <v>535</v>
      </c>
      <c r="L15" s="329">
        <f>IF(ISBLANK(N4),"",N4)</f>
        <v>690</v>
      </c>
      <c r="M15" s="329">
        <f>IF(ISBLANK(N5),"",N5)</f>
        <v>851</v>
      </c>
      <c r="N15" s="329">
        <f>IF(ISBLANK(N6),"",N6)</f>
        <v>951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767</v>
      </c>
      <c r="M19" s="328">
        <f>IF(ISBLANK(K5),"",K5)</f>
        <v>881</v>
      </c>
      <c r="N19" s="328">
        <f>IF(ISBLANK(K6),"",K6)</f>
        <v>1144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690</v>
      </c>
      <c r="M20" s="329">
        <f>IF(ISBLANK(N5),"",N5)</f>
        <v>851</v>
      </c>
      <c r="N20" s="329">
        <f>IF(ISBLANK(N6),"",N6)</f>
        <v>951</v>
      </c>
      <c r="O20" s="364"/>
    </row>
    <row r="21" spans="1:15" x14ac:dyDescent="0.25">
      <c r="A21" s="322">
        <f>A4</f>
        <v>2020</v>
      </c>
      <c r="B21" s="319">
        <f>IF(ISBLANK(D4),"",D4)</f>
        <v>415</v>
      </c>
      <c r="C21" s="319">
        <f>IF(ISBLANK(C4),"",C4)</f>
        <v>422</v>
      </c>
      <c r="E21" s="322">
        <f>A4</f>
        <v>2020</v>
      </c>
      <c r="F21" s="319">
        <f>IF(ISBLANK(G4),"",G4)</f>
        <v>742</v>
      </c>
      <c r="G21" s="319">
        <f>IF(ISBLANK(F4),"",F4)</f>
        <v>764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350</v>
      </c>
      <c r="C22" s="320">
        <f t="shared" ref="C22:C23" si="8">IF(ISBLANK(C5),"",C5)</f>
        <v>407</v>
      </c>
      <c r="E22" s="323">
        <f t="shared" ref="E22:E23" si="9">A5</f>
        <v>2021</v>
      </c>
      <c r="F22" s="320">
        <f t="shared" ref="F22:F23" si="10">IF(ISBLANK(G5),"",G5)</f>
        <v>771</v>
      </c>
      <c r="G22" s="320">
        <f t="shared" ref="G22:G23" si="11">IF(ISBLANK(F5),"",F5)</f>
        <v>849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392</v>
      </c>
      <c r="C23" s="321">
        <f t="shared" si="8"/>
        <v>396</v>
      </c>
      <c r="E23" s="324">
        <f t="shared" si="9"/>
        <v>2022</v>
      </c>
      <c r="F23" s="321">
        <f t="shared" si="10"/>
        <v>614</v>
      </c>
      <c r="G23" s="321">
        <f t="shared" si="11"/>
        <v>601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13</v>
      </c>
      <c r="C5" s="611"/>
      <c r="D5" s="611"/>
      <c r="E5" s="599">
        <v>30</v>
      </c>
      <c r="F5" s="616"/>
      <c r="G5" s="945"/>
      <c r="H5" s="599">
        <v>230</v>
      </c>
      <c r="I5" s="616">
        <v>55</v>
      </c>
      <c r="J5" s="616">
        <v>175</v>
      </c>
      <c r="K5" s="616"/>
      <c r="L5" s="945"/>
    </row>
    <row r="6" spans="1:12" x14ac:dyDescent="0.25">
      <c r="A6" s="286">
        <v>2021</v>
      </c>
      <c r="B6" s="601">
        <v>32</v>
      </c>
      <c r="C6" s="612"/>
      <c r="D6" s="612"/>
      <c r="E6" s="1034">
        <v>94</v>
      </c>
      <c r="F6" s="1028"/>
      <c r="G6" s="980"/>
      <c r="H6" s="1034">
        <v>344</v>
      </c>
      <c r="I6" s="1028">
        <v>115</v>
      </c>
      <c r="J6" s="1028">
        <v>229</v>
      </c>
      <c r="K6" s="1028"/>
      <c r="L6" s="980"/>
    </row>
    <row r="7" spans="1:12" x14ac:dyDescent="0.25">
      <c r="A7" s="218">
        <v>2022</v>
      </c>
      <c r="B7" s="601">
        <v>26</v>
      </c>
      <c r="C7" s="612"/>
      <c r="D7" s="612"/>
      <c r="E7" s="1034">
        <v>102</v>
      </c>
      <c r="F7" s="1028"/>
      <c r="G7" s="980"/>
      <c r="H7" s="1034">
        <v>419</v>
      </c>
      <c r="I7" s="1028">
        <v>154</v>
      </c>
      <c r="J7" s="1028">
        <v>265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154</v>
      </c>
    </row>
    <row r="15" spans="1:12" ht="30" x14ac:dyDescent="0.25">
      <c r="A15" s="833" t="s">
        <v>1543</v>
      </c>
      <c r="B15" s="623">
        <f>IF(ISBLANK(J7),"",J7)</f>
        <v>265</v>
      </c>
    </row>
    <row r="17" spans="1:2" x14ac:dyDescent="0.25">
      <c r="A17" s="625" t="s">
        <v>1540</v>
      </c>
      <c r="B17" s="621">
        <f>IF(ISBLANK(I7),"",I7)</f>
        <v>154</v>
      </c>
    </row>
    <row r="18" spans="1:2" x14ac:dyDescent="0.25">
      <c r="A18" s="627" t="s">
        <v>1541</v>
      </c>
      <c r="B18" s="623">
        <f>IF(ISBLANK(J7),"",J7)</f>
        <v>265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40.200000000000003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29.6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57.7</v>
      </c>
      <c r="C6" s="614">
        <v>18.5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27</v>
      </c>
      <c r="C10" s="614">
        <v>37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40.200000000000003</v>
      </c>
      <c r="C14" s="73">
        <v>29.6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0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/>
      <c r="E5" s="751"/>
      <c r="G5" s="358">
        <v>2014</v>
      </c>
      <c r="H5" s="70">
        <v>225</v>
      </c>
      <c r="I5" s="55">
        <v>225</v>
      </c>
      <c r="J5" s="55">
        <v>0</v>
      </c>
      <c r="K5" s="71">
        <v>22</v>
      </c>
    </row>
    <row r="6" spans="1:12" x14ac:dyDescent="0.25">
      <c r="A6" s="286">
        <v>2021</v>
      </c>
      <c r="B6" s="601"/>
      <c r="C6" s="612"/>
      <c r="D6" s="959"/>
      <c r="E6" s="959"/>
      <c r="G6" s="480">
        <v>2017</v>
      </c>
      <c r="H6" s="212">
        <v>225</v>
      </c>
      <c r="I6" s="58">
        <v>225</v>
      </c>
      <c r="J6" s="58">
        <v>0</v>
      </c>
      <c r="K6" s="214">
        <v>22</v>
      </c>
    </row>
    <row r="7" spans="1:12" x14ac:dyDescent="0.25">
      <c r="A7" s="218">
        <v>2022</v>
      </c>
      <c r="B7" s="601"/>
      <c r="C7" s="612"/>
      <c r="D7" s="959"/>
      <c r="E7" s="959"/>
      <c r="G7" s="482">
        <v>2020</v>
      </c>
      <c r="H7" s="72">
        <v>0</v>
      </c>
      <c r="I7" s="61">
        <v>0</v>
      </c>
      <c r="J7" s="61">
        <v>0</v>
      </c>
      <c r="K7" s="73">
        <v>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0</v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>
        <f>IF(ISBLANK(J7),"",J7)</f>
        <v>0</v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4.9000000000000004</v>
      </c>
      <c r="C5" s="1092"/>
      <c r="D5" s="1093"/>
      <c r="E5" s="1092"/>
      <c r="F5" s="1093"/>
    </row>
    <row r="6" spans="1:9" x14ac:dyDescent="0.25">
      <c r="A6" s="218">
        <v>2021</v>
      </c>
      <c r="B6" s="1092">
        <v>4.4000000000000004</v>
      </c>
      <c r="C6" s="1092"/>
      <c r="D6" s="1093"/>
      <c r="E6" s="1092"/>
      <c r="F6" s="1093"/>
    </row>
    <row r="7" spans="1:9" x14ac:dyDescent="0.25">
      <c r="A7" s="219">
        <v>2022</v>
      </c>
      <c r="B7" s="73">
        <v>1.9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62888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26767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36121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122923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50319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72604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25331</v>
      </c>
      <c r="C5" s="458">
        <v>14975</v>
      </c>
      <c r="D5" s="458">
        <v>10356</v>
      </c>
      <c r="E5" s="457">
        <v>54075</v>
      </c>
      <c r="F5" s="458">
        <v>32762</v>
      </c>
      <c r="G5" s="458">
        <v>21313</v>
      </c>
      <c r="H5" s="457">
        <v>2.2000000000000002</v>
      </c>
      <c r="I5" s="763">
        <v>2.1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36508</v>
      </c>
      <c r="C6" s="458">
        <v>18198</v>
      </c>
      <c r="D6" s="458">
        <v>18310</v>
      </c>
      <c r="E6" s="457">
        <v>66886</v>
      </c>
      <c r="F6" s="458">
        <v>33958</v>
      </c>
      <c r="G6" s="458">
        <v>32928</v>
      </c>
      <c r="H6" s="457">
        <v>1.9</v>
      </c>
      <c r="I6" s="763">
        <v>1.8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62888</v>
      </c>
      <c r="C7" s="612">
        <v>26767</v>
      </c>
      <c r="D7" s="612">
        <v>36121</v>
      </c>
      <c r="E7" s="601">
        <v>122923</v>
      </c>
      <c r="F7" s="612">
        <v>50319</v>
      </c>
      <c r="G7" s="612">
        <v>72604</v>
      </c>
      <c r="H7" s="947">
        <v>1.9</v>
      </c>
      <c r="I7" s="948">
        <v>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25331</v>
      </c>
      <c r="C14" s="674">
        <f t="shared" ref="C14:D14" si="0">IF(ISBLANK(C5),"",C5)</f>
        <v>14975</v>
      </c>
      <c r="D14" s="669">
        <f t="shared" si="0"/>
        <v>10356</v>
      </c>
      <c r="F14" s="884">
        <f>A5</f>
        <v>2020</v>
      </c>
      <c r="G14" s="674">
        <f>IF(ISBLANK(E5),"",E5)</f>
        <v>54075</v>
      </c>
      <c r="H14" s="674">
        <f t="shared" ref="H14:I16" si="1">IF(ISBLANK(F5),"",F5)</f>
        <v>32762</v>
      </c>
      <c r="I14" s="669">
        <f t="shared" si="1"/>
        <v>21313</v>
      </c>
      <c r="J14" s="756"/>
      <c r="K14" s="884">
        <f>A5</f>
        <v>2020</v>
      </c>
      <c r="L14" s="674">
        <f>IF(ISBLANK(H5),"",H5)</f>
        <v>2.2000000000000002</v>
      </c>
      <c r="M14" s="669">
        <f>IF(ISBLANK(I5),"",I5)</f>
        <v>2.1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36508</v>
      </c>
      <c r="C15" s="879">
        <f t="shared" si="3"/>
        <v>18198</v>
      </c>
      <c r="D15" s="886">
        <f t="shared" si="3"/>
        <v>18310</v>
      </c>
      <c r="F15" s="890">
        <f t="shared" ref="F15:F16" si="4">A6</f>
        <v>2021</v>
      </c>
      <c r="G15" s="853">
        <f t="shared" ref="G15:G16" si="5">IF(ISBLANK(E6),"",E6)</f>
        <v>66886</v>
      </c>
      <c r="H15" s="853">
        <f t="shared" si="1"/>
        <v>33958</v>
      </c>
      <c r="I15" s="670">
        <f t="shared" si="1"/>
        <v>32928</v>
      </c>
      <c r="J15" s="211"/>
      <c r="K15" s="890">
        <f t="shared" ref="K15:K16" si="6">A6</f>
        <v>2021</v>
      </c>
      <c r="L15" s="853">
        <f t="shared" ref="L15:M16" si="7">IF(ISBLANK(H6),"",H6)</f>
        <v>1.9</v>
      </c>
      <c r="M15" s="670">
        <f t="shared" si="7"/>
        <v>1.8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62888</v>
      </c>
      <c r="C16" s="888">
        <f t="shared" si="3"/>
        <v>26767</v>
      </c>
      <c r="D16" s="889">
        <f t="shared" si="3"/>
        <v>36121</v>
      </c>
      <c r="F16" s="891">
        <f t="shared" si="4"/>
        <v>2022</v>
      </c>
      <c r="G16" s="676">
        <f t="shared" si="5"/>
        <v>122923</v>
      </c>
      <c r="H16" s="676">
        <f t="shared" si="1"/>
        <v>50319</v>
      </c>
      <c r="I16" s="671">
        <f t="shared" si="1"/>
        <v>72604</v>
      </c>
      <c r="J16" s="211"/>
      <c r="K16" s="891">
        <f t="shared" si="6"/>
        <v>2022</v>
      </c>
      <c r="L16" s="676">
        <f t="shared" si="7"/>
        <v>1.9</v>
      </c>
      <c r="M16" s="671">
        <f t="shared" si="7"/>
        <v>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25331</v>
      </c>
      <c r="C22" s="674">
        <f t="shared" ref="C22:D22" si="8">IF(ISBLANK(C5),"",C5)</f>
        <v>14975</v>
      </c>
      <c r="D22" s="669">
        <f t="shared" si="8"/>
        <v>10356</v>
      </c>
      <c r="F22" s="884">
        <f>A5</f>
        <v>2020</v>
      </c>
      <c r="G22" s="674">
        <f>IF(ISBLANK(E5),"",E5)</f>
        <v>54075</v>
      </c>
      <c r="H22" s="674">
        <f t="shared" ref="H22:I24" si="9">IF(ISBLANK(F5),"",F5)</f>
        <v>32762</v>
      </c>
      <c r="I22" s="669">
        <f t="shared" si="9"/>
        <v>21313</v>
      </c>
      <c r="J22" s="756"/>
      <c r="K22" s="884">
        <f>A5</f>
        <v>2020</v>
      </c>
      <c r="L22" s="674">
        <f>IF(ISBLANK(H5),"",H5)</f>
        <v>2.2000000000000002</v>
      </c>
      <c r="M22" s="669">
        <f>IF(ISBLANK(I5),"",I5)</f>
        <v>2.1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36508</v>
      </c>
      <c r="C23" s="853">
        <f t="shared" si="11"/>
        <v>18198</v>
      </c>
      <c r="D23" s="670">
        <f t="shared" si="11"/>
        <v>18310</v>
      </c>
      <c r="F23" s="890">
        <f t="shared" ref="F23:F24" si="12">A6</f>
        <v>2021</v>
      </c>
      <c r="G23" s="853">
        <f t="shared" ref="G23:G24" si="13">IF(ISBLANK(E6),"",E6)</f>
        <v>66886</v>
      </c>
      <c r="H23" s="853">
        <f t="shared" si="9"/>
        <v>33958</v>
      </c>
      <c r="I23" s="670">
        <f t="shared" si="9"/>
        <v>32928</v>
      </c>
      <c r="J23" s="211"/>
      <c r="K23" s="890">
        <f t="shared" ref="K23:K24" si="14">A6</f>
        <v>2021</v>
      </c>
      <c r="L23" s="853">
        <f t="shared" ref="L23:M24" si="15">IF(ISBLANK(H6),"",H6)</f>
        <v>1.9</v>
      </c>
      <c r="M23" s="670">
        <f t="shared" si="15"/>
        <v>1.8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62888</v>
      </c>
      <c r="C24" s="676">
        <f t="shared" si="11"/>
        <v>26767</v>
      </c>
      <c r="D24" s="671">
        <f t="shared" si="11"/>
        <v>36121</v>
      </c>
      <c r="F24" s="891">
        <f t="shared" si="12"/>
        <v>2022</v>
      </c>
      <c r="G24" s="676">
        <f t="shared" si="13"/>
        <v>122923</v>
      </c>
      <c r="H24" s="676">
        <f t="shared" si="9"/>
        <v>50319</v>
      </c>
      <c r="I24" s="671">
        <f t="shared" si="9"/>
        <v>72604</v>
      </c>
      <c r="J24" s="211"/>
      <c r="K24" s="891">
        <f t="shared" si="14"/>
        <v>2022</v>
      </c>
      <c r="L24" s="676">
        <f t="shared" si="15"/>
        <v>1.9</v>
      </c>
      <c r="M24" s="671">
        <f t="shared" si="15"/>
        <v>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381</v>
      </c>
      <c r="C3" s="71">
        <v>182</v>
      </c>
      <c r="D3" s="71">
        <v>12.8</v>
      </c>
      <c r="F3" s="105" t="s">
        <v>537</v>
      </c>
      <c r="G3" s="97">
        <f>IF(ISBLANK(B3),"",B3)</f>
        <v>381</v>
      </c>
      <c r="H3" s="97">
        <f>IF(ISBLANK(B4),"",B4)</f>
        <v>484</v>
      </c>
      <c r="I3" s="97">
        <f>IF(ISBLANK(B5),"",B5)</f>
        <v>521</v>
      </c>
      <c r="J3" s="365"/>
    </row>
    <row r="4" spans="1:12" x14ac:dyDescent="0.25">
      <c r="A4" s="286">
        <v>2021</v>
      </c>
      <c r="B4" s="214">
        <v>484</v>
      </c>
      <c r="C4" s="214">
        <v>264</v>
      </c>
      <c r="D4" s="214">
        <v>14.2</v>
      </c>
      <c r="F4" s="130" t="s">
        <v>538</v>
      </c>
      <c r="G4" s="98">
        <f>IF(ISBLANK(C3),"",C3)</f>
        <v>182</v>
      </c>
      <c r="H4" s="98">
        <f>IF(ISBLANK(C4),"",C4)</f>
        <v>264</v>
      </c>
      <c r="I4" s="98">
        <f>IF(ISBLANK(C5),"",C5)</f>
        <v>243</v>
      </c>
      <c r="J4" s="365"/>
    </row>
    <row r="5" spans="1:12" x14ac:dyDescent="0.25">
      <c r="A5" s="218">
        <v>2022</v>
      </c>
      <c r="B5" s="168">
        <v>521</v>
      </c>
      <c r="C5" s="168">
        <v>243</v>
      </c>
      <c r="D5" s="168">
        <v>14.2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381</v>
      </c>
      <c r="H8" s="97">
        <f>IF(ISBLANK(B4),"",B4)</f>
        <v>484</v>
      </c>
      <c r="I8" s="97">
        <f>IF(ISBLANK(B5),"",B5)</f>
        <v>521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182</v>
      </c>
      <c r="H9" s="98">
        <f>IF(ISBLANK(C4),"",C4)</f>
        <v>264</v>
      </c>
      <c r="I9" s="98">
        <f>IF(ISBLANK(C5),"",C5)</f>
        <v>243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12.8</v>
      </c>
      <c r="H13" s="132">
        <f>IF(ISBLANK(D4),"",D4)</f>
        <v>14.2</v>
      </c>
      <c r="I13" s="132">
        <f>IF(ISBLANK(D5),"",D5)</f>
        <v>14.2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1942</v>
      </c>
      <c r="C4" s="110">
        <v>2035</v>
      </c>
      <c r="E4" s="29" t="s">
        <v>540</v>
      </c>
      <c r="F4" s="163">
        <f>B4/($B$22+$C$22)*100</f>
        <v>2.3320324226958871</v>
      </c>
      <c r="G4" s="163">
        <f>C4/($B$22+$C$22)*100</f>
        <v>2.4437105974181925</v>
      </c>
      <c r="J4" s="29" t="s">
        <v>540</v>
      </c>
      <c r="K4" s="163">
        <f>G4</f>
        <v>2.4437105974181925</v>
      </c>
    </row>
    <row r="5" spans="1:11" x14ac:dyDescent="0.25">
      <c r="A5" s="202" t="s">
        <v>541</v>
      </c>
      <c r="B5" s="212">
        <v>1926</v>
      </c>
      <c r="C5" s="160">
        <v>2070</v>
      </c>
      <c r="E5" s="29" t="s">
        <v>541</v>
      </c>
      <c r="F5" s="163">
        <f t="shared" ref="F5:G21" si="0">B5/($B$22+$C$22)*100</f>
        <v>2.3128189732812969</v>
      </c>
      <c r="G5" s="163">
        <f t="shared" si="0"/>
        <v>2.485740018012609</v>
      </c>
      <c r="J5" s="29" t="s">
        <v>541</v>
      </c>
      <c r="K5" s="163">
        <f t="shared" ref="K5:K21" si="1">G5</f>
        <v>2.485740018012609</v>
      </c>
    </row>
    <row r="6" spans="1:11" x14ac:dyDescent="0.25">
      <c r="A6" s="202" t="s">
        <v>542</v>
      </c>
      <c r="B6" s="212">
        <v>1837</v>
      </c>
      <c r="C6" s="160">
        <v>1986</v>
      </c>
      <c r="E6" s="29" t="s">
        <v>542</v>
      </c>
      <c r="F6" s="163">
        <f t="shared" si="0"/>
        <v>2.2059441609126389</v>
      </c>
      <c r="G6" s="163">
        <f t="shared" si="0"/>
        <v>2.38486940858601</v>
      </c>
      <c r="J6" s="29" t="s">
        <v>542</v>
      </c>
      <c r="K6" s="163">
        <f t="shared" si="1"/>
        <v>2.38486940858601</v>
      </c>
    </row>
    <row r="7" spans="1:11" x14ac:dyDescent="0.25">
      <c r="A7" s="202" t="s">
        <v>543</v>
      </c>
      <c r="B7" s="212">
        <v>1973</v>
      </c>
      <c r="C7" s="160">
        <v>2035</v>
      </c>
      <c r="E7" s="29" t="s">
        <v>543</v>
      </c>
      <c r="F7" s="163">
        <f t="shared" si="0"/>
        <v>2.3692584809366557</v>
      </c>
      <c r="G7" s="163">
        <f t="shared" si="0"/>
        <v>2.4437105974181925</v>
      </c>
      <c r="J7" s="29" t="s">
        <v>543</v>
      </c>
      <c r="K7" s="163">
        <f t="shared" si="1"/>
        <v>2.4437105974181925</v>
      </c>
    </row>
    <row r="8" spans="1:11" x14ac:dyDescent="0.25">
      <c r="A8" s="202" t="s">
        <v>544</v>
      </c>
      <c r="B8" s="212">
        <v>2350</v>
      </c>
      <c r="C8" s="160">
        <v>2140</v>
      </c>
      <c r="E8" s="29" t="s">
        <v>544</v>
      </c>
      <c r="F8" s="163">
        <f t="shared" si="0"/>
        <v>2.8219753827679375</v>
      </c>
      <c r="G8" s="163">
        <f t="shared" si="0"/>
        <v>2.5697988592014411</v>
      </c>
      <c r="J8" s="29" t="s">
        <v>544</v>
      </c>
      <c r="K8" s="163">
        <f t="shared" si="1"/>
        <v>2.5697988592014411</v>
      </c>
    </row>
    <row r="9" spans="1:11" x14ac:dyDescent="0.25">
      <c r="A9" s="202" t="s">
        <v>545</v>
      </c>
      <c r="B9" s="212">
        <v>2769</v>
      </c>
      <c r="C9" s="160">
        <v>2609</v>
      </c>
      <c r="E9" s="29" t="s">
        <v>545</v>
      </c>
      <c r="F9" s="163">
        <f t="shared" si="0"/>
        <v>3.3251275893125189</v>
      </c>
      <c r="G9" s="163">
        <f t="shared" si="0"/>
        <v>3.1329930951666167</v>
      </c>
      <c r="J9" s="29" t="s">
        <v>545</v>
      </c>
      <c r="K9" s="163">
        <f t="shared" si="1"/>
        <v>3.1329930951666167</v>
      </c>
    </row>
    <row r="10" spans="1:11" x14ac:dyDescent="0.25">
      <c r="A10" s="202" t="s">
        <v>546</v>
      </c>
      <c r="B10" s="212">
        <v>2846</v>
      </c>
      <c r="C10" s="160">
        <v>2644</v>
      </c>
      <c r="E10" s="29" t="s">
        <v>546</v>
      </c>
      <c r="F10" s="163">
        <f t="shared" si="0"/>
        <v>3.4175923146202338</v>
      </c>
      <c r="G10" s="163">
        <f t="shared" si="0"/>
        <v>3.1750225157610328</v>
      </c>
      <c r="J10" s="29" t="s">
        <v>546</v>
      </c>
      <c r="K10" s="163">
        <f t="shared" si="1"/>
        <v>3.1750225157610328</v>
      </c>
    </row>
    <row r="11" spans="1:11" x14ac:dyDescent="0.25">
      <c r="A11" s="202" t="s">
        <v>547</v>
      </c>
      <c r="B11" s="212">
        <v>3329</v>
      </c>
      <c r="C11" s="160">
        <v>3065</v>
      </c>
      <c r="E11" s="29" t="s">
        <v>547</v>
      </c>
      <c r="F11" s="163">
        <f t="shared" si="0"/>
        <v>3.9975983188231763</v>
      </c>
      <c r="G11" s="163">
        <f t="shared" si="0"/>
        <v>3.6805764034824375</v>
      </c>
      <c r="J11" s="29" t="s">
        <v>547</v>
      </c>
      <c r="K11" s="163">
        <f t="shared" si="1"/>
        <v>3.6805764034824375</v>
      </c>
    </row>
    <row r="12" spans="1:11" x14ac:dyDescent="0.25">
      <c r="A12" s="202" t="s">
        <v>548</v>
      </c>
      <c r="B12" s="212">
        <v>3363</v>
      </c>
      <c r="C12" s="160">
        <v>3090</v>
      </c>
      <c r="E12" s="29" t="s">
        <v>548</v>
      </c>
      <c r="F12" s="163">
        <f t="shared" si="0"/>
        <v>4.0384268988291803</v>
      </c>
      <c r="G12" s="163">
        <f t="shared" si="0"/>
        <v>3.7105974181927346</v>
      </c>
      <c r="J12" s="29" t="s">
        <v>548</v>
      </c>
      <c r="K12" s="163">
        <f t="shared" si="1"/>
        <v>3.7105974181927346</v>
      </c>
    </row>
    <row r="13" spans="1:11" x14ac:dyDescent="0.25">
      <c r="A13" s="202" t="s">
        <v>549</v>
      </c>
      <c r="B13" s="212">
        <v>3299</v>
      </c>
      <c r="C13" s="160">
        <v>2808</v>
      </c>
      <c r="E13" s="29" t="s">
        <v>549</v>
      </c>
      <c r="F13" s="163">
        <f t="shared" si="0"/>
        <v>3.9615731011708197</v>
      </c>
      <c r="G13" s="163">
        <f t="shared" si="0"/>
        <v>3.3719603722605824</v>
      </c>
      <c r="J13" s="29" t="s">
        <v>549</v>
      </c>
      <c r="K13" s="163">
        <f t="shared" si="1"/>
        <v>3.3719603722605824</v>
      </c>
    </row>
    <row r="14" spans="1:11" x14ac:dyDescent="0.25">
      <c r="A14" s="202" t="s">
        <v>550</v>
      </c>
      <c r="B14" s="212">
        <v>2762</v>
      </c>
      <c r="C14" s="160">
        <v>2447</v>
      </c>
      <c r="E14" s="29" t="s">
        <v>550</v>
      </c>
      <c r="F14" s="163">
        <f t="shared" si="0"/>
        <v>3.3167217051936357</v>
      </c>
      <c r="G14" s="163">
        <f t="shared" si="0"/>
        <v>2.9384569198438908</v>
      </c>
      <c r="J14" s="29" t="s">
        <v>550</v>
      </c>
      <c r="K14" s="163">
        <f t="shared" si="1"/>
        <v>2.9384569198438908</v>
      </c>
    </row>
    <row r="15" spans="1:11" x14ac:dyDescent="0.25">
      <c r="A15" s="202" t="s">
        <v>551</v>
      </c>
      <c r="B15" s="212">
        <v>2774</v>
      </c>
      <c r="C15" s="160">
        <v>2296</v>
      </c>
      <c r="E15" s="29" t="s">
        <v>551</v>
      </c>
      <c r="F15" s="163">
        <f t="shared" si="0"/>
        <v>3.3311317922545784</v>
      </c>
      <c r="G15" s="163">
        <f t="shared" si="0"/>
        <v>2.7571299909936955</v>
      </c>
      <c r="J15" s="29" t="s">
        <v>551</v>
      </c>
      <c r="K15" s="163">
        <f t="shared" si="1"/>
        <v>2.7571299909936955</v>
      </c>
    </row>
    <row r="16" spans="1:11" x14ac:dyDescent="0.25">
      <c r="A16" s="202" t="s">
        <v>552</v>
      </c>
      <c r="B16" s="212">
        <v>2731</v>
      </c>
      <c r="C16" s="160">
        <v>2205</v>
      </c>
      <c r="E16" s="29" t="s">
        <v>552</v>
      </c>
      <c r="F16" s="163">
        <f t="shared" si="0"/>
        <v>3.2794956469528671</v>
      </c>
      <c r="G16" s="163">
        <f t="shared" si="0"/>
        <v>2.6478534974482137</v>
      </c>
      <c r="J16" s="29" t="s">
        <v>552</v>
      </c>
      <c r="K16" s="163">
        <f t="shared" si="1"/>
        <v>2.6478534974482137</v>
      </c>
    </row>
    <row r="17" spans="1:11" x14ac:dyDescent="0.25">
      <c r="A17" s="202" t="s">
        <v>553</v>
      </c>
      <c r="B17" s="212">
        <v>3164</v>
      </c>
      <c r="C17" s="160">
        <v>2363</v>
      </c>
      <c r="E17" s="29" t="s">
        <v>553</v>
      </c>
      <c r="F17" s="163">
        <f t="shared" si="0"/>
        <v>3.799459621735215</v>
      </c>
      <c r="G17" s="163">
        <f t="shared" si="0"/>
        <v>2.8375863104172923</v>
      </c>
      <c r="J17" s="29" t="s">
        <v>553</v>
      </c>
      <c r="K17" s="163">
        <f t="shared" si="1"/>
        <v>2.8375863104172923</v>
      </c>
    </row>
    <row r="18" spans="1:11" x14ac:dyDescent="0.25">
      <c r="A18" s="202" t="s">
        <v>554</v>
      </c>
      <c r="B18" s="212">
        <v>3163</v>
      </c>
      <c r="C18" s="160">
        <v>2240</v>
      </c>
      <c r="E18" s="29" t="s">
        <v>554</v>
      </c>
      <c r="F18" s="163">
        <f t="shared" si="0"/>
        <v>3.7982587811468029</v>
      </c>
      <c r="G18" s="163">
        <f t="shared" si="0"/>
        <v>2.6898829180426298</v>
      </c>
      <c r="J18" s="29" t="s">
        <v>554</v>
      </c>
      <c r="K18" s="163">
        <f t="shared" si="1"/>
        <v>2.6898829180426298</v>
      </c>
    </row>
    <row r="19" spans="1:11" x14ac:dyDescent="0.25">
      <c r="A19" s="202" t="s">
        <v>555</v>
      </c>
      <c r="B19" s="212">
        <v>1839</v>
      </c>
      <c r="C19" s="160">
        <v>1251</v>
      </c>
      <c r="E19" s="29" t="s">
        <v>555</v>
      </c>
      <c r="F19" s="163">
        <f t="shared" si="0"/>
        <v>2.2083458420894626</v>
      </c>
      <c r="G19" s="163">
        <f t="shared" si="0"/>
        <v>1.5022515761032724</v>
      </c>
      <c r="J19" s="29" t="s">
        <v>555</v>
      </c>
      <c r="K19" s="163">
        <f t="shared" si="1"/>
        <v>1.5022515761032724</v>
      </c>
    </row>
    <row r="20" spans="1:11" x14ac:dyDescent="0.25">
      <c r="A20" s="202" t="s">
        <v>556</v>
      </c>
      <c r="B20" s="212">
        <v>1406</v>
      </c>
      <c r="C20" s="160">
        <v>919</v>
      </c>
      <c r="E20" s="29" t="s">
        <v>556</v>
      </c>
      <c r="F20" s="163">
        <f t="shared" si="0"/>
        <v>1.6883818673071149</v>
      </c>
      <c r="G20" s="163">
        <f t="shared" si="0"/>
        <v>1.1035725007505253</v>
      </c>
      <c r="J20" s="29" t="s">
        <v>556</v>
      </c>
      <c r="K20" s="163">
        <f t="shared" si="1"/>
        <v>1.1035725007505253</v>
      </c>
    </row>
    <row r="21" spans="1:11" x14ac:dyDescent="0.25">
      <c r="A21" s="203" t="s">
        <v>557</v>
      </c>
      <c r="B21" s="72">
        <v>982</v>
      </c>
      <c r="C21" s="111">
        <v>617</v>
      </c>
      <c r="E21" s="31" t="s">
        <v>557</v>
      </c>
      <c r="F21" s="163">
        <f t="shared" si="0"/>
        <v>1.1792254578204744</v>
      </c>
      <c r="G21" s="163">
        <f t="shared" si="0"/>
        <v>0.74091864305013511</v>
      </c>
      <c r="J21" s="31" t="s">
        <v>557</v>
      </c>
      <c r="K21" s="210">
        <f t="shared" si="1"/>
        <v>0.74091864305013511</v>
      </c>
    </row>
    <row r="22" spans="1:11" x14ac:dyDescent="0.25">
      <c r="A22" s="309" t="s">
        <v>16</v>
      </c>
      <c r="B22" s="121">
        <f>SUM(B4:B21)</f>
        <v>44455</v>
      </c>
      <c r="C22" s="124">
        <f>SUM(C4:C21)</f>
        <v>38820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7142</v>
      </c>
      <c r="C3" s="110">
        <v>215</v>
      </c>
      <c r="E3" s="297" t="s">
        <v>709</v>
      </c>
      <c r="F3" s="71">
        <v>57.68</v>
      </c>
      <c r="G3" s="71">
        <v>59.57</v>
      </c>
      <c r="K3" s="122" t="s">
        <v>16</v>
      </c>
      <c r="L3" s="71">
        <v>2.66</v>
      </c>
      <c r="M3" s="71">
        <v>2.2999999999999998</v>
      </c>
    </row>
    <row r="4" spans="1:16" x14ac:dyDescent="0.25">
      <c r="A4" s="202" t="s">
        <v>704</v>
      </c>
      <c r="B4" s="212">
        <v>8318</v>
      </c>
      <c r="C4" s="160">
        <v>378</v>
      </c>
      <c r="E4" s="298" t="s">
        <v>710</v>
      </c>
      <c r="F4" s="214">
        <v>38.619999999999997</v>
      </c>
      <c r="G4" s="214">
        <v>35.54</v>
      </c>
      <c r="K4" s="215" t="s">
        <v>212</v>
      </c>
      <c r="L4" s="214">
        <v>2.64</v>
      </c>
      <c r="M4" s="214">
        <v>2.2799999999999998</v>
      </c>
      <c r="N4" s="211"/>
    </row>
    <row r="5" spans="1:16" x14ac:dyDescent="0.25">
      <c r="A5" s="202" t="s">
        <v>705</v>
      </c>
      <c r="B5" s="212">
        <v>6980</v>
      </c>
      <c r="C5" s="160">
        <v>345</v>
      </c>
      <c r="E5" s="298" t="s">
        <v>711</v>
      </c>
      <c r="F5" s="214">
        <v>3.29</v>
      </c>
      <c r="G5" s="214">
        <v>4.46</v>
      </c>
      <c r="K5" s="123" t="s">
        <v>213</v>
      </c>
      <c r="L5" s="73">
        <v>3.07</v>
      </c>
      <c r="M5" s="73">
        <v>2.57</v>
      </c>
      <c r="N5" s="211"/>
    </row>
    <row r="6" spans="1:16" x14ac:dyDescent="0.25">
      <c r="A6" s="202" t="s">
        <v>706</v>
      </c>
      <c r="B6" s="212">
        <v>5856</v>
      </c>
      <c r="C6" s="160">
        <v>370</v>
      </c>
      <c r="E6" s="298" t="s">
        <v>712</v>
      </c>
      <c r="F6" s="214">
        <v>0.37</v>
      </c>
      <c r="G6" s="214">
        <v>0.35</v>
      </c>
      <c r="K6" s="226"/>
      <c r="L6" s="164"/>
      <c r="M6" s="211"/>
    </row>
    <row r="7" spans="1:16" x14ac:dyDescent="0.25">
      <c r="A7" s="202" t="s">
        <v>707</v>
      </c>
      <c r="B7" s="212">
        <v>1655</v>
      </c>
      <c r="C7" s="160">
        <v>111</v>
      </c>
      <c r="E7" s="299" t="s">
        <v>713</v>
      </c>
      <c r="F7" s="73">
        <v>0.05</v>
      </c>
      <c r="G7" s="73">
        <v>0.09</v>
      </c>
      <c r="K7" s="227"/>
      <c r="L7" s="211"/>
      <c r="M7" s="211"/>
    </row>
    <row r="8" spans="1:16" x14ac:dyDescent="0.25">
      <c r="A8" s="203" t="s">
        <v>708</v>
      </c>
      <c r="B8" s="72">
        <v>729</v>
      </c>
      <c r="C8" s="111">
        <v>91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14.23841059602649</v>
      </c>
      <c r="C13" s="301">
        <f>B3/SUM(B3:B8)*100</f>
        <v>23.279009126466754</v>
      </c>
      <c r="E13" s="217" t="s">
        <v>836</v>
      </c>
      <c r="F13" s="289">
        <f>IF(ISBLANK(F3),"",F3)</f>
        <v>57.68</v>
      </c>
      <c r="G13" s="289">
        <f>IF(ISBLANK(G3),"",G3)</f>
        <v>59.57</v>
      </c>
    </row>
    <row r="14" spans="1:16" x14ac:dyDescent="0.25">
      <c r="A14" s="220" t="s">
        <v>825</v>
      </c>
      <c r="B14" s="305">
        <f>C4/SUM(C3:C8)*100</f>
        <v>25.03311258278146</v>
      </c>
      <c r="C14" s="302">
        <f>B4/SUM(B3:B8)*100</f>
        <v>27.112125162972621</v>
      </c>
      <c r="E14" s="286" t="s">
        <v>837</v>
      </c>
      <c r="F14" s="290">
        <f t="shared" ref="F14:G17" si="0">IF(ISBLANK(F4),"",F4)</f>
        <v>38.619999999999997</v>
      </c>
      <c r="G14" s="290">
        <f t="shared" si="0"/>
        <v>35.54</v>
      </c>
    </row>
    <row r="15" spans="1:16" x14ac:dyDescent="0.25">
      <c r="A15" s="220" t="s">
        <v>826</v>
      </c>
      <c r="B15" s="305">
        <f>C5/SUM(C3:C8)*100</f>
        <v>22.847682119205299</v>
      </c>
      <c r="C15" s="302">
        <f>B5/SUM(B3:B8)*100</f>
        <v>22.750977835723599</v>
      </c>
      <c r="E15" s="286" t="s">
        <v>838</v>
      </c>
      <c r="F15" s="290">
        <f t="shared" si="0"/>
        <v>3.29</v>
      </c>
      <c r="G15" s="290">
        <f t="shared" si="0"/>
        <v>4.46</v>
      </c>
    </row>
    <row r="16" spans="1:16" x14ac:dyDescent="0.25">
      <c r="A16" s="220" t="s">
        <v>827</v>
      </c>
      <c r="B16" s="305">
        <f>C6/SUM(C3:C8)*100</f>
        <v>24.503311258278146</v>
      </c>
      <c r="C16" s="302">
        <f>B6/SUM(B3:B8)*100</f>
        <v>19.087353324641459</v>
      </c>
      <c r="E16" s="286" t="s">
        <v>839</v>
      </c>
      <c r="F16" s="290">
        <f t="shared" si="0"/>
        <v>0.37</v>
      </c>
      <c r="G16" s="290">
        <f t="shared" si="0"/>
        <v>0.35</v>
      </c>
    </row>
    <row r="17" spans="1:18" x14ac:dyDescent="0.25">
      <c r="A17" s="220" t="s">
        <v>828</v>
      </c>
      <c r="B17" s="305">
        <f>C7/SUM(C3:C8)*100</f>
        <v>7.3509933774834435</v>
      </c>
      <c r="C17" s="302">
        <f>B7/SUM(B3:B8)*100</f>
        <v>5.3943937418513688</v>
      </c>
      <c r="E17" s="219" t="s">
        <v>840</v>
      </c>
      <c r="F17" s="291">
        <f t="shared" si="0"/>
        <v>0.05</v>
      </c>
      <c r="G17" s="291">
        <f t="shared" si="0"/>
        <v>0.09</v>
      </c>
    </row>
    <row r="18" spans="1:18" x14ac:dyDescent="0.25">
      <c r="A18" s="221" t="s">
        <v>829</v>
      </c>
      <c r="B18" s="306">
        <f>C8/SUM(C3:C8)*100</f>
        <v>6.0264900662251648</v>
      </c>
      <c r="C18" s="303">
        <f>B8/SUM(B3:B8)*100</f>
        <v>2.3761408083441982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14.23841059602649</v>
      </c>
      <c r="C22" s="301">
        <f>C13</f>
        <v>23.279009126466754</v>
      </c>
    </row>
    <row r="23" spans="1:18" x14ac:dyDescent="0.25">
      <c r="A23" s="220" t="s">
        <v>831</v>
      </c>
      <c r="B23" s="305">
        <f t="shared" ref="B23:C27" si="1">B14</f>
        <v>25.03311258278146</v>
      </c>
      <c r="C23" s="302">
        <f t="shared" si="1"/>
        <v>27.112125162972621</v>
      </c>
    </row>
    <row r="24" spans="1:18" x14ac:dyDescent="0.25">
      <c r="A24" s="307" t="s">
        <v>832</v>
      </c>
      <c r="B24" s="305">
        <f t="shared" si="1"/>
        <v>22.847682119205299</v>
      </c>
      <c r="C24" s="302">
        <f t="shared" si="1"/>
        <v>22.750977835723599</v>
      </c>
    </row>
    <row r="25" spans="1:18" x14ac:dyDescent="0.25">
      <c r="A25" s="220" t="s">
        <v>833</v>
      </c>
      <c r="B25" s="305">
        <f t="shared" si="1"/>
        <v>24.503311258278146</v>
      </c>
      <c r="C25" s="302">
        <f t="shared" si="1"/>
        <v>19.087353324641459</v>
      </c>
    </row>
    <row r="26" spans="1:18" x14ac:dyDescent="0.25">
      <c r="A26" s="220" t="s">
        <v>834</v>
      </c>
      <c r="B26" s="305">
        <f t="shared" si="1"/>
        <v>7.3509933774834435</v>
      </c>
      <c r="C26" s="302">
        <f t="shared" si="1"/>
        <v>5.3943937418513688</v>
      </c>
    </row>
    <row r="27" spans="1:18" x14ac:dyDescent="0.25">
      <c r="A27" s="308" t="s">
        <v>835</v>
      </c>
      <c r="B27" s="306">
        <f t="shared" si="1"/>
        <v>6.0264900662251648</v>
      </c>
      <c r="C27" s="303">
        <f t="shared" si="1"/>
        <v>2.3761408083441982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11491</v>
      </c>
      <c r="C34" s="110">
        <v>407</v>
      </c>
      <c r="E34" s="297" t="s">
        <v>709</v>
      </c>
      <c r="F34" s="71">
        <v>59.57</v>
      </c>
      <c r="G34" s="211"/>
      <c r="K34" s="122" t="s">
        <v>16</v>
      </c>
      <c r="L34" s="71">
        <v>2.2999999999999998</v>
      </c>
      <c r="M34" s="211"/>
    </row>
    <row r="35" spans="1:16" x14ac:dyDescent="0.25">
      <c r="A35" s="202" t="s">
        <v>704</v>
      </c>
      <c r="B35" s="212">
        <v>9722</v>
      </c>
      <c r="C35" s="160">
        <v>575</v>
      </c>
      <c r="E35" s="298" t="s">
        <v>710</v>
      </c>
      <c r="F35" s="214">
        <v>35.54</v>
      </c>
      <c r="G35" s="211"/>
      <c r="K35" s="215" t="s">
        <v>212</v>
      </c>
      <c r="L35" s="214">
        <v>2.2799999999999998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6705</v>
      </c>
      <c r="C36" s="160">
        <v>370</v>
      </c>
      <c r="E36" s="298" t="s">
        <v>711</v>
      </c>
      <c r="F36" s="214">
        <v>4.46</v>
      </c>
      <c r="G36" s="211"/>
      <c r="K36" s="123" t="s">
        <v>213</v>
      </c>
      <c r="L36" s="73">
        <v>2.57</v>
      </c>
      <c r="M36" s="211"/>
      <c r="N36" s="288">
        <v>2022</v>
      </c>
    </row>
    <row r="37" spans="1:16" x14ac:dyDescent="0.25">
      <c r="A37" s="202" t="s">
        <v>706</v>
      </c>
      <c r="B37" s="212">
        <v>4880</v>
      </c>
      <c r="C37" s="160">
        <v>359</v>
      </c>
      <c r="E37" s="298" t="s">
        <v>712</v>
      </c>
      <c r="F37" s="214">
        <v>0.35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1137</v>
      </c>
      <c r="C38" s="160">
        <v>68</v>
      </c>
      <c r="E38" s="299" t="s">
        <v>713</v>
      </c>
      <c r="F38" s="73">
        <v>0.09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298</v>
      </c>
      <c r="C39" s="111">
        <v>30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22.498618021006081</v>
      </c>
      <c r="C44" s="301">
        <f>B34/SUM(B34:B39)*100</f>
        <v>33.567025969094146</v>
      </c>
      <c r="E44" s="217" t="s">
        <v>836</v>
      </c>
      <c r="F44" s="289">
        <f>IF(ISBLANK(F34),"",F34)</f>
        <v>59.57</v>
      </c>
    </row>
    <row r="45" spans="1:16" x14ac:dyDescent="0.25">
      <c r="A45" s="220" t="s">
        <v>825</v>
      </c>
      <c r="B45" s="305">
        <f>C35/SUM(C34:C39)*100</f>
        <v>31.785516860143726</v>
      </c>
      <c r="C45" s="302">
        <f>B35/SUM(B34:B39)*100</f>
        <v>28.399497560833115</v>
      </c>
      <c r="E45" s="286" t="s">
        <v>837</v>
      </c>
      <c r="F45" s="290">
        <f t="shared" ref="F45:F48" si="2">IF(ISBLANK(F35),"",F35)</f>
        <v>35.54</v>
      </c>
    </row>
    <row r="46" spans="1:16" x14ac:dyDescent="0.25">
      <c r="A46" s="220" t="s">
        <v>826</v>
      </c>
      <c r="B46" s="305">
        <f>C36/SUM(C34:C39)*100</f>
        <v>20.453289110005528</v>
      </c>
      <c r="C46" s="302">
        <f>B36/SUM(B34:B39)*100</f>
        <v>19.586364034703358</v>
      </c>
      <c r="E46" s="286" t="s">
        <v>838</v>
      </c>
      <c r="F46" s="290">
        <f t="shared" si="2"/>
        <v>4.46</v>
      </c>
    </row>
    <row r="47" spans="1:16" x14ac:dyDescent="0.25">
      <c r="A47" s="220" t="s">
        <v>827</v>
      </c>
      <c r="B47" s="305">
        <f>C37/SUM(C34:C39)*100</f>
        <v>19.845218352681041</v>
      </c>
      <c r="C47" s="302">
        <f>B37/SUM(B34:B39)*100</f>
        <v>14.255250781409751</v>
      </c>
      <c r="E47" s="286" t="s">
        <v>839</v>
      </c>
      <c r="F47" s="290">
        <f t="shared" si="2"/>
        <v>0.35</v>
      </c>
    </row>
    <row r="48" spans="1:16" x14ac:dyDescent="0.25">
      <c r="A48" s="220" t="s">
        <v>828</v>
      </c>
      <c r="B48" s="305">
        <f>C38/SUM(C34:C39)*100</f>
        <v>3.7589828634604756</v>
      </c>
      <c r="C48" s="302">
        <f>B38/SUM(B34:B39)*100</f>
        <v>3.3213565857505913</v>
      </c>
      <c r="E48" s="219" t="s">
        <v>840</v>
      </c>
      <c r="F48" s="291">
        <f t="shared" si="2"/>
        <v>0.09</v>
      </c>
    </row>
    <row r="49" spans="1:3" x14ac:dyDescent="0.25">
      <c r="A49" s="221" t="s">
        <v>829</v>
      </c>
      <c r="B49" s="306">
        <f>C39/SUM(C34:C39)*100</f>
        <v>1.6583747927031509</v>
      </c>
      <c r="C49" s="303">
        <f>B39/SUM(B34:B39)*100</f>
        <v>0.87050506820903817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22.498618021006081</v>
      </c>
      <c r="C53" s="301">
        <f>C44</f>
        <v>33.567025969094146</v>
      </c>
    </row>
    <row r="54" spans="1:3" x14ac:dyDescent="0.25">
      <c r="A54" s="220" t="s">
        <v>831</v>
      </c>
      <c r="B54" s="305">
        <f t="shared" ref="B54:C54" si="3">B45</f>
        <v>31.785516860143726</v>
      </c>
      <c r="C54" s="302">
        <f t="shared" si="3"/>
        <v>28.399497560833115</v>
      </c>
    </row>
    <row r="55" spans="1:3" x14ac:dyDescent="0.25">
      <c r="A55" s="307" t="s">
        <v>832</v>
      </c>
      <c r="B55" s="305">
        <f t="shared" ref="B55:C55" si="4">B46</f>
        <v>20.453289110005528</v>
      </c>
      <c r="C55" s="302">
        <f t="shared" si="4"/>
        <v>19.586364034703358</v>
      </c>
    </row>
    <row r="56" spans="1:3" x14ac:dyDescent="0.25">
      <c r="A56" s="220" t="s">
        <v>833</v>
      </c>
      <c r="B56" s="305">
        <f t="shared" ref="B56:C56" si="5">B47</f>
        <v>19.845218352681041</v>
      </c>
      <c r="C56" s="302">
        <f t="shared" si="5"/>
        <v>14.255250781409751</v>
      </c>
    </row>
    <row r="57" spans="1:3" x14ac:dyDescent="0.25">
      <c r="A57" s="220" t="s">
        <v>834</v>
      </c>
      <c r="B57" s="305">
        <f t="shared" ref="B57:C57" si="6">B48</f>
        <v>3.7589828634604756</v>
      </c>
      <c r="C57" s="302">
        <f t="shared" si="6"/>
        <v>3.3213565857505913</v>
      </c>
    </row>
    <row r="58" spans="1:3" x14ac:dyDescent="0.25">
      <c r="A58" s="308" t="s">
        <v>835</v>
      </c>
      <c r="B58" s="306">
        <f t="shared" ref="B58:C58" si="7">B49</f>
        <v>1.6583747927031509</v>
      </c>
      <c r="C58" s="303">
        <f t="shared" si="7"/>
        <v>0.87050506820903817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2024-04-26T07:38:12Z</dcterms:modified>
</cp:coreProperties>
</file>