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<sst xmlns="http://schemas.openxmlformats.org/spreadsheetml/2006/main" count="6316" uniqueCount="2914">
  <si>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</si>
  <si>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</si>
  <si>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</si>
  <si>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</si>
  <si>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</si>
  <si>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</si>
  <si>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</si>
  <si>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</si>
  <si>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</si>
  <si>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</si>
  <si>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</si>
  <si>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</si>
  <si>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</si>
  <si>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</si>
  <si>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</si>
  <si>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</si>
  <si>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</si>
  <si>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</si>
  <si>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</si>
  <si>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</si>
  <si>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</si>
  <si>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</si>
  <si>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</si>
  <si>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</si>
  <si>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</si>
  <si>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</si>
  <si>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</si>
  <si>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</si>
  <si>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</si>
  <si>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</si>
  <si>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</si>
  <si>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</si>
  <si>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</si>
  <si>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</si>
  <si>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</si>
  <si>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</si>
  <si>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</si>
  <si>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</si>
  <si>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</si>
  <si>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</si>
  <si>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</si>
  <si>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</si>
  <si>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</si>
  <si>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</si>
  <si>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</si>
  <si>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</si>
  <si>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</si>
  <si>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</si>
  <si>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</si>
  <si>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</si>
  <si>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</si>
  <si>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</si>
  <si>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</si>
  <si>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</si>
  <si>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</si>
  <si>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</si>
  <si>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</si>
  <si>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</si>
  <si>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</si>
  <si>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</si>
  <si>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</si>
  <si>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</si>
  <si>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</si>
  <si>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</si>
  <si>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</si>
  <si>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</si>
  <si>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</si>
  <si>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</si>
  <si>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</si>
  <si>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</si>
  <si>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</si>
  <si>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</si>
  <si>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</si>
  <si>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</si>
  <si>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</si>
  <si>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</si>
  <si>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</si>
  <si>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</si>
  <si>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</si>
  <si>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</si>
  <si>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</si>
  <si>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</si>
  <si>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</si>
  <si>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</si>
  <si>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</si>
  <si>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</si>
  <si>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</si>
  <si>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</si>
  <si>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</si>
  <si>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</si>
  <si>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</si>
  <si>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</si>
  <si>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</si>
  <si>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</si>
  <si>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</si>
  <si>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</si>
  <si>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</si>
  <si>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</si>
  <si>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</si>
  <si>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</si>
  <si>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</si>
  <si>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</si>
  <si>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</si>
  <si>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</si>
  <si>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</si>
  <si>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</si>
  <si>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</si>
  <si>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</si>
  <si>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</si>
  <si>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</si>
  <si>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</si>
  <si>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</si>
  <si>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</si>
  <si>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</si>
  <si>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</si>
  <si>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</si>
  <si>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</si>
  <si>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</si>
  <si>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</si>
  <si>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</si>
  <si>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</si>
  <si>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</si>
  <si>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</si>
  <si>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</si>
  <si>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</si>
  <si>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</si>
  <si>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</si>
  <si>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</si>
  <si>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</si>
  <si>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</si>
  <si>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</si>
  <si>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</si>
  <si>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</si>
  <si>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</si>
  <si>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</si>
  <si>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</si>
  <si>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</si>
  <si>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</si>
  <si>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</si>
  <si>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</si>
  <si>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</si>
  <si>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</si>
  <si>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</si>
  <si>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</si>
  <si>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</si>
  <si>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</si>
  <si>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</si>
  <si>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</si>
  <si>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</si>
  <si>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</si>
  <si>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</si>
  <si>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</si>
  <si>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</si>
  <si>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</si>
  <si>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</si>
  <si>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</si>
  <si>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</si>
  <si>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</si>
  <si>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</si>
  <si>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</si>
  <si>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</si>
  <si>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</si>
  <si>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</si>
  <si>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</si>
  <si>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</si>
  <si>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</si>
  <si>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</si>
  <si>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</si>
  <si>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</si>
  <si>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</si>
  <si>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</si>
  <si>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</si>
  <si>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</si>
  <si>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</si>
  <si>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</si>
  <si>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</si>
  <si>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</si>
  <si>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</si>
  <si>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</si>
  <si>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</si>
  <si>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</si>
  <si>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</si>
  <si>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</si>
  <si>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</si>
  <si>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</si>
  <si>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</si>
  <si>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</si>
  <si>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</si>
  <si>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</si>
  <si>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</si>
  <si>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</si>
  <si>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</si>
  <si>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</si>
  <si>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</si>
  <si>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</si>
  <si>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</si>
  <si>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</si>
  <si>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</si>
  <si>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</si>
  <si>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</si>
  <si>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</si>
  <si>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</si>
  <si>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</si>
  <si>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</si>
  <si>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</si>
  <si>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</si>
  <si>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</si>
  <si>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</si>
  <si>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</si>
  <si>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</si>
  <si>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</si>
  <si>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</si>
  <si>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</si>
  <si>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</si>
  <si>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</si>
  <si>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</si>
  <si>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</si>
  <si>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</si>
  <si>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</si>
  <si>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</si>
  <si>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</si>
  <si>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</si>
  <si>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</si>
  <si>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</si>
  <si>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</si>
  <si>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</si>
  <si>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</si>
  <si>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</si>
  <si>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</si>
  <si>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</si>
  <si>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</si>
  <si>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</si>
  <si>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</si>
  <si>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</si>
  <si>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</si>
  <si>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</si>
  <si>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</si>
  <si>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</si>
  <si>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</si>
  <si>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</si>
  <si>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</si>
  <si>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</si>
  <si>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</si>
  <si>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</si>
  <si>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</si>
  <si>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</si>
  <si>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</si>
  <si>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</si>
  <si>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</si>
  <si>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</si>
  <si>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</si>
  <si>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</si>
  <si>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</si>
  <si>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</si>
  <si>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</si>
  <si>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</si>
  <si>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</si>
  <si>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</si>
  <si>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</si>
  <si>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</si>
  <si>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</si>
  <si>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</si>
  <si>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</si>
  <si>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</si>
  <si>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</si>
  <si>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</si>
  <si>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</si>
  <si>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</si>
  <si>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</si>
  <si>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</si>
  <si>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</si>
  <si>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</si>
  <si>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</si>
  <si>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</si>
  <si>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</si>
  <si>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</si>
  <si>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</si>
  <si>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</si>
  <si>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</si>
  <si>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</si>
  <si>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</si>
  <si>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</si>
  <si>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</si>
  <si>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</si>
  <si>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</si>
  <si>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</si>
  <si>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</si>
  <si>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</si>
  <si>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</si>
  <si>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</si>
  <si>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</si>
  <si>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</si>
  <si>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</si>
  <si>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</si>
  <si>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</si>
  <si>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</si>
  <si>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</si>
  <si>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</si>
  <si>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</si>
  <si>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</si>
  <si>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</si>
  <si>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</si>
  <si>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</si>
  <si>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</si>
  <si>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</si>
  <si>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</si>
  <si>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</si>
  <si>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</si>
  <si>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</si>
  <si>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</si>
  <si>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</si>
  <si>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</si>
  <si>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</si>
  <si>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</si>
  <si>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</si>
  <si>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</si>
  <si>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</si>
  <si>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</si>
  <si>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</si>
  <si>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</si>
  <si>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</si>
  <si>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</si>
  <si>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</si>
  <si>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</si>
  <si>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</si>
  <si>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</si>
  <si>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</si>
  <si>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</si>
  <si>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</si>
  <si>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</si>
  <si>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</si>
  <si>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</si>
  <si>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</si>
  <si>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</si>
  <si>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</si>
  <si>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</si>
  <si>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</si>
  <si>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</si>
  <si>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</si>
  <si>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</si>
  <si>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</si>
  <si>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</si>
  <si>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</si>
  <si>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</si>
  <si>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</si>
  <si>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</si>
  <si>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</si>
  <si>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</si>
  <si>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</si>
  <si>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</si>
  <si>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</si>
  <si>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</si>
  <si>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</si>
  <si>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</si>
  <si>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</si>
  <si>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</si>
  <si>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</si>
  <si>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</si>
  <si>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</si>
  <si>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</si>
  <si>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</si>
  <si>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</si>
  <si>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</si>
  <si>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</si>
  <si>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</si>
  <si>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</si>
  <si>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</si>
  <si>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</si>
  <si>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</si>
  <si>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</si>
  <si>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</si>
  <si>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</si>
  <si>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</si>
  <si>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</si>
  <si>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</si>
  <si>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</si>
  <si>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</si>
  <si>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</si>
  <si>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</si>
  <si>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</si>
  <si>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</si>
  <si>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</si>
  <si>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</si>
  <si>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</si>
  <si>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</si>
  <si>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</si>
  <si>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</si>
  <si>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</si>
  <si>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</si>
  <si>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</si>
  <si>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</si>
  <si>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</si>
  <si>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</si>
  <si>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</si>
  <si>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</si>
  <si>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</si>
  <si>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</si>
  <si>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</si>
  <si>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</si>
  <si>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</si>
  <si>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</si>
  <si>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</si>
  <si>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</si>
  <si>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</si>
  <si>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</si>
  <si>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</si>
  <si>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</si>
  <si>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</si>
  <si>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</si>
  <si>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</si>
  <si>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</si>
  <si>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</si>
  <si>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</si>
  <si>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</si>
  <si>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</si>
  <si>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</si>
  <si>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</si>
  <si>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</si>
  <si>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</si>
  <si>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</si>
  <si>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</si>
  <si>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</si>
  <si>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</si>
  <si>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</si>
  <si>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</si>
  <si>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</si>
  <si>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</si>
  <si>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</si>
  <si>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</si>
  <si>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</si>
  <si>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</si>
  <si>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</si>
  <si>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</si>
  <si>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</si>
  <si>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</si>
  <si>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</si>
  <si>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</si>
  <si>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</si>
  <si>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</si>
  <si>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</si>
  <si>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</si>
  <si>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</si>
  <si>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</si>
  <si>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</si>
  <si>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</si>
  <si>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</si>
  <si>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</si>
  <si>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</si>
  <si>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</si>
  <si>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</si>
  <si>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</si>
  <si>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</si>
  <si>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</si>
  <si>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</si>
  <si>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</si>
  <si>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</si>
  <si>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</si>
  <si>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</si>
  <si>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</si>
  <si>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</si>
  <si>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</si>
  <si>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</si>
  <si>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</si>
  <si>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</si>
  <si>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</si>
  <si>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</si>
  <si>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</si>
  <si>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</si>
  <si>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</si>
  <si>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</si>
  <si>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</si>
  <si>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</si>
  <si>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</si>
  <si>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</si>
  <si>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</si>
  <si>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</si>
  <si>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</si>
  <si>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</si>
  <si>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</si>
  <si>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</si>
  <si>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</si>
  <si>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</si>
  <si>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</si>
  <si>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</si>
  <si>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</si>
  <si>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</si>
  <si>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</si>
  <si>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</si>
  <si>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</si>
  <si>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</si>
  <si>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</si>
  <si>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</si>
  <si>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</si>
  <si>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</si>
  <si>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</si>
  <si>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</si>
  <si>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</si>
  <si>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</si>
  <si>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</si>
  <si>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</si>
  <si>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</si>
  <si>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</si>
  <si>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</si>
  <si>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</si>
  <si>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</si>
  <si>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</si>
  <si>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</si>
  <si>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</si>
  <si>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</si>
  <si>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</si>
  <si>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</si>
  <si>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</si>
  <si>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</si>
  <si>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</si>
  <si>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</si>
  <si>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</si>
  <si>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</si>
  <si>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</si>
  <si>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</si>
  <si>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</si>
  <si>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</si>
  <si>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</si>
  <si>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</si>
  <si>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</si>
  <si>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</si>
  <si>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</si>
  <si>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</si>
  <si>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</si>
  <si>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</si>
  <si>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</si>
  <si>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</si>
  <si>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</si>
  <si>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</si>
  <si>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</si>
  <si>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</si>
  <si>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</si>
  <si>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</si>
  <si>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</si>
  <si>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</si>
  <si>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</si>
  <si>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</si>
  <si>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</si>
  <si>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</si>
  <si>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</si>
  <si>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</si>
  <si>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</si>
  <si>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</si>
  <si>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</si>
  <si>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</si>
  <si>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</si>
  <si>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</si>
  <si>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</si>
  <si>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</si>
  <si>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</si>
  <si>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</si>
  <si>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</si>
  <si>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</si>
  <si>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</si>
  <si>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</si>
  <si>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</si>
  <si>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</si>
  <si>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</si>
  <si>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</si>
  <si>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</si>
  <si>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</si>
  <si>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</si>
  <si>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</si>
  <si>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</si>
  <si>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</si>
  <si>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</si>
  <si>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</si>
  <si>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</si>
  <si>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</si>
  <si>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</si>
  <si>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</si>
  <si>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</si>
  <si>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</si>
  <si>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</si>
  <si>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</si>
  <si>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</si>
  <si>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</si>
  <si>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</si>
  <si>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</si>
  <si>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</si>
  <si>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</si>
  <si>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</si>
  <si>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</si>
  <si>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</si>
  <si>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</si>
  <si>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</si>
  <si>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</si>
  <si>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</si>
  <si>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</si>
  <si>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</si>
  <si>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</si>
  <si>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</si>
  <si>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</si>
  <si>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</si>
  <si>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</si>
  <si>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</si>
  <si>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</si>
  <si>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</si>
  <si>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</si>
  <si>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</si>
  <si>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</si>
  <si>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</si>
  <si>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</si>
  <si>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</si>
  <si>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</si>
  <si>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</si>
  <si>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</si>
  <si>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</si>
  <si>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</si>
  <si>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</si>
  <si>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</si>
  <si>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</si>
  <si>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</si>
  <si>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</si>
  <si>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</si>
  <si>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</si>
  <si>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</si>
  <si>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</si>
  <si>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</si>
  <si>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</si>
  <si>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</si>
  <si>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</si>
  <si>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</si>
  <si>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</si>
  <si>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</si>
  <si>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</si>
  <si>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</si>
  <si>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</si>
  <si>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</si>
  <si>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</si>
  <si>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</si>
  <si>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</si>
  <si>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</si>
  <si>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</si>
  <si>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</si>
  <si>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</si>
  <si>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</si>
  <si>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</si>
  <si>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</si>
  <si>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</si>
  <si>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</si>
  <si>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</si>
  <si>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</si>
  <si>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</si>
  <si>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</si>
  <si>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</si>
  <si>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</si>
  <si>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</si>
  <si>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</si>
  <si>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</si>
  <si>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</si>
  <si>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</si>
  <si>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</si>
  <si>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</si>
  <si>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</si>
  <si>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</si>
  <si>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</si>
  <si>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</si>
  <si>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</si>
  <si>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</si>
  <si>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</si>
  <si>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</si>
  <si>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</si>
  <si>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</si>
  <si>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</si>
  <si>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</si>
  <si>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</si>
  <si>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</si>
  <si>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</si>
  <si>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</si>
  <si>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</si>
  <si>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</si>
  <si>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</si>
  <si>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</si>
  <si>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</si>
  <si>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</si>
  <si>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</si>
  <si>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</si>
  <si>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</si>
  <si>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</si>
  <si>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</si>
  <si>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</si>
  <si>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</si>
  <si>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</si>
  <si>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</si>
  <si>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</si>
  <si>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</si>
  <si>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</si>
  <si>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</si>
  <si>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</si>
  <si>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</si>
  <si>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</si>
  <si>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</si>
  <si>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</si>
  <si>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</si>
  <si>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</si>
  <si>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</si>
  <si>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</si>
  <si>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</si>
  <si>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</si>
  <si>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</si>
  <si>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</si>
  <si>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</si>
  <si>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</si>
  <si>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</si>
  <si>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</si>
  <si>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</si>
  <si>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</si>
  <si>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</si>
  <si>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</si>
  <si>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</si>
  <si>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</si>
  <si>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</si>
  <si>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</si>
  <si>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</si>
  <si>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</si>
  <si>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</si>
  <si>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</si>
  <si>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</si>
  <si>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</si>
  <si>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</si>
  <si>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</si>
  <si>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</si>
  <si>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</si>
  <si>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</si>
  <si>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</si>
  <si>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</si>
  <si>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</si>
  <si>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</si>
  <si>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</si>
  <si>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</si>
  <si>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</si>
  <si>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</si>
  <si>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</si>
  <si>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</si>
  <si>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</si>
  <si>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</si>
  <si>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</si>
  <si>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</si>
  <si>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</si>
  <si>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</si>
  <si>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</si>
  <si>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</si>
  <si>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</si>
  <si>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</si>
  <si>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</si>
  <si>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</si>
  <si>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</si>
  <si>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</si>
  <si>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</si>
  <si>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</si>
  <si>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</si>
  <si>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</si>
  <si>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</si>
  <si>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</si>
  <si>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</si>
  <si>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</si>
  <si>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</si>
  <si>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</si>
  <si>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</si>
  <si>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</si>
  <si>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</si>
  <si>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</si>
  <si>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</si>
  <si>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</si>
  <si>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</si>
  <si>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</si>
  <si>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</si>
  <si>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</si>
  <si>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</si>
  <si>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</si>
  <si>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</si>
  <si>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</si>
  <si>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</si>
  <si>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</si>
  <si>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</si>
  <si>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</si>
  <si>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</si>
  <si>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</si>
  <si>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</si>
  <si>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</si>
  <si>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</si>
  <si>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</si>
  <si>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</si>
  <si>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</si>
  <si>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</si>
  <si>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</si>
  <si>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</si>
  <si>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</si>
  <si>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</si>
  <si>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</si>
  <si>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</si>
  <si>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</si>
  <si>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</si>
  <si>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</si>
  <si>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</si>
  <si>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</si>
  <si>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</si>
  <si>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</si>
  <si>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</si>
  <si>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</si>
  <si>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</si>
  <si>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</si>
  <si>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</si>
  <si>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</si>
  <si>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</si>
  <si>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</si>
  <si>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</si>
  <si>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</si>
  <si>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</si>
  <si>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</si>
  <si>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</si>
  <si>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</si>
  <si>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</si>
  <si>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</si>
  <si>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</si>
  <si>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</si>
  <si>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</si>
  <si>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</si>
  <si>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</si>
  <si>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</si>
  <si>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</si>
  <si>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</si>
  <si>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</si>
  <si>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</si>
  <si>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</si>
  <si>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</si>
  <si>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</si>
  <si>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</si>
  <si>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</si>
  <si>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</si>
  <si>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</si>
  <si>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</si>
  <si>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</si>
  <si>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</si>
  <si>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</si>
  <si>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</si>
  <si>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</si>
  <si>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</si>
  <si>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</si>
  <si>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</si>
  <si>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</si>
  <si>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</si>
  <si>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</si>
  <si>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</si>
  <si>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</si>
  <si>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</si>
  <si>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</si>
  <si>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</si>
  <si>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</si>
  <si>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</si>
  <si>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</si>
  <si>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</si>
  <si>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</si>
  <si>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</si>
  <si>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</si>
  <si>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</si>
  <si>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</si>
  <si>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</si>
  <si>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</si>
  <si>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</si>
  <si>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</si>
  <si>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</si>
  <si>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</si>
  <si>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</si>
  <si>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</si>
  <si>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</si>
  <si>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</si>
  <si>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</si>
  <si>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</si>
  <si>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</si>
  <si>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</si>
  <si>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</si>
  <si>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</si>
  <si>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</si>
  <si>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</si>
  <si>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</si>
  <si>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</si>
  <si>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</si>
  <si>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</si>
  <si>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</si>
  <si>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</si>
  <si>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</si>
  <si>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</si>
  <si>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</si>
  <si>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</si>
  <si>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</si>
  <si>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</si>
  <si>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</si>
  <si>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</si>
  <si>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</si>
  <si>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</si>
  <si>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</si>
  <si>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</si>
  <si>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</si>
  <si>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</si>
  <si>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</si>
  <si>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</si>
  <si>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</si>
  <si>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</si>
  <si>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</si>
  <si>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</si>
  <si>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</si>
  <si>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</si>
  <si>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</si>
  <si>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</si>
  <si>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</si>
  <si>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</si>
  <si>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</si>
  <si>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</si>
  <si>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</si>
  <si>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</si>
  <si>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</si>
  <si>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</si>
  <si>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</si>
  <si>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</si>
  <si>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</si>
  <si>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</si>
  <si>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</si>
  <si>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</si>
  <si>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</si>
  <si>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</si>
  <si>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</si>
  <si>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</si>
  <si>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</si>
  <si>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</si>
  <si>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</si>
  <si>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</si>
  <si>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</si>
  <si>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</si>
  <si>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</si>
  <si>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</si>
  <si>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</si>
  <si>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</si>
  <si>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</si>
  <si>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</si>
  <si>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</si>
  <si>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</si>
  <si>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</si>
  <si>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</si>
  <si>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</si>
  <si>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</si>
  <si>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</si>
  <si>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</si>
  <si>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</si>
  <si>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</si>
  <si>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</si>
  <si>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</si>
  <si>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</si>
  <si>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</si>
  <si>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</si>
  <si>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</si>
  <si>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</si>
  <si>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</si>
  <si>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</si>
  <si>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</si>
  <si>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</si>
  <si>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</si>
  <si>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</si>
  <si>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</si>
  <si>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</si>
  <si>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</si>
  <si>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</si>
  <si>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</si>
  <si>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</si>
  <si>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</si>
  <si>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</si>
  <si>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</si>
  <si>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</si>
  <si>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</si>
  <si>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</si>
  <si>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</si>
  <si>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</si>
  <si>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</si>
  <si>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</si>
  <si>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</si>
  <si>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</si>
  <si>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</si>
  <si>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</si>
  <si>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</si>
  <si>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</si>
  <si>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</si>
  <si>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</si>
  <si>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</si>
  <si>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</si>
  <si>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</si>
  <si>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</si>
  <si>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</si>
  <si>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</si>
  <si>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</si>
  <si>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</si>
  <si>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</si>
  <si>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</si>
  <si>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</si>
  <si>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</si>
  <si>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</si>
  <si>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</si>
  <si>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</si>
  <si>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</si>
  <si>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</si>
  <si>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</si>
  <si>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</si>
  <si>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</si>
  <si>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</si>
  <si>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</si>
  <si>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</si>
  <si>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</si>
  <si>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</si>
  <si>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</si>
  <si>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</si>
  <si>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</si>
  <si>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</si>
  <si>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</si>
  <si>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</si>
  <si>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</si>
  <si>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</si>
  <si>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</si>
  <si>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</si>
  <si>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</si>
  <si>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</si>
  <si>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</si>
  <si>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</si>
  <si>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</si>
  <si>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</si>
  <si>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</si>
  <si>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</si>
  <si>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</si>
  <si>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</si>
  <si>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</si>
  <si>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</si>
  <si>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</si>
  <si>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</si>
  <si>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</si>
  <si>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</si>
  <si>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</si>
  <si>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</si>
  <si>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</si>
  <si>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</si>
  <si>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</si>
  <si>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</si>
  <si>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</si>
  <si>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</si>
  <si>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</si>
  <si>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</si>
  <si>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</si>
  <si>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</si>
  <si>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</si>
  <si>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</si>
  <si>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</si>
  <si>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</si>
  <si>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</si>
  <si>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</si>
  <si>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</si>
  <si>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</si>
  <si>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</si>
  <si>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</si>
  <si>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</si>
  <si>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</si>
  <si>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</si>
  <si>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</si>
  <si>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</si>
  <si>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</si>
  <si>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</si>
  <si>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</si>
  <si>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</si>
  <si>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</si>
  <si>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</si>
  <si>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</si>
  <si>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</si>
  <si>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</si>
  <si>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</si>
  <si>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</si>
  <si>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</si>
  <si>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</si>
  <si>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</si>
  <si>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</si>
  <si>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</si>
  <si>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</si>
  <si>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</si>
  <si>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</si>
  <si>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</si>
  <si>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</si>
  <si>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</si>
  <si>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</si>
  <si>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</si>
  <si>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</si>
  <si>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</si>
  <si>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</si>
  <si>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</si>
  <si>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</si>
  <si>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</si>
  <si>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</si>
  <si>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</si>
  <si>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</si>
  <si>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</si>
  <si>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</si>
  <si>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</si>
  <si>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</si>
  <si>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</si>
  <si>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</si>
  <si>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</si>
  <si>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</si>
  <si>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</si>
  <si>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</si>
  <si>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</si>
  <si>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</si>
  <si>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</si>
  <si>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</si>
  <si>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</si>
  <si>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</si>
  <si>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</si>
  <si>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</si>
  <si>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</si>
  <si>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</si>
  <si>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</si>
  <si>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</si>
  <si>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</si>
  <si>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</si>
  <si>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</si>
  <si>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</si>
  <si>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</si>
  <si>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</si>
  <si>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</si>
  <si>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</si>
  <si>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</si>
  <si>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</si>
  <si>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</si>
  <si>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</si>
  <si>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</si>
  <si>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</si>
  <si>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</si>
  <si>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</si>
  <si>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</si>
  <si>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</si>
  <si>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</si>
  <si>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</si>
  <si>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</si>
  <si>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</si>
  <si>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</si>
  <si>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</si>
  <si>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</si>
  <si>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</si>
  <si>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</si>
  <si>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</si>
  <si>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</si>
  <si>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</si>
  <si>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</si>
  <si>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</si>
  <si>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</si>
  <si>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</si>
  <si>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</si>
  <si>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</si>
  <si>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</si>
  <si>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</si>
  <si>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</si>
  <si>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</si>
  <si>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</si>
  <si>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</si>
  <si>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</si>
  <si>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</si>
  <si>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</si>
  <si>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</si>
  <si>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</si>
  <si>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</si>
  <si>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</si>
  <si>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</si>
  <si>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</si>
  <si>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</si>
  <si>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</si>
  <si>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</si>
  <si>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</si>
  <si>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</si>
  <si>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</si>
  <si>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</si>
  <si>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</si>
  <si>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</si>
  <si>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</si>
  <si>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</si>
  <si>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</si>
  <si>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</si>
  <si>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</si>
  <si>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</si>
  <si>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</si>
  <si>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</si>
  <si>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</si>
  <si>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</si>
  <si>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</si>
  <si>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</si>
  <si>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</si>
  <si>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</si>
  <si>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</si>
  <si>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</si>
  <si>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</si>
  <si>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</si>
  <si>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</si>
  <si>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</si>
  <si>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</si>
  <si>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</si>
  <si>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</si>
  <si>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</si>
  <si>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</si>
  <si>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</si>
  <si>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</si>
  <si>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</si>
  <si>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</si>
  <si>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</si>
  <si>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</si>
  <si>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</si>
  <si>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</si>
  <si>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</si>
  <si>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</si>
  <si>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</si>
  <si>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</si>
  <si>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</si>
  <si>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</si>
  <si>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</si>
  <si>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</si>
  <si>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</si>
  <si>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</si>
  <si>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</si>
  <si>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</si>
  <si>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</si>
  <si>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</si>
  <si>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</si>
  <si>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</si>
  <si>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</si>
  <si>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</si>
  <si>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</si>
  <si>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</si>
  <si>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</si>
  <si>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</si>
  <si>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</si>
  <si>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</si>
  <si>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</si>
  <si>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</si>
  <si>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</si>
  <si>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</si>
  <si>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</si>
  <si>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</si>
  <si>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</si>
  <si>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</si>
  <si>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</si>
  <si>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</si>
  <si>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</si>
  <si>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</si>
  <si>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</si>
  <si>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</si>
  <si>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</si>
  <si>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</si>
  <si>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</si>
  <si>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</si>
  <si>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</si>
  <si>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</si>
  <si>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</si>
  <si>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</si>
  <si>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</si>
  <si>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</si>
  <si>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</si>
  <si>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</si>
  <si>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</si>
  <si>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</si>
  <si>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</si>
  <si>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</si>
  <si>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</si>
  <si>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</si>
  <si>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</si>
  <si>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</si>
  <si>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</si>
  <si>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</si>
  <si>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</si>
  <si>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</si>
  <si>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</si>
  <si>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</si>
  <si>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</si>
  <si>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</si>
  <si>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</si>
  <si>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</si>
  <si>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</si>
  <si>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</si>
  <si>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</si>
  <si>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</si>
  <si>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</si>
  <si>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</si>
  <si>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</si>
  <si>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</si>
  <si>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</si>
  <si>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</si>
  <si>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</si>
  <si>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</si>
  <si>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</si>
  <si>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</si>
  <si>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</si>
  <si>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</si>
  <si>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</si>
  <si>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</si>
  <si>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</si>
  <si>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</si>
  <si>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</si>
  <si>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</si>
  <si>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</si>
  <si>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</si>
  <si>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</si>
  <si>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</si>
  <si>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</si>
  <si>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</si>
  <si>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</si>
  <si>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</si>
  <si>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</si>
  <si>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</si>
  <si>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</si>
  <si>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</si>
  <si>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</si>
  <si>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</si>
  <si>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</si>
  <si>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</si>
  <si>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</si>
  <si>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</si>
  <si>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</si>
  <si>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</si>
  <si>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</si>
  <si>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</si>
  <si>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</si>
  <si>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</si>
  <si>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</si>
  <si>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</si>
  <si>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</si>
  <si>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</si>
  <si>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</si>
  <si>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</si>
  <si>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</si>
  <si>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</si>
  <si>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</si>
  <si>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</si>
  <si>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</si>
  <si>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</si>
  <si>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</si>
  <si>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</si>
  <si>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</si>
  <si>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</si>
  <si>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</si>
  <si>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</si>
  <si>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</si>
  <si>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</si>
  <si>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</si>
  <si>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</si>
  <si>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</si>
  <si>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</si>
  <si>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</si>
  <si>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</si>
  <si>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</si>
  <si>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</si>
  <si>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</si>
  <si>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</si>
  <si>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</si>
  <si>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</si>
  <si>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</si>
  <si>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</si>
  <si>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</si>
  <si>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</si>
  <si>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</si>
  <si>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</si>
  <si>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</si>
  <si>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</si>
  <si>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</si>
  <si>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</si>
  <si>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</si>
  <si>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</si>
  <si>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</si>
  <si>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</si>
  <si>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</si>
  <si>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</si>
  <si>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</si>
  <si>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</si>
  <si>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</si>
  <si>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</si>
  <si>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</si>
  <si>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</si>
  <si>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</si>
  <si>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</si>
  <si>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</si>
  <si>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</si>
  <si>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</si>
  <si>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</si>
  <si>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</si>
  <si>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</si>
  <si>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</si>
  <si>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</si>
  <si>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</si>
  <si>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</si>
  <si>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</si>
  <si>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</si>
  <si>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</si>
  <si>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</si>
  <si>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</si>
  <si>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</si>
  <si>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</si>
  <si>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</si>
  <si>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</si>
  <si>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</si>
  <si>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</si>
  <si>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</si>
  <si>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</si>
  <si>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</si>
  <si>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</si>
  <si>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</si>
  <si>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</si>
  <si>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</si>
  <si>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</si>
  <si>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</si>
  <si>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</si>
  <si>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</si>
  <si>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</si>
  <si>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</si>
  <si>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</si>
  <si>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</si>
  <si>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</si>
  <si>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</si>
  <si>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</si>
  <si>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</si>
  <si>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</si>
  <si>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</si>
  <si>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</si>
  <si>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</si>
  <si>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</si>
  <si>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</si>
  <si>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</si>
  <si>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</si>
  <si>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</si>
  <si>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</si>
  <si>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</si>
  <si>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</si>
  <si>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</si>
  <si>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</si>
  <si>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</si>
  <si>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</si>
  <si>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</si>
  <si>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</si>
  <si>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</si>
  <si>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</si>
  <si>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</si>
  <si>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</si>
  <si>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</si>
  <si>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</si>
  <si>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</si>
  <si>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</si>
  <si>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</si>
  <si>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</si>
  <si>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</si>
  <si>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</si>
  <si>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</si>
  <si>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</si>
  <si>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</si>
  <si>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</si>
  <si>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</si>
  <si>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</si>
  <si>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</si>
  <si>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</si>
  <si>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</si>
  <si>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</si>
  <si>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</si>
  <si>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</si>
  <si>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</si>
  <si>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</si>
  <si>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</si>
  <si>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</si>
  <si>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</si>
  <si>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</si>
  <si>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</si>
  <si>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</si>
  <si>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</si>
  <si>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</si>
  <si>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</si>
  <si>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</si>
  <si>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</si>
  <si>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</si>
  <si>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</si>
  <si>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</si>
  <si>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</si>
  <si>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</si>
  <si>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</si>
  <si>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</si>
  <si>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</si>
  <si>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</si>
  <si>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</si>
  <si>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</si>
  <si>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</si>
  <si>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</si>
  <si>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</si>
  <si>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</si>
  <si>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</si>
  <si>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</si>
  <si>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</si>
  <si>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</si>
  <si>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</si>
  <si>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</si>
  <si>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</si>
  <si>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</si>
  <si>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</si>
  <si>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</si>
  <si>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</si>
  <si>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</si>
  <si>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</si>
  <si>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</si>
  <si>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</si>
  <si>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</si>
  <si>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</si>
  <si>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</si>
  <si>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</si>
  <si>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</si>
  <si>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</si>
  <si>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</si>
  <si>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</si>
  <si>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</si>
  <si>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</si>
  <si>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</si>
  <si>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</si>
  <si>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</si>
  <si>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</si>
  <si>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</si>
  <si>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</si>
  <si>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</si>
  <si>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</si>
  <si>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</si>
  <si>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</si>
  <si>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</si>
  <si>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</si>
  <si>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</si>
  <si>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</si>
  <si>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</si>
  <si>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</si>
  <si>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</si>
  <si>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</si>
  <si>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</si>
  <si>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</si>
  <si>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</si>
  <si>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</si>
  <si>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</si>
  <si>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</si>
  <si>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</si>
  <si>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</si>
  <si>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</si>
  <si>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</si>
  <si>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</si>
  <si>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</si>
  <si>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</si>
  <si>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</si>
  <si>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</si>
  <si>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</si>
  <si>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</si>
  <si>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</si>
  <si>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</si>
  <si>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</si>
  <si>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</si>
  <si>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</si>
  <si>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</si>
  <si>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</si>
  <si>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</si>
  <si>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</si>
  <si>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</si>
  <si>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</si>
  <si>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</si>
  <si>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</si>
  <si>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</si>
  <si>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</si>
  <si>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</si>
  <si>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</si>
  <si>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</si>
  <si>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</si>
  <si>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</si>
  <si>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</si>
  <si>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</si>
  <si>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</si>
  <si>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</si>
  <si>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</si>
  <si>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</si>
  <si>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</si>
  <si>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</si>
  <si>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</si>
  <si>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</si>
  <si>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</si>
  <si>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</si>
  <si>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</si>
  <si>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</si>
  <si>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</si>
  <si>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</si>
  <si>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</si>
  <si>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</si>
  <si>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</si>
  <si>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</si>
  <si>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</si>
  <si>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</si>
  <si>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</si>
  <si>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</si>
  <si>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</si>
  <si>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</si>
  <si>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</si>
  <si>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</si>
  <si>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</si>
  <si>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</si>
  <si>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</si>
  <si>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</si>
  <si>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</si>
  <si>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</si>
  <si>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</si>
  <si>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</si>
  <si>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</si>
  <si>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</si>
  <si>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</si>
  <si>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</si>
  <si>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</si>
  <si>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</si>
  <si>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</si>
  <si>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</si>
  <si>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</si>
  <si>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</si>
  <si>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</si>
  <si>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</si>
  <si>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</si>
  <si>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</si>
  <si>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</si>
  <si>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</si>
  <si>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</si>
  <si>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</si>
  <si>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</si>
  <si>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</si>
  <si>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</si>
  <si>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</si>
  <si>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</si>
  <si>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</si>
  <si>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</si>
  <si>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</si>
  <si>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</si>
  <si>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</si>
  <si>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</si>
  <si>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</si>
  <si>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</si>
  <si>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</si>
  <si>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</si>
  <si>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</si>
  <si>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</si>
  <si>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</si>
  <si>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</si>
  <si>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</si>
  <si>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</si>
  <si>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</si>
  <si>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</si>
  <si>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</si>
  <si>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</si>
  <si>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</si>
  <si>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</si>
  <si>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</si>
  <si>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</si>
  <si>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</si>
  <si>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</si>
  <si>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</si>
  <si>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</si>
  <si>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</si>
  <si>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</si>
  <si>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</si>
  <si>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</si>
  <si>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</si>
  <si>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</si>
  <si>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</si>
  <si>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</si>
  <si>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</si>
  <si>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</si>
  <si>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</si>
  <si>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</si>
  <si>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</si>
  <si>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</si>
  <si>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</si>
  <si>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</si>
  <si>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</si>
  <si>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</si>
  <si>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</si>
  <si>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</si>
  <si>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</si>
  <si>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</si>
  <si>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</si>
  <si>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</si>
  <si>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</si>
  <si>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</si>
  <si>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</si>
  <si>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</si>
  <si>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</si>
  <si>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</si>
  <si>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</si>
  <si>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</si>
  <si>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</si>
  <si>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</si>
  <si>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</si>
  <si>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</si>
  <si>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</si>
  <si>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</si>
  <si>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</si>
  <si>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</si>
  <si>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</si>
  <si>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</si>
  <si>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</si>
  <si>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</si>
  <si>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</si>
  <si>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</si>
  <si>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</si>
  <si>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</si>
  <si>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</si>
  <si>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</si>
  <si>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</si>
  <si>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</si>
  <si>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</si>
  <si>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</si>
  <si>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</si>
  <si>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</si>
  <si>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</si>
  <si>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</si>
  <si>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</si>
  <si>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</si>
  <si>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</si>
  <si>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</si>
  <si>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</si>
  <si>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</si>
  <si>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</si>
  <si>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</si>
  <si>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</si>
  <si>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</si>
  <si>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</si>
  <si>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</si>
  <si>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</si>
  <si>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</si>
  <si>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</si>
  <si>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</si>
  <si>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</si>
  <si>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</si>
  <si>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</si>
  <si>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</si>
  <si>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</si>
  <si>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</si>
  <si>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</si>
  <si>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</si>
  <si>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</si>
  <si>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</si>
  <si>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</si>
  <si>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</si>
  <si>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</si>
  <si>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</si>
  <si>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</si>
  <si>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</si>
  <si>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</si>
  <si>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</si>
  <si>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</si>
  <si>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</si>
  <si>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</si>
  <si>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</si>
  <si>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</si>
  <si>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</si>
  <si>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</si>
  <si>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</si>
  <si>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</si>
  <si>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</si>
  <si>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</si>
  <si>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</si>
  <si>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</si>
  <si>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</si>
  <si>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</si>
  <si>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</si>
  <si>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</si>
  <si>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</si>
  <si>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</si>
  <si>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</si>
  <si>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</si>
  <si>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</si>
  <si>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</si>
  <si>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</si>
  <si>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</si>
  <si>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</si>
  <si>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</si>
  <si>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</si>
  <si>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</si>
  <si>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</si>
  <si>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</si>
  <si>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</si>
  <si>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</si>
  <si>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</si>
  <si>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</si>
  <si>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</si>
  <si>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</si>
  <si>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</si>
  <si>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</si>
  <si>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</si>
  <si>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</si>
  <si>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</si>
  <si>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</si>
  <si>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</si>
  <si>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</si>
  <si>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</si>
  <si>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</si>
  <si>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</si>
  <si>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</si>
  <si>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</si>
  <si>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</si>
  <si>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</si>
  <si>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</si>
  <si>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</si>
  <si>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</si>
  <si>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</si>
  <si>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</si>
  <si>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</si>
  <si>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</si>
  <si>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</si>
  <si>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</si>
  <si>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</si>
  <si>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</si>
  <si>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</si>
  <si>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</si>
  <si>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</si>
  <si>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</si>
  <si>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</si>
  <si>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</si>
  <si>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</si>
  <si>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</si>
  <si>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</si>
  <si>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</si>
  <si>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</si>
  <si>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</si>
  <si>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</si>
  <si>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</si>
  <si>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</si>
  <si>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</si>
  <si>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</si>
  <si>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</si>
  <si>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</si>
  <si>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</si>
  <si>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</si>
  <si>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</si>
  <si>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</si>
  <si>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</si>
  <si>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</si>
  <si>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</si>
  <si>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</si>
  <si>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</si>
  <si>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</si>
  <si>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</si>
  <si>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</si>
  <si>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</si>
  <si>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</si>
  <si>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</si>
  <si>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</si>
  <si>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</si>
  <si>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</si>
  <si>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</si>
  <si>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</si>
  <si>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</si>
  <si>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</si>
  <si>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</si>
  <si>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</si>
  <si>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</si>
  <si>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</si>
  <si>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</si>
  <si>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</si>
  <si>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</si>
  <si>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</si>
  <si>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</si>
  <si>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</si>
  <si>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</si>
  <si>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</si>
  <si>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</si>
  <si>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</si>
  <si>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</si>
  <si>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</si>
  <si>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</si>
  <si>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</si>
  <si>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</si>
  <si>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</si>
  <si>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</si>
  <si>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</si>
  <si>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</si>
  <si>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</si>
  <si>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</si>
  <si>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</si>
  <si>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</si>
  <si>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</si>
  <si>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</si>
  <si>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</si>
  <si>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</si>
  <si>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</si>
  <si>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</si>
  <si>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</si>
  <si>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</si>
  <si>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</si>
  <si>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</si>
  <si>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</si>
  <si>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</si>
  <si>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</si>
  <si>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</si>
  <si>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</si>
  <si>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</si>
  <si>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</si>
  <si>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</si>
  <si>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</si>
  <si>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</si>
  <si>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</si>
  <si>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</si>
  <si>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</si>
  <si>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</si>
  <si>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</si>
  <si>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</si>
  <si>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</si>
  <si>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</si>
  <si>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</si>
  <si>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</si>
  <si>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</si>
  <si>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</si>
  <si>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</si>
  <si>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</si>
  <si>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</si>
  <si>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</si>
  <si>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</si>
  <si>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</si>
  <si>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</si>
  <si>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</si>
  <si>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</si>
  <si>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</si>
  <si>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</si>
  <si>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</si>
  <si>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</si>
  <si>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</si>
  <si>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</si>
  <si>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</si>
  <si>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</si>
  <si>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</si>
  <si>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</si>
  <si>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</si>
  <si>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</si>
  <si>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</si>
  <si>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</si>
  <si>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</si>
  <si>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</si>
  <si>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</si>
  <si>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</si>
  <si>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</si>
  <si>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</si>
  <si>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</si>
  <si>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</si>
  <si>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</si>
  <si>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</si>
  <si>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</si>
  <si>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</si>
  <si>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</si>
  <si>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</si>
  <si>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</si>
  <si>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</si>
  <si>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</si>
  <si>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</si>
  <si>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</si>
  <si>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</si>
  <si>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</si>
  <si>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</si>
  <si>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</si>
  <si>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</si>
  <si>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</si>
  <si>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</si>
  <si>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</si>
  <si>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</si>
  <si>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</si>
  <si>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</si>
  <si>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</si>
  <si>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</si>
  <si>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</si>
  <si>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</si>
  <si>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</si>
  <si>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</si>
  <si>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</si>
  <si>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</si>
  <si>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</si>
  <si>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</si>
  <si>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</si>
  <si>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</si>
  <si>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</si>
  <si>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</si>
  <si>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</si>
  <si>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</si>
  <si>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</si>
  <si>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</si>
  <si>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</si>
  <si>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</si>
  <si>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</si>
  <si>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</si>
  <si>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</si>
  <si>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</si>
  <si>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</si>
  <si>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</si>
  <si>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</si>
  <si>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</si>
  <si>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</si>
  <si>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</si>
  <si>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</si>
  <si>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</si>
  <si>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</si>
  <si>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</si>
  <si>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</si>
  <si>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</si>
  <si>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</si>
  <si>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</si>
  <si>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</si>
  <si>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</si>
  <si>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</si>
  <si>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</si>
  <si>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</si>
  <si>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</si>
  <si>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</si>
  <si>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</si>
  <si>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</si>
  <si>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</si>
  <si>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</si>
  <si>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</si>
  <si>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</si>
  <si>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</si>
  <si>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</si>
  <si>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</si>
  <si>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</si>
  <si>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</si>
  <si>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</si>
  <si>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</si>
  <si>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</si>
  <si>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</si>
  <si>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</si>
  <si>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</si>
  <si>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</si>
  <si>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</si>
  <si>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</si>
  <si>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</si>
  <si>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</si>
  <si>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</si>
  <si>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</si>
  <si>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</si>
  <si>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</si>
  <si>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</si>
  <si>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</si>
  <si>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</si>
  <si>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</si>
  <si>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</si>
  <si>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</si>
  <si>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</si>
  <si>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</si>
  <si>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</si>
  <si>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</si>
  <si>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</si>
  <si>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</si>
  <si>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</si>
  <si>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</si>
  <si>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</si>
  <si>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</si>
  <si>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</si>
  <si>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</si>
  <si>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</si>
  <si>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</si>
  <si>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</si>
  <si>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</si>
  <si>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</si>
  <si>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</si>
  <si>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</si>
  <si>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</si>
  <si>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</si>
  <si>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</si>
  <si>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</si>
  <si>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</si>
  <si>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</si>
  <si>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</si>
  <si>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</si>
  <si>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</si>
  <si>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</si>
  <si>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</si>
  <si>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</si>
  <si>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</si>
  <si>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</si>
  <si>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</si>
  <si>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</si>
  <si>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</si>
  <si>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</si>
  <si>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</si>
  <si>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</si>
  <si>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</si>
  <si>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</si>
  <si>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</si>
  <si>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</si>
  <si>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</si>
  <si>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</si>
  <si>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</si>
  <si>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</si>
  <si>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</si>
  <si>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</si>
  <si>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</si>
  <si>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</si>
  <si>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</si>
  <si>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</si>
  <si>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</si>
  <si>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</si>
  <si>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</si>
  <si>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</si>
  <si>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</si>
  <si>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</si>
  <si>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</si>
  <si>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</si>
  <si>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</si>
  <si>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</si>
  <si>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</si>
  <si>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</si>
  <si>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</si>
  <si>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</si>
  <si>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</si>
  <si>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</si>
  <si>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</si>
  <si>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</si>
  <si>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</si>
  <si>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</si>
  <si>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</si>
  <si>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</si>
  <si>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</si>
  <si>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</si>
  <si>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</si>
  <si>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</si>
  <si>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</si>
  <si>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</si>
  <si>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</si>
  <si>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</si>
  <si>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</si>
  <si>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</si>
  <si>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</si>
  <si>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</si>
  <si>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</si>
  <si>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</si>
  <si>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</si>
  <si>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</si>
  <si>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</si>
  <si>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</si>
  <si>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</si>
  <si>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</si>
  <si>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</si>
  <si>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</si>
  <si>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</si>
  <si>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</si>
  <si>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</si>
  <si>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</si>
  <si>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</si>
  <si>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</si>
  <si>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</si>
  <si>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</si>
  <si>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</si>
  <si>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</si>
  <si>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</si>
  <si>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</si>
  <si>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</si>
  <si>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</si>
  <si>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</si>
  <si>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</si>
  <si>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</si>
  <si>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</si>
  <si>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</si>
  <si>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</si>
  <si>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</si>
  <si>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</si>
  <si>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</si>
  <si>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</si>
  <si>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</si>
  <si>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</si>
  <si>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</si>
  <si>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</si>
  <si>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</si>
  <si>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</si>
  <si>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</si>
  <si>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</si>
  <si>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</si>
  <si>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</si>
  <si>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</si>
  <si>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</si>
  <si>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</si>
  <si>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</si>
  <si>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</si>
  <si>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</si>
  <si>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</si>
  <si>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</si>
  <si>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</si>
  <si>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</si>
  <si>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</si>
  <si>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</si>
  <si>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</si>
  <si>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</si>
  <si>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</si>
  <si>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</si>
  <si>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</si>
  <si>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</si>
  <si>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</si>
  <si>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</si>
  <si>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</si>
  <si>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</si>
  <si>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</si>
  <si>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</si>
  <si>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</si>
  <si>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</si>
  <si>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</si>
  <si>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</si>
  <si>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</si>
  <si>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</si>
  <si>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</si>
  <si>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</si>
  <si>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</si>
  <si>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</si>
  <si>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</si>
  <si>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</si>
  <si>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</si>
  <si>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</si>
  <si>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</si>
  <si>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</si>
  <si>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</si>
  <si>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</si>
  <si>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</si>
  <si>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</si>
  <si>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</si>
  <si>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</si>
  <si>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</si>
  <si>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</si>
  <si>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</si>
  <si>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</si>
  <si>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</si>
  <si>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</si>
  <si>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</si>
  <si>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</si>
  <si>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</si>
  <si>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</si>
  <si>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</si>
  <si>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</si>
  <si>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</si>
  <si>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</si>
  <si>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</si>
  <si>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</si>
  <si>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</si>
  <si>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</si>
  <si>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</si>
  <si>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</si>
  <si>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</si>
  <si>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</si>
  <si>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</si>
  <si>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</si>
  <si>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</si>
  <si>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</si>
  <si>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</si>
  <si>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</si>
  <si>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</si>
  <si>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</si>
  <si>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</si>
  <si>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</si>
  <si>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</si>
  <si>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</si>
  <si>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</si>
  <si>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</si>
  <si>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</si>
  <si>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</si>
  <si>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</si>
  <si>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</si>
  <si>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</si>
  <si>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</si>
  <si>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</si>
  <si>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</si>
  <si>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</si>
  <si>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</si>
  <si>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</si>
  <si>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</si>
  <si>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</si>
  <si>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</si>
  <si>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</si>
  <si>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</si>
  <si>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</si>
  <si>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</si>
  <si>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</si>
  <si>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</si>
  <si>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</si>
  <si>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</si>
  <si>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</si>
  <si>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</si>
  <si>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</si>
  <si>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</si>
  <si>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</si>
  <si>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</si>
  <si>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</si>
  <si>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</si>
  <si>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</si>
  <si>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</si>
  <si>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</si>
  <si>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</si>
  <si>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</si>
  <si>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</si>
  <si>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</si>
  <si>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</si>
  <si>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</si>
  <si>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</si>
  <si>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</si>
  <si>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</si>
  <si>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</si>
  <si>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</si>
  <si>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</si>
  <si>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</si>
  <si>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</si>
  <si>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</si>
  <si>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</si>
  <si>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</si>
  <si>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</si>
  <si>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</si>
  <si>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</si>
  <si>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</si>
  <si>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</si>
  <si>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</si>
  <si>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</si>
  <si>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</si>
  <si>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</si>
  <si>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</si>
  <si>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</si>
  <si>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</si>
  <si>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</si>
  <si>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</si>
  <si>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</si>
  <si>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</si>
  <si>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</si>
  <si>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</si>
  <si>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</si>
  <si>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</si>
  <si>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</si>
  <si>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</si>
  <si>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</si>
  <si>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</si>
  <si>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</si>
  <si>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</si>
  <si>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</si>
  <si>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</si>
  <si>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</si>
  <si>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</si>
  <si>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</si>
  <si>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</si>
  <si>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</si>
  <si>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</si>
  <si>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</si>
  <si>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</si>
  <si>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</si>
  <si>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</si>
  <si>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</si>
  <si>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</si>
  <si>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</si>
  <si>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</si>
  <si>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</si>
  <si>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</si>
  <si>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</si>
  <si>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</si>
  <si>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</si>
  <si>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</si>
  <si>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</si>
  <si>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</si>
  <si>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</si>
  <si>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</si>
  <si>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</si>
  <si>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</si>
  <si>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</si>
  <si>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</si>
  <si>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</si>
  <si>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</si>
  <si>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</si>
  <si>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</si>
  <si>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</si>
  <si>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</si>
  <si>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</si>
  <si>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</si>
  <si>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</si>
  <si>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</si>
  <si>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</si>
  <si>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</si>
  <si>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</si>
  <si>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</si>
  <si>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</si>
  <si>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</si>
  <si>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</si>
  <si>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</si>
  <si>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</si>
  <si>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</si>
  <si>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</si>
  <si>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</si>
  <si>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</si>
  <si>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</si>
  <si>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</si>
  <si>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</si>
  <si>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</si>
  <si>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</si>
  <si>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</si>
  <si>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</si>
  <si>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</si>
  <si>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</si>
  <si>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</si>
  <si>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</si>
  <si>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</si>
  <si>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</si>
  <si>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</si>
  <si>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</si>
  <si>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</si>
  <si>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</si>
  <si>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</si>
  <si>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</si>
  <si>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</si>
  <si>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</si>
  <si>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</si>
  <si>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</si>
  <si>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</si>
  <si>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</si>
  <si>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</si>
  <si>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</si>
  <si>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</si>
  <si>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</si>
  <si>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</si>
  <si>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</si>
  <si>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</si>
  <si>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</si>
  <si>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</si>
  <si>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</si>
  <si>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</si>
  <si>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</si>
  <si>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</si>
  <si>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</si>
  <si>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</si>
  <si>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</si>
  <si>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</si>
  <si>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</si>
  <si>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</si>
  <si>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</si>
  <si>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</si>
  <si>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</si>
  <si>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</si>
  <si>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</si>
  <si>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</si>
  <si>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</si>
  <si>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</si>
  <si>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</si>
  <si>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</si>
  <si>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</si>
  <si>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</si>
  <si>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</si>
  <si>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</si>
  <si>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</si>
  <si>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</si>
  <si>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</si>
  <si>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</si>
  <si>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</si>
  <si>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</si>
  <si>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</si>
  <si>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</si>
  <si>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</si>
  <si>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</si>
  <si>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</si>
  <si>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</si>
  <si>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</si>
  <si>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</si>
  <si>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</si>
  <si>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</si>
  <si>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</si>
  <si>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</si>
  <si>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</si>
  <si>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</si>
  <si>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</si>
  <si>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</si>
  <si>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</si>
  <si>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</si>
  <si>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</si>
  <si>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</si>
  <si>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</si>
  <si>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</si>
  <si>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</si>
  <si>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</si>
  <si>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</si>
  <si>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</si>
  <si>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</si>
  <si>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</si>
  <si>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</si>
  <si>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</si>
  <si>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</si>
  <si>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</si>
  <si>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</si>
  <si>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</si>
  <si>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</si>
  <si>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</si>
  <si>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</si>
  <si>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</si>
  <si>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</si>
  <si>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</si>
  <si>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</si>
  <si>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</si>
  <si>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</si>
  <si>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</si>
  <si>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</si>
  <si>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</si>
  <si>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</si>
  <si>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</si>
  <si>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</si>
  <si>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</si>
  <si>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</si>
  <si>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</si>
  <si>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</si>
  <si>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</si>
  <si>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</si>
  <si>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</si>
  <si>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</si>
  <si>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</si>
  <si>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</si>
  <si>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</si>
  <si>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</si>
  <si>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</si>
  <si>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</si>
  <si>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</si>
  <si>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</si>
  <si>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</si>
  <si>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</si>
  <si>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</si>
  <si>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</si>
  <si>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</si>
  <si>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</si>
  <si>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</si>
  <si>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</si>
  <si>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</si>
  <si>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</si>
  <si>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</si>
  <si>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</si>
  <si>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</si>
  <si>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</si>
  <si>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</si>
  <si>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</si>
  <si>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</si>
  <si>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</si>
  <si>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</si>
  <si>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</si>
  <si>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</si>
  <si>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</si>
  <si>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</si>
  <si>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</si>
  <si>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</si>
  <si>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</si>
  <si>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</si>
  <si>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</si>
  <si>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</si>
  <si>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</si>
  <si>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</si>
  <si>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</si>
  <si>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</si>
  <si>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</si>
  <si>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</si>
  <si>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</si>
  <si>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</si>
  <si>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</si>
  <si>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</si>
  <si>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</si>
  <si>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</si>
  <si>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</si>
  <si>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</si>
  <si>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</si>
  <si>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</si>
  <si>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</si>
  <si>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</si>
  <si>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</si>
  <si>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</si>
  <si>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</si>
  <si>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</si>
  <si>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</si>
  <si>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</si>
  <si>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</si>
  <si>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</si>
  <si>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</si>
  <si>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</si>
  <si>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</si>
  <si>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</si>
  <si>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</si>
  <si>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</si>
  <si>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</si>
  <si>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</si>
  <si>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</si>
  <si>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</si>
  <si>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</si>
  <si>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</si>
  <si>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</si>
  <si>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</si>
  <si>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</si>
  <si>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</si>
  <si>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</si>
  <si>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</si>
  <si>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</si>
  <si>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</si>
  <si>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</si>
  <si>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</si>
  <si>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</si>
  <si>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</si>
  <si>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</si>
  <si>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</si>
  <si>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</si>
  <si>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</si>
  <si>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</si>
  <si>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</si>
  <si>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</si>
  <si>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</si>
  <si>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</si>
  <si>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</si>
  <si>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</si>
  <si>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</si>
  <si>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</si>
  <si>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</si>
  <si>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</si>
  <si>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</si>
  <si>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</si>
  <si>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</si>
  <si>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</si>
  <si>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</si>
  <si>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</si>
  <si>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</si>
  <si>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</si>
  <si>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</si>
  <si>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</si>
  <si>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</si>
  <si>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</si>
  <si>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</si>
  <si>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</si>
  <si>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</si>
  <si>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</si>
  <si>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</si>
  <si>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</si>
  <si>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</si>
  <si>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</si>
  <si>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</si>
  <si>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</si>
  <si>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</si>
  <si>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</si>
  <si>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</si>
  <si>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</si>
  <si>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</si>
  <si>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</si>
  <si>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</si>
  <si>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</si>
  <si>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</si>
  <si>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</si>
  <si>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</si>
  <si>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</si>
  <si>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</si>
  <si>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</si>
  <si>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</si>
  <si>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</si>
  <si>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</si>
  <si>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</si>
  <si>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</si>
  <si>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</si>
  <si>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</si>
  <si>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</si>
  <si>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</si>
  <si>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</si>
  <si>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</si>
  <si>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</si>
  <si>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</si>
  <si>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</si>
  <si>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</si>
  <si>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</si>
  <si>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</si>
  <si>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</si>
  <si>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</si>
  <si>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</si>
  <si>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</si>
  <si>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</si>
  <si>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</si>
  <si>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</si>
  <si>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</si>
  <si>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</si>
  <si>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</si>
  <si>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</si>
  <si>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</si>
  <si>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</si>
  <si>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</si>
  <si>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</si>
  <si>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</si>
  <si>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</si>
  <si>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</si>
  <si>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</si>
  <si>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</si>
  <si>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</si>
  <si>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</si>
  <si>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</si>
  <si>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</si>
  <si>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</si>
  <si>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</si>
  <si>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</si>
  <si>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</si>
  <si>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</si>
  <si>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</si>
  <si>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</si>
  <si>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</si>
  <si>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</si>
  <si>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</si>
  <si>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</si>
  <si>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</si>
  <si>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</si>
  <si>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</si>
  <si>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</si>
  <si>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</si>
  <si>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</si>
  <si>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</si>
  <si>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</si>
  <si>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</si>
  <si>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</si>
  <si>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</si>
  <si>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</si>
  <si>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</si>
  <si>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</si>
  <si>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</si>
  <si>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</si>
  <si>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</si>
  <si>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</si>
  <si>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</si>
  <si>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</si>
  <si>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</si>
  <si>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</si>
  <si>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</si>
  <si>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</si>
  <si>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</si>
  <si>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</si>
  <si>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</si>
  <si>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</si>
  <si>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</si>
  <si>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</si>
  <si>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</si>
  <si>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</si>
  <si>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</si>
  <si>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</si>
  <si>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</si>
  <si>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</si>
  <si>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</si>
  <si>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</si>
  <si>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</si>
  <si>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</si>
  <si>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</si>
  <si>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</si>
  <si>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</si>
  <si>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</si>
  <si>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</si>
  <si>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</si>
  <si>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</si>
  <si>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</si>
  <si>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</si>
  <si>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</si>
  <si>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</si>
  <si>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</si>
  <si>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</si>
  <si>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</si>
  <si>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</si>
  <si>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</si>
  <si>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</si>
  <si>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</si>
  <si>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</si>
  <si>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</si>
  <si>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</si>
  <si>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</si>
  <si>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</si>
  <si>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</si>
  <si>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</si>
  <si>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</si>
  <si>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</si>
  <si>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</si>
  <si>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</si>
  <si>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</si>
  <si>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</si>
  <si>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</si>
  <si>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</si>
  <si>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</si>
  <si>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</si>
  <si>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</si>
  <si>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</si>
  <si>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</si>
  <si>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</si>
  <si>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</si>
  <si>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</si>
  <si>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</si>
  <si>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</si>
  <si>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</si>
  <si>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</si>
  <si>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</si>
  <si>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</si>
  <si>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</si>
  <si>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</si>
  <si>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</si>
  <si>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</si>
  <si>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</si>
  <si>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</si>
  <si>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</si>
  <si>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</si>
  <si>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</si>
  <si>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</si>
  <si>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</si>
  <si>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</si>
  <si>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</si>
  <si>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</si>
  <si>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</si>
  <si>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</si>
  <si>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</si>
  <si>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</si>
  <si>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</si>
  <si>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</si>
  <si>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</si>
  <si>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</si>
  <si>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</si>
  <si>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</si>
  <si>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</si>
  <si>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</si>
  <si>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</si>
  <si>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</si>
  <si>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</si>
  <si>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</si>
  <si>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</si>
  <si>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</si>
  <si>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</si>
  <si>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</si>
  <si>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</si>
  <si>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</si>
  <si>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</si>
  <si>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</si>
  <si>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</si>
  <si>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</si>
  <si>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</si>
  <si>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</si>
  <si>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</si>
  <si>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</si>
  <si>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</si>
  <si>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</si>
  <si>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</si>
  <si>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</si>
  <si>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</si>
  <si>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</si>
  <si>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</si>
  <si>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</si>
  <si>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</si>
  <si>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</si>
  <si>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</si>
  <si>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</si>
  <si>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</si>
  <si>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</si>
  <si>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</si>
  <si>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</si>
  <si>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</si>
  <si>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</si>
  <si>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</si>
  <si>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</si>
  <si>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</si>
  <si>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</si>
  <si>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</si>
  <si>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</si>
  <si>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</si>
  <si>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</si>
  <si>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</si>
  <si>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</si>
  <si>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</si>
  <si>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</si>
  <si>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</si>
  <si>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</si>
  <si>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</si>
  <si>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</si>
  <si>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</si>
  <si>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</si>
  <si>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</si>
  <si>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</si>
  <si>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</si>
  <si>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</si>
  <si>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</si>
  <si>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</si>
  <si>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</si>
  <si>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</si>
  <si>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</si>
  <si>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</si>
  <si>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</si>
  <si>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</si>
  <si>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</si>
  <si>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</si>
  <si>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</si>
  <si>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</si>
  <si>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</si>
  <si>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</si>
  <si>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</si>
  <si>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</si>
  <si>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</si>
  <si>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</si>
  <si>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</si>
  <si>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</si>
  <si>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</si>
  <si>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</si>
  <si>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</si>
  <si>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</si>
  <si>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</si>
  <si>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</si>
  <si>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</si>
  <si>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</si>
  <si>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</si>
  <si>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</si>
  <si>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</si>
  <si>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</si>
  <si>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</si>
  <si>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</si>
  <si>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</si>
  <si>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</si>
  <si>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</si>
  <si>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</si>
  <si>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</si>
  <si>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</si>
  <si>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</si>
  <si>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</si>
  <si>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</si>
  <si>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</si>
  <si>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Majdanpek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</si>
</sst>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240</c:v>
                </c:pt>
                <c:pt idx="1">
                  <c:v>255</c:v>
                </c:pt>
                <c:pt idx="2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347</c:v>
                </c:pt>
                <c:pt idx="1">
                  <c:v>364</c:v>
                </c:pt>
                <c:pt idx="2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63520"/>
        <c:axId val="192389888"/>
      </c:barChart>
      <c:catAx>
        <c:axId val="19236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auto val="1"/>
        <c:lblAlgn val="ctr"/>
        <c:lblOffset val="100"/>
        <c:noMultiLvlLbl val="0"/>
      </c:catAx>
      <c:valAx>
        <c:axId val="19238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6352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765</c:v>
                </c:pt>
                <c:pt idx="1">
                  <c:v>509</c:v>
                </c:pt>
                <c:pt idx="2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1264"/>
        <c:axId val="200733824"/>
      </c:barChart>
      <c:catAx>
        <c:axId val="20073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auto val="1"/>
        <c:lblAlgn val="ctr"/>
        <c:lblOffset val="100"/>
        <c:noMultiLvlLbl val="0"/>
      </c:catAx>
      <c:valAx>
        <c:axId val="20073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126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10</c:v>
                </c:pt>
                <c:pt idx="1">
                  <c:v>22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0272"/>
        <c:axId val="201089408"/>
      </c:barChart>
      <c:catAx>
        <c:axId val="201030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auto val="1"/>
        <c:lblAlgn val="ctr"/>
        <c:lblOffset val="100"/>
        <c:noMultiLvlLbl val="0"/>
      </c:catAx>
      <c:valAx>
        <c:axId val="201089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0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13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880"/>
        <c:axId val="201601792"/>
      </c:barChart>
      <c:catAx>
        <c:axId val="201242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auto val="1"/>
        <c:lblAlgn val="ctr"/>
        <c:lblOffset val="100"/>
        <c:noMultiLvlLbl val="0"/>
      </c:catAx>
      <c:valAx>
        <c:axId val="201601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3762</c:v>
                </c:pt>
                <c:pt idx="1">
                  <c:v>3495</c:v>
                </c:pt>
                <c:pt idx="2">
                  <c:v>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72032"/>
        <c:axId val="202021888"/>
      </c:barChart>
      <c:catAx>
        <c:axId val="20177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888"/>
        <c:crosses val="autoZero"/>
        <c:auto val="1"/>
        <c:lblAlgn val="ctr"/>
        <c:lblOffset val="100"/>
        <c:noMultiLvlLbl val="0"/>
      </c:catAx>
      <c:valAx>
        <c:axId val="20202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203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14.435588255330744</c:v>
                </c:pt>
                <c:pt idx="1">
                  <c:v>60.344710130117853</c:v>
                </c:pt>
                <c:pt idx="2">
                  <c:v>25.219701614551397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10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608640"/>
        <c:axId val="202785152"/>
      </c:barChart>
      <c:catAx>
        <c:axId val="20260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auto val="1"/>
        <c:lblAlgn val="ctr"/>
        <c:lblOffset val="100"/>
        <c:noMultiLvlLbl val="0"/>
      </c:catAx>
      <c:valAx>
        <c:axId val="20278515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60864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074944"/>
        <c:axId val="203196288"/>
      </c:barChart>
      <c:catAx>
        <c:axId val="20307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6288"/>
        <c:crosses val="autoZero"/>
        <c:auto val="1"/>
        <c:lblAlgn val="ctr"/>
        <c:lblOffset val="100"/>
        <c:noMultiLvlLbl val="0"/>
      </c:catAx>
      <c:valAx>
        <c:axId val="2031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4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74.5</c:v>
                </c:pt>
                <c:pt idx="1">
                  <c:v>93.3</c:v>
                </c:pt>
                <c:pt idx="2">
                  <c:v>84.4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85.5</c:v>
                </c:pt>
                <c:pt idx="1">
                  <c:v>89.2</c:v>
                </c:pt>
                <c:pt idx="2">
                  <c:v>69.2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1358208"/>
        <c:axId val="291360128"/>
      </c:barChart>
      <c:catAx>
        <c:axId val="291358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360128"/>
        <c:crosses val="autoZero"/>
        <c:auto val="1"/>
        <c:lblAlgn val="ctr"/>
        <c:lblOffset val="100"/>
        <c:noMultiLvlLbl val="0"/>
      </c:catAx>
      <c:valAx>
        <c:axId val="291360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3582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168</c:v>
                </c:pt>
                <c:pt idx="1">
                  <c:v>148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2912128"/>
        <c:axId val="292918016"/>
      </c:barChart>
      <c:catAx>
        <c:axId val="29291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918016"/>
        <c:crosses val="autoZero"/>
        <c:auto val="1"/>
        <c:lblAlgn val="ctr"/>
        <c:lblOffset val="100"/>
        <c:noMultiLvlLbl val="0"/>
      </c:catAx>
      <c:valAx>
        <c:axId val="29291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912128"/>
        <c:crosses val="autoZero"/>
        <c:crossBetween val="between"/>
        <c:majorUnit val="3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5781504"/>
        <c:axId val="295783424"/>
      </c:barChart>
      <c:catAx>
        <c:axId val="29578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783424"/>
        <c:crosses val="autoZero"/>
        <c:auto val="1"/>
        <c:lblAlgn val="ctr"/>
        <c:lblOffset val="100"/>
        <c:noMultiLvlLbl val="0"/>
      </c:catAx>
      <c:valAx>
        <c:axId val="29578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78150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45</c:v>
                </c:pt>
                <c:pt idx="1">
                  <c:v>71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30</c:v>
                </c:pt>
                <c:pt idx="1">
                  <c:v>19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5248"/>
        <c:axId val="192566784"/>
      </c:barChart>
      <c:catAx>
        <c:axId val="19256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784"/>
        <c:crosses val="autoZero"/>
        <c:auto val="1"/>
        <c:lblAlgn val="ctr"/>
        <c:lblOffset val="100"/>
        <c:noMultiLvlLbl val="0"/>
      </c:catAx>
      <c:valAx>
        <c:axId val="19256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5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45</c:v>
                </c:pt>
                <c:pt idx="1">
                  <c:v>44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54</c:v>
                </c:pt>
                <c:pt idx="1">
                  <c:v>62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527744"/>
        <c:axId val="296661760"/>
      </c:barChart>
      <c:catAx>
        <c:axId val="29652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661760"/>
        <c:crosses val="autoZero"/>
        <c:auto val="1"/>
        <c:lblAlgn val="ctr"/>
        <c:lblOffset val="100"/>
        <c:noMultiLvlLbl val="0"/>
      </c:catAx>
      <c:valAx>
        <c:axId val="29666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527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1.8938619796988896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1.9415491518495809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1.8802370733701206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2.2208597315893455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2.2685469037400368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2.193609918931807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2.4252333265208801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2.6159820151236461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2.6364193746167999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3.3585394100415562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3.8762858505347775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4.039784726480006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4.4417194631786909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5.0071530758226039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4.1010968049594654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2.6841065467674912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1.5396144151508959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1.0082430683289052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9650048"/>
        <c:axId val="299878656"/>
      </c:barChart>
      <c:catAx>
        <c:axId val="2996500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99878656"/>
        <c:crosses val="autoZero"/>
        <c:auto val="1"/>
        <c:lblAlgn val="ctr"/>
        <c:lblOffset val="100"/>
        <c:noMultiLvlLbl val="0"/>
      </c:catAx>
      <c:valAx>
        <c:axId val="2998786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996500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1.8257374480550446</c:v>
                </c:pt>
                <c:pt idx="1">
                  <c:v>1.8461748075481981</c:v>
                </c:pt>
                <c:pt idx="2">
                  <c:v>2.0914231214660397</c:v>
                </c:pt>
                <c:pt idx="3">
                  <c:v>2.5819197493017239</c:v>
                </c:pt>
                <c:pt idx="4">
                  <c:v>2.4252333265208801</c:v>
                </c:pt>
                <c:pt idx="5">
                  <c:v>2.7862933442332585</c:v>
                </c:pt>
                <c:pt idx="6">
                  <c:v>2.9906669391647931</c:v>
                </c:pt>
                <c:pt idx="7">
                  <c:v>3.0860412834661761</c:v>
                </c:pt>
                <c:pt idx="8">
                  <c:v>3.3176646910552492</c:v>
                </c:pt>
                <c:pt idx="9">
                  <c:v>3.7740990530690097</c:v>
                </c:pt>
                <c:pt idx="10">
                  <c:v>4.0125349138224671</c:v>
                </c:pt>
                <c:pt idx="11">
                  <c:v>3.9648477416717758</c:v>
                </c:pt>
                <c:pt idx="12">
                  <c:v>4.2850330403978472</c:v>
                </c:pt>
                <c:pt idx="13">
                  <c:v>4.2032836024252331</c:v>
                </c:pt>
                <c:pt idx="14">
                  <c:v>3.2767899720689422</c:v>
                </c:pt>
                <c:pt idx="15">
                  <c:v>1.8121125417262758</c:v>
                </c:pt>
                <c:pt idx="16">
                  <c:v>1.0014306151645207</c:v>
                </c:pt>
                <c:pt idx="17">
                  <c:v>0.58587097213706651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1298048"/>
        <c:axId val="301299584"/>
      </c:barChart>
      <c:catAx>
        <c:axId val="3012980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01299584"/>
        <c:crosses val="autoZero"/>
        <c:auto val="1"/>
        <c:lblAlgn val="ctr"/>
        <c:lblOffset val="100"/>
        <c:noMultiLvlLbl val="0"/>
      </c:catAx>
      <c:valAx>
        <c:axId val="3012995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2980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0.12347584503781447</c:v>
                </c:pt>
                <c:pt idx="1">
                  <c:v>0.24926000934725034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2.099089365642846</c:v>
                </c:pt>
                <c:pt idx="1">
                  <c:v>0.34273251285246925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15.002315172094461</c:v>
                </c:pt>
                <c:pt idx="1">
                  <c:v>5.343511450381679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25.929927457941037</c:v>
                </c:pt>
                <c:pt idx="1">
                  <c:v>20.361427013553513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46.13366260225343</c:v>
                </c:pt>
                <c:pt idx="1">
                  <c:v>62.610998597912449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3.997530483099244</c:v>
                </c:pt>
                <c:pt idx="1">
                  <c:v>4.767097678766163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6.7139990739311619</c:v>
                </c:pt>
                <c:pt idx="1">
                  <c:v>6.3249727371864779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5264896"/>
        <c:axId val="305397760"/>
      </c:barChart>
      <c:catAx>
        <c:axId val="305264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397760"/>
        <c:crosses val="autoZero"/>
        <c:auto val="1"/>
        <c:lblAlgn val="ctr"/>
        <c:lblOffset val="100"/>
        <c:noMultiLvlLbl val="0"/>
      </c:catAx>
      <c:valAx>
        <c:axId val="30539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2648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30.714616453156353</c:v>
                </c:pt>
                <c:pt idx="1">
                  <c:v>24.723477177130391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36.363636363636367</c:v>
                </c:pt>
                <c:pt idx="1">
                  <c:v>39.803707742639041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32.767402376910013</c:v>
                </c:pt>
                <c:pt idx="1">
                  <c:v>35.098925066209688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0.1543448062972681</c:v>
                </c:pt>
                <c:pt idx="1">
                  <c:v>0.37389001402087552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7668096"/>
        <c:axId val="307806976"/>
      </c:barChart>
      <c:catAx>
        <c:axId val="307668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806976"/>
        <c:crosses val="autoZero"/>
        <c:auto val="1"/>
        <c:lblAlgn val="ctr"/>
        <c:lblOffset val="100"/>
        <c:noMultiLvlLbl val="0"/>
      </c:catAx>
      <c:valAx>
        <c:axId val="3078069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6680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08297088"/>
        <c:axId val="309048832"/>
      </c:barChart>
      <c:catAx>
        <c:axId val="308297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048832"/>
        <c:crosses val="autoZero"/>
        <c:auto val="1"/>
        <c:lblAlgn val="ctr"/>
        <c:lblOffset val="100"/>
        <c:noMultiLvlLbl val="0"/>
      </c:catAx>
      <c:valAx>
        <c:axId val="309048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297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1.65</c:v>
                </c:pt>
                <c:pt idx="1">
                  <c:v>0.31</c:v>
                </c:pt>
                <c:pt idx="3">
                  <c:v>0.39</c:v>
                </c:pt>
                <c:pt idx="4">
                  <c:v>1.74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09309440"/>
        <c:axId val="309310976"/>
      </c:barChart>
      <c:catAx>
        <c:axId val="30930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310976"/>
        <c:crosses val="autoZero"/>
        <c:auto val="1"/>
        <c:lblAlgn val="ctr"/>
        <c:lblOffset val="100"/>
        <c:noMultiLvlLbl val="0"/>
      </c:catAx>
      <c:valAx>
        <c:axId val="3093109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3094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62.762859915884825</c:v>
                </c:pt>
                <c:pt idx="2">
                  <c:v>22.139187295656235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37.237140084115175</c:v>
                </c:pt>
                <c:pt idx="2">
                  <c:v>77.860812704343758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9501952"/>
        <c:axId val="309503488"/>
      </c:barChart>
      <c:catAx>
        <c:axId val="309501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503488"/>
        <c:crosses val="autoZero"/>
        <c:auto val="1"/>
        <c:lblAlgn val="ctr"/>
        <c:lblOffset val="100"/>
        <c:noMultiLvlLbl val="0"/>
      </c:catAx>
      <c:valAx>
        <c:axId val="3095034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5019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35.700000000000003</c:v>
                </c:pt>
                <c:pt idx="2">
                  <c:v>38.799999999999997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529984"/>
        <c:axId val="309536256"/>
      </c:barChart>
      <c:catAx>
        <c:axId val="30952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536256"/>
        <c:crosses val="autoZero"/>
        <c:auto val="1"/>
        <c:lblAlgn val="ctr"/>
        <c:lblOffset val="100"/>
        <c:noMultiLvlLbl val="0"/>
      </c:catAx>
      <c:valAx>
        <c:axId val="30953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529984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43</c:v>
                </c:pt>
                <c:pt idx="1">
                  <c:v>65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49</c:v>
                </c:pt>
                <c:pt idx="1">
                  <c:v>53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579136"/>
        <c:axId val="309581312"/>
      </c:barChart>
      <c:catAx>
        <c:axId val="30957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581312"/>
        <c:crosses val="autoZero"/>
        <c:auto val="1"/>
        <c:lblAlgn val="ctr"/>
        <c:lblOffset val="100"/>
        <c:noMultiLvlLbl val="0"/>
      </c:catAx>
      <c:valAx>
        <c:axId val="309581312"/>
        <c:scaling>
          <c:orientation val="minMax"/>
          <c:max val="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957913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887</c:v>
                </c:pt>
                <c:pt idx="1">
                  <c:v>787</c:v>
                </c:pt>
                <c:pt idx="2">
                  <c:v>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574</c:v>
                </c:pt>
                <c:pt idx="1">
                  <c:v>494</c:v>
                </c:pt>
                <c:pt idx="2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7264"/>
        <c:axId val="193148800"/>
      </c:barChart>
      <c:catAx>
        <c:axId val="1931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800"/>
        <c:crosses val="autoZero"/>
        <c:auto val="1"/>
        <c:lblAlgn val="ctr"/>
        <c:lblOffset val="100"/>
        <c:noMultiLvlLbl val="0"/>
      </c:catAx>
      <c:valAx>
        <c:axId val="19314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7264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144</c:v>
                </c:pt>
                <c:pt idx="1">
                  <c:v>187</c:v>
                </c:pt>
                <c:pt idx="2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161</c:v>
                </c:pt>
                <c:pt idx="1">
                  <c:v>184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609600"/>
        <c:axId val="309620736"/>
      </c:barChart>
      <c:catAx>
        <c:axId val="30960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620736"/>
        <c:crosses val="autoZero"/>
        <c:auto val="1"/>
        <c:lblAlgn val="ctr"/>
        <c:lblOffset val="100"/>
        <c:noMultiLvlLbl val="0"/>
      </c:catAx>
      <c:valAx>
        <c:axId val="30962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9609600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31.371784879189402</c:v>
                </c:pt>
                <c:pt idx="1">
                  <c:v>38.422131147540981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32.307092751363989</c:v>
                </c:pt>
                <c:pt idx="1">
                  <c:v>30.686475409836067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14.26344505066251</c:v>
                </c:pt>
                <c:pt idx="1">
                  <c:v>16.905737704918032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11.769290724863602</c:v>
                </c:pt>
                <c:pt idx="1">
                  <c:v>9.528688524590164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5.689789555728761</c:v>
                </c:pt>
                <c:pt idx="1">
                  <c:v>3.0737704918032787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4.5985970381917385</c:v>
                </c:pt>
                <c:pt idx="1">
                  <c:v>1.3831967213114753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09869184"/>
        <c:axId val="309870976"/>
      </c:barChart>
      <c:catAx>
        <c:axId val="309869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870976"/>
        <c:crosses val="autoZero"/>
        <c:auto val="1"/>
        <c:lblAlgn val="ctr"/>
        <c:lblOffset val="100"/>
        <c:noMultiLvlLbl val="0"/>
      </c:catAx>
      <c:valAx>
        <c:axId val="3098709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8691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54.25</c:v>
                </c:pt>
                <c:pt idx="1">
                  <c:v>37.979999999999997</c:v>
                </c:pt>
                <c:pt idx="2">
                  <c:v>6.57</c:v>
                </c:pt>
                <c:pt idx="3">
                  <c:v>0.84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61.33</c:v>
                </c:pt>
                <c:pt idx="1">
                  <c:v>30.19</c:v>
                </c:pt>
                <c:pt idx="2">
                  <c:v>6.83</c:v>
                </c:pt>
                <c:pt idx="3">
                  <c:v>1.27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09890048"/>
        <c:axId val="309891840"/>
      </c:barChart>
      <c:catAx>
        <c:axId val="309890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891840"/>
        <c:crosses val="autoZero"/>
        <c:auto val="1"/>
        <c:lblAlgn val="ctr"/>
        <c:lblOffset val="100"/>
        <c:noMultiLvlLbl val="0"/>
      </c:catAx>
      <c:valAx>
        <c:axId val="309891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8900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69408</c:v>
                </c:pt>
                <c:pt idx="1">
                  <c:v>77724</c:v>
                </c:pt>
                <c:pt idx="2">
                  <c:v>89219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324224"/>
        <c:axId val="310326016"/>
      </c:barChart>
      <c:catAx>
        <c:axId val="3103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326016"/>
        <c:crosses val="autoZero"/>
        <c:auto val="1"/>
        <c:lblAlgn val="ctr"/>
        <c:lblOffset val="100"/>
        <c:noMultiLvlLbl val="0"/>
      </c:catAx>
      <c:valAx>
        <c:axId val="3103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324224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1554</c:v>
                </c:pt>
                <c:pt idx="1">
                  <c:v>1648</c:v>
                </c:pt>
                <c:pt idx="2">
                  <c:v>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2503</c:v>
                </c:pt>
                <c:pt idx="1">
                  <c:v>2661</c:v>
                </c:pt>
                <c:pt idx="2">
                  <c:v>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0453760"/>
        <c:axId val="310469760"/>
      </c:barChart>
      <c:catAx>
        <c:axId val="31045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469760"/>
        <c:crosses val="autoZero"/>
        <c:auto val="1"/>
        <c:lblAlgn val="ctr"/>
        <c:lblOffset val="100"/>
        <c:noMultiLvlLbl val="0"/>
      </c:catAx>
      <c:valAx>
        <c:axId val="31046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453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21.4</c:v>
                </c:pt>
                <c:pt idx="1">
                  <c:v>18.3</c:v>
                </c:pt>
                <c:pt idx="2">
                  <c:v>1.1000000000000001</c:v>
                </c:pt>
                <c:pt idx="3">
                  <c:v>59.199999999999996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77.282850779510028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22.717149220489976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10549888"/>
        <c:axId val="310551680"/>
      </c:barChart>
      <c:catAx>
        <c:axId val="310549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551680"/>
        <c:crosses val="autoZero"/>
        <c:auto val="1"/>
        <c:lblAlgn val="ctr"/>
        <c:lblOffset val="100"/>
        <c:noMultiLvlLbl val="0"/>
      </c:catAx>
      <c:valAx>
        <c:axId val="3105516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54988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</c:v>
                </c:pt>
                <c:pt idx="1">
                  <c:v>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568448"/>
        <c:axId val="310641792"/>
      </c:barChart>
      <c:catAx>
        <c:axId val="31056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641792"/>
        <c:crosses val="autoZero"/>
        <c:auto val="1"/>
        <c:lblAlgn val="ctr"/>
        <c:lblOffset val="100"/>
        <c:noMultiLvlLbl val="0"/>
      </c:catAx>
      <c:valAx>
        <c:axId val="31064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56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5.5</c:v>
                </c:pt>
                <c:pt idx="1">
                  <c:v>5.0999999999999996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2269824"/>
        <c:axId val="312750848"/>
      </c:barChart>
      <c:catAx>
        <c:axId val="31226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750848"/>
        <c:crosses val="autoZero"/>
        <c:auto val="1"/>
        <c:lblAlgn val="ctr"/>
        <c:lblOffset val="100"/>
        <c:noMultiLvlLbl val="0"/>
      </c:catAx>
      <c:valAx>
        <c:axId val="3127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26982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19.3</c:v>
                </c:pt>
                <c:pt idx="2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2789248"/>
        <c:axId val="314029568"/>
      </c:barChart>
      <c:catAx>
        <c:axId val="31278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029568"/>
        <c:crosses val="autoZero"/>
        <c:auto val="1"/>
        <c:lblAlgn val="ctr"/>
        <c:lblOffset val="100"/>
        <c:noMultiLvlLbl val="0"/>
      </c:catAx>
      <c:valAx>
        <c:axId val="31402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2789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16.3</c:v>
                </c:pt>
                <c:pt idx="1">
                  <c:v>54.7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14360576"/>
        <c:axId val="314362112"/>
      </c:barChart>
      <c:catAx>
        <c:axId val="31436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362112"/>
        <c:crosses val="autoZero"/>
        <c:auto val="1"/>
        <c:lblAlgn val="ctr"/>
        <c:lblOffset val="100"/>
        <c:noMultiLvlLbl val="0"/>
      </c:catAx>
      <c:valAx>
        <c:axId val="31436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4360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6.3</c:v>
                </c:pt>
                <c:pt idx="1">
                  <c:v>12.9</c:v>
                </c:pt>
                <c:pt idx="2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550336"/>
        <c:axId val="315552512"/>
      </c:barChart>
      <c:catAx>
        <c:axId val="31555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552512"/>
        <c:crosses val="autoZero"/>
        <c:auto val="1"/>
        <c:lblAlgn val="ctr"/>
        <c:lblOffset val="100"/>
        <c:noMultiLvlLbl val="0"/>
      </c:catAx>
      <c:valAx>
        <c:axId val="31555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550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25.7</c:v>
                </c:pt>
                <c:pt idx="1">
                  <c:v>22.4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74.3</c:v>
                </c:pt>
                <c:pt idx="1">
                  <c:v>77.599999999999994</c:v>
                </c:pt>
                <c:pt idx="2">
                  <c:v>83.3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15810176"/>
        <c:axId val="315811712"/>
      </c:barChart>
      <c:catAx>
        <c:axId val="31581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811712"/>
        <c:crosses val="autoZero"/>
        <c:auto val="1"/>
        <c:lblAlgn val="ctr"/>
        <c:lblOffset val="100"/>
        <c:noMultiLvlLbl val="0"/>
      </c:catAx>
      <c:valAx>
        <c:axId val="315811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158101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8609</c:v>
                </c:pt>
                <c:pt idx="1">
                  <c:v>10567</c:v>
                </c:pt>
                <c:pt idx="2">
                  <c:v>17611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1118</c:v>
                </c:pt>
                <c:pt idx="1">
                  <c:v>1997</c:v>
                </c:pt>
                <c:pt idx="2">
                  <c:v>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8604800"/>
        <c:axId val="318606336"/>
      </c:barChart>
      <c:catAx>
        <c:axId val="318604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606336"/>
        <c:crosses val="autoZero"/>
        <c:auto val="1"/>
        <c:lblAlgn val="ctr"/>
        <c:lblOffset val="100"/>
        <c:noMultiLvlLbl val="0"/>
      </c:catAx>
      <c:valAx>
        <c:axId val="3186063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8604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25541</c:v>
                </c:pt>
                <c:pt idx="1">
                  <c:v>39347</c:v>
                </c:pt>
                <c:pt idx="2">
                  <c:v>43627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4671</c:v>
                </c:pt>
                <c:pt idx="1">
                  <c:v>10771</c:v>
                </c:pt>
                <c:pt idx="2">
                  <c:v>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8872960"/>
        <c:axId val="318875136"/>
      </c:barChart>
      <c:catAx>
        <c:axId val="31887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875136"/>
        <c:crosses val="autoZero"/>
        <c:auto val="1"/>
        <c:lblAlgn val="ctr"/>
        <c:lblOffset val="100"/>
        <c:noMultiLvlLbl val="0"/>
      </c:catAx>
      <c:valAx>
        <c:axId val="3188751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8872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</c:v>
                </c:pt>
                <c:pt idx="1">
                  <c:v>3.7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4.2</c:v>
                </c:pt>
                <c:pt idx="1">
                  <c:v>5.4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9194240"/>
        <c:axId val="319196160"/>
      </c:barChart>
      <c:catAx>
        <c:axId val="31919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196160"/>
        <c:crosses val="autoZero"/>
        <c:auto val="1"/>
        <c:lblAlgn val="ctr"/>
        <c:lblOffset val="100"/>
        <c:noMultiLvlLbl val="0"/>
      </c:catAx>
      <c:valAx>
        <c:axId val="319196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919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19.5</c:v>
                </c:pt>
                <c:pt idx="1">
                  <c:v>21.1</c:v>
                </c:pt>
                <c:pt idx="2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31.6</c:v>
                </c:pt>
                <c:pt idx="1">
                  <c:v>34.299999999999997</c:v>
                </c:pt>
                <c:pt idx="2">
                  <c:v>38.9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9705472"/>
        <c:axId val="264081408"/>
      </c:barChart>
      <c:catAx>
        <c:axId val="31970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4081408"/>
        <c:crosses val="autoZero"/>
        <c:auto val="1"/>
        <c:lblAlgn val="ctr"/>
        <c:lblOffset val="100"/>
        <c:noMultiLvlLbl val="0"/>
      </c:catAx>
      <c:valAx>
        <c:axId val="264081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97054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212.80199999999999</c:v>
                </c:pt>
                <c:pt idx="1">
                  <c:v>448.202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4095616"/>
        <c:axId val="264097152"/>
      </c:barChart>
      <c:catAx>
        <c:axId val="264095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097152"/>
        <c:crosses val="autoZero"/>
        <c:auto val="1"/>
        <c:lblAlgn val="ctr"/>
        <c:lblOffset val="100"/>
        <c:noMultiLvlLbl val="0"/>
      </c:catAx>
      <c:valAx>
        <c:axId val="264097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095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40384.54</c:v>
                </c:pt>
                <c:pt idx="1">
                  <c:v>23215.02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4131712"/>
        <c:axId val="264133248"/>
      </c:barChart>
      <c:catAx>
        <c:axId val="264131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133248"/>
        <c:crosses val="autoZero"/>
        <c:auto val="1"/>
        <c:lblAlgn val="ctr"/>
        <c:lblOffset val="100"/>
        <c:noMultiLvlLbl val="0"/>
      </c:catAx>
      <c:valAx>
        <c:axId val="264133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131712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120</c:v>
                </c:pt>
                <c:pt idx="1">
                  <c:v>115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97</c:v>
                </c:pt>
                <c:pt idx="1">
                  <c:v>75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0390400"/>
        <c:axId val="290391936"/>
      </c:barChart>
      <c:catAx>
        <c:axId val="29039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391936"/>
        <c:crosses val="autoZero"/>
        <c:auto val="1"/>
        <c:lblAlgn val="ctr"/>
        <c:lblOffset val="100"/>
        <c:noMultiLvlLbl val="0"/>
      </c:catAx>
      <c:valAx>
        <c:axId val="29039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3904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18.5</c:v>
                </c:pt>
                <c:pt idx="1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57.3</c:v>
                </c:pt>
                <c:pt idx="1">
                  <c:v>50.2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24.2</c:v>
                </c:pt>
                <c:pt idx="1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7392"/>
        <c:axId val="193788928"/>
      </c:barChart>
      <c:catAx>
        <c:axId val="19378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auto val="1"/>
        <c:lblAlgn val="ctr"/>
        <c:lblOffset val="100"/>
        <c:noMultiLvlLbl val="0"/>
      </c:catAx>
      <c:valAx>
        <c:axId val="19378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7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240</c:v>
                </c:pt>
                <c:pt idx="1">
                  <c:v>255</c:v>
                </c:pt>
                <c:pt idx="2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347</c:v>
                </c:pt>
                <c:pt idx="1">
                  <c:v>364</c:v>
                </c:pt>
                <c:pt idx="2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8032"/>
        <c:axId val="59549952"/>
      </c:barChart>
      <c:catAx>
        <c:axId val="595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952"/>
        <c:crosses val="autoZero"/>
        <c:auto val="1"/>
        <c:lblAlgn val="ctr"/>
        <c:lblOffset val="100"/>
        <c:noMultiLvlLbl val="0"/>
      </c:catAx>
      <c:valAx>
        <c:axId val="5954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8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45</c:v>
                </c:pt>
                <c:pt idx="1">
                  <c:v>71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30</c:v>
                </c:pt>
                <c:pt idx="1">
                  <c:v>19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0640"/>
        <c:axId val="59762176"/>
      </c:barChart>
      <c:catAx>
        <c:axId val="5976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auto val="1"/>
        <c:lblAlgn val="ctr"/>
        <c:lblOffset val="100"/>
        <c:noMultiLvlLbl val="0"/>
      </c:catAx>
      <c:valAx>
        <c:axId val="5976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0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887</c:v>
                </c:pt>
                <c:pt idx="1">
                  <c:v>787</c:v>
                </c:pt>
                <c:pt idx="2">
                  <c:v>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574</c:v>
                </c:pt>
                <c:pt idx="1">
                  <c:v>494</c:v>
                </c:pt>
                <c:pt idx="2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6656"/>
        <c:axId val="146813696"/>
      </c:barChart>
      <c:catAx>
        <c:axId val="14680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696"/>
        <c:crosses val="autoZero"/>
        <c:auto val="1"/>
        <c:lblAlgn val="ctr"/>
        <c:lblOffset val="100"/>
        <c:noMultiLvlLbl val="0"/>
      </c:catAx>
      <c:valAx>
        <c:axId val="14681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66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16.3</c:v>
                </c:pt>
                <c:pt idx="1">
                  <c:v>54.7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18.5</c:v>
                </c:pt>
                <c:pt idx="1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57.3</c:v>
                </c:pt>
                <c:pt idx="1">
                  <c:v>50.2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24.2</c:v>
                </c:pt>
                <c:pt idx="1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0112"/>
        <c:axId val="147532416"/>
      </c:barChart>
      <c:catAx>
        <c:axId val="14753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2416"/>
        <c:crosses val="autoZero"/>
        <c:auto val="1"/>
        <c:lblAlgn val="ctr"/>
        <c:lblOffset val="100"/>
        <c:noMultiLvlLbl val="0"/>
      </c:catAx>
      <c:valAx>
        <c:axId val="147532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01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25.7</c:v>
                </c:pt>
                <c:pt idx="1">
                  <c:v>22.4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74.3</c:v>
                </c:pt>
                <c:pt idx="1">
                  <c:v>77.599999999999994</c:v>
                </c:pt>
                <c:pt idx="2">
                  <c:v>83.3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3840"/>
        <c:axId val="150167552"/>
      </c:barChart>
      <c:catAx>
        <c:axId val="15016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7552"/>
        <c:crosses val="autoZero"/>
        <c:auto val="1"/>
        <c:lblAlgn val="ctr"/>
        <c:lblOffset val="100"/>
        <c:noMultiLvlLbl val="0"/>
      </c:catAx>
      <c:valAx>
        <c:axId val="150167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38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1696"/>
        <c:axId val="150304256"/>
      </c:barChart>
      <c:catAx>
        <c:axId val="150301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4256"/>
        <c:crosses val="autoZero"/>
        <c:auto val="1"/>
        <c:lblAlgn val="ctr"/>
        <c:lblOffset val="100"/>
        <c:noMultiLvlLbl val="0"/>
      </c:catAx>
      <c:valAx>
        <c:axId val="15030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1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14</c:v>
                </c:pt>
                <c:pt idx="1">
                  <c:v>107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7</c:v>
                </c:pt>
                <c:pt idx="1">
                  <c:v>164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2736"/>
        <c:axId val="150394752"/>
      </c:barChart>
      <c:catAx>
        <c:axId val="15037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4752"/>
        <c:crosses val="autoZero"/>
        <c:auto val="1"/>
        <c:lblAlgn val="ctr"/>
        <c:lblOffset val="100"/>
        <c:noMultiLvlLbl val="0"/>
      </c:catAx>
      <c:valAx>
        <c:axId val="15039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2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18</c:v>
                </c:pt>
                <c:pt idx="1">
                  <c:v>17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27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08224"/>
        <c:axId val="150722816"/>
      </c:barChart>
      <c:catAx>
        <c:axId val="150708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2816"/>
        <c:crosses val="autoZero"/>
        <c:auto val="1"/>
        <c:lblAlgn val="ctr"/>
        <c:lblOffset val="100"/>
        <c:noMultiLvlLbl val="0"/>
      </c:catAx>
      <c:valAx>
        <c:axId val="15072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08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619</c:v>
                </c:pt>
                <c:pt idx="1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048"/>
        <c:axId val="151265664"/>
      </c:barChart>
      <c:catAx>
        <c:axId val="151186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auto val="1"/>
        <c:lblAlgn val="ctr"/>
        <c:lblOffset val="100"/>
        <c:noMultiLvlLbl val="0"/>
      </c:catAx>
      <c:valAx>
        <c:axId val="1512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2928"/>
        <c:axId val="198494464"/>
      </c:barChart>
      <c:catAx>
        <c:axId val="19849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4464"/>
        <c:crosses val="autoZero"/>
        <c:auto val="1"/>
        <c:lblAlgn val="ctr"/>
        <c:lblOffset val="100"/>
        <c:noMultiLvlLbl val="0"/>
      </c:catAx>
      <c:valAx>
        <c:axId val="19849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2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765</c:v>
                </c:pt>
                <c:pt idx="1">
                  <c:v>509</c:v>
                </c:pt>
                <c:pt idx="2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4160"/>
        <c:axId val="151343104"/>
      </c:barChart>
      <c:catAx>
        <c:axId val="15132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auto val="1"/>
        <c:lblAlgn val="ctr"/>
        <c:lblOffset val="100"/>
        <c:noMultiLvlLbl val="0"/>
      </c:catAx>
      <c:valAx>
        <c:axId val="15134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10</c:v>
                </c:pt>
                <c:pt idx="1">
                  <c:v>22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1888"/>
        <c:axId val="151479424"/>
      </c:barChart>
      <c:catAx>
        <c:axId val="151461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auto val="1"/>
        <c:lblAlgn val="ctr"/>
        <c:lblOffset val="100"/>
        <c:noMultiLvlLbl val="0"/>
      </c:catAx>
      <c:valAx>
        <c:axId val="151479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</c:v>
                </c:pt>
                <c:pt idx="1">
                  <c:v>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3952"/>
        <c:axId val="152828544"/>
      </c:barChart>
      <c:catAx>
        <c:axId val="15281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auto val="1"/>
        <c:lblAlgn val="ctr"/>
        <c:lblOffset val="100"/>
        <c:noMultiLvlLbl val="0"/>
      </c:catAx>
      <c:valAx>
        <c:axId val="15282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3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13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008"/>
        <c:axId val="153317376"/>
      </c:barChart>
      <c:catAx>
        <c:axId val="15330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auto val="1"/>
        <c:lblAlgn val="ctr"/>
        <c:lblOffset val="100"/>
        <c:noMultiLvlLbl val="0"/>
      </c:catAx>
      <c:valAx>
        <c:axId val="153317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212.80199999999999</c:v>
                </c:pt>
                <c:pt idx="1">
                  <c:v>448.202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408"/>
        <c:axId val="153504768"/>
      </c:barChart>
      <c:catAx>
        <c:axId val="1534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auto val="1"/>
        <c:lblAlgn val="ctr"/>
        <c:lblOffset val="100"/>
        <c:noMultiLvlLbl val="0"/>
      </c:catAx>
      <c:valAx>
        <c:axId val="153504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3762</c:v>
                </c:pt>
                <c:pt idx="1">
                  <c:v>3495</c:v>
                </c:pt>
                <c:pt idx="2">
                  <c:v>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3088"/>
        <c:axId val="153754240"/>
      </c:barChart>
      <c:catAx>
        <c:axId val="1536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auto val="1"/>
        <c:lblAlgn val="ctr"/>
        <c:lblOffset val="100"/>
        <c:noMultiLvlLbl val="0"/>
      </c:catAx>
      <c:valAx>
        <c:axId val="1537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6.3</c:v>
                </c:pt>
                <c:pt idx="1">
                  <c:v>12.9</c:v>
                </c:pt>
                <c:pt idx="2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776"/>
        <c:axId val="153852544"/>
      </c:barChart>
      <c:catAx>
        <c:axId val="15383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auto val="1"/>
        <c:lblAlgn val="ctr"/>
        <c:lblOffset val="100"/>
        <c:noMultiLvlLbl val="0"/>
      </c:catAx>
      <c:valAx>
        <c:axId val="1538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35.700000000000003</c:v>
                </c:pt>
                <c:pt idx="2">
                  <c:v>38.799999999999997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6640"/>
        <c:axId val="153938944"/>
      </c:barChart>
      <c:catAx>
        <c:axId val="1539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8944"/>
        <c:crosses val="autoZero"/>
        <c:auto val="1"/>
        <c:lblAlgn val="ctr"/>
        <c:lblOffset val="100"/>
        <c:noMultiLvlLbl val="0"/>
      </c:catAx>
      <c:valAx>
        <c:axId val="15393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14.435588255330744</c:v>
                </c:pt>
                <c:pt idx="1">
                  <c:v>60.344710130117853</c:v>
                </c:pt>
                <c:pt idx="2">
                  <c:v>25.219701614551397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10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3856"/>
        <c:axId val="154315392"/>
      </c:barChart>
      <c:catAx>
        <c:axId val="15431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auto val="1"/>
        <c:lblAlgn val="ctr"/>
        <c:lblOffset val="100"/>
        <c:noMultiLvlLbl val="0"/>
      </c:catAx>
      <c:valAx>
        <c:axId val="15431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3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14</c:v>
                </c:pt>
                <c:pt idx="1">
                  <c:v>107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7</c:v>
                </c:pt>
                <c:pt idx="1">
                  <c:v>164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3472"/>
        <c:axId val="199355008"/>
      </c:barChart>
      <c:catAx>
        <c:axId val="19935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5008"/>
        <c:crosses val="autoZero"/>
        <c:auto val="1"/>
        <c:lblAlgn val="ctr"/>
        <c:lblOffset val="100"/>
        <c:noMultiLvlLbl val="0"/>
      </c:catAx>
      <c:valAx>
        <c:axId val="1993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3472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86816"/>
        <c:axId val="154799104"/>
      </c:barChart>
      <c:catAx>
        <c:axId val="1547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auto val="1"/>
        <c:lblAlgn val="ctr"/>
        <c:lblOffset val="100"/>
        <c:noMultiLvlLbl val="0"/>
      </c:catAx>
      <c:valAx>
        <c:axId val="15479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8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74.5</c:v>
                </c:pt>
                <c:pt idx="1">
                  <c:v>93.3</c:v>
                </c:pt>
                <c:pt idx="2">
                  <c:v>84.4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85.5</c:v>
                </c:pt>
                <c:pt idx="1">
                  <c:v>89.2</c:v>
                </c:pt>
                <c:pt idx="2">
                  <c:v>69.2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7808"/>
        <c:axId val="155129344"/>
      </c:barChart>
      <c:catAx>
        <c:axId val="15512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auto val="1"/>
        <c:lblAlgn val="ctr"/>
        <c:lblOffset val="100"/>
        <c:noMultiLvlLbl val="0"/>
      </c:catAx>
      <c:valAx>
        <c:axId val="155129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78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168</c:v>
                </c:pt>
                <c:pt idx="1">
                  <c:v>148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7856"/>
        <c:axId val="155461120"/>
      </c:barChart>
      <c:catAx>
        <c:axId val="1552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auto val="1"/>
        <c:lblAlgn val="ctr"/>
        <c:lblOffset val="100"/>
        <c:noMultiLvlLbl val="0"/>
      </c:catAx>
      <c:valAx>
        <c:axId val="15546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000"/>
        <c:axId val="155601536"/>
      </c:barChart>
      <c:catAx>
        <c:axId val="1556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auto val="1"/>
        <c:lblAlgn val="ctr"/>
        <c:lblOffset val="100"/>
        <c:noMultiLvlLbl val="0"/>
      </c:catAx>
      <c:valAx>
        <c:axId val="15560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45</c:v>
                </c:pt>
                <c:pt idx="1">
                  <c:v>44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54</c:v>
                </c:pt>
                <c:pt idx="1">
                  <c:v>62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73696"/>
        <c:axId val="156581248"/>
      </c:barChart>
      <c:catAx>
        <c:axId val="15657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1248"/>
        <c:crosses val="autoZero"/>
        <c:auto val="1"/>
        <c:lblAlgn val="ctr"/>
        <c:lblOffset val="100"/>
        <c:noMultiLvlLbl val="0"/>
      </c:catAx>
      <c:valAx>
        <c:axId val="15658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73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1.8938619796988896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1.9415491518495809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1.8802370733701206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2.2208597315893455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2.2685469037400368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2.193609918931807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2.4252333265208801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2.6159820151236461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2.6364193746167999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3.3585394100415562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3.8762858505347775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4.039784726480006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4.4417194631786909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5.0071530758226039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4.1010968049594654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2.6841065467674912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1.5396144151508959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1.0082430683289052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472"/>
        <c:axId val="157876224"/>
      </c:barChart>
      <c:catAx>
        <c:axId val="15783347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6224"/>
        <c:crosses val="autoZero"/>
        <c:auto val="1"/>
        <c:lblAlgn val="ctr"/>
        <c:lblOffset val="100"/>
        <c:noMultiLvlLbl val="0"/>
      </c:catAx>
      <c:valAx>
        <c:axId val="1578762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3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1.8257374480550446</c:v>
                </c:pt>
                <c:pt idx="1">
                  <c:v>1.8461748075481981</c:v>
                </c:pt>
                <c:pt idx="2">
                  <c:v>2.0914231214660397</c:v>
                </c:pt>
                <c:pt idx="3">
                  <c:v>2.5819197493017239</c:v>
                </c:pt>
                <c:pt idx="4">
                  <c:v>2.4252333265208801</c:v>
                </c:pt>
                <c:pt idx="5">
                  <c:v>2.7862933442332585</c:v>
                </c:pt>
                <c:pt idx="6">
                  <c:v>2.9906669391647931</c:v>
                </c:pt>
                <c:pt idx="7">
                  <c:v>3.0860412834661761</c:v>
                </c:pt>
                <c:pt idx="8">
                  <c:v>3.3176646910552492</c:v>
                </c:pt>
                <c:pt idx="9">
                  <c:v>3.7740990530690097</c:v>
                </c:pt>
                <c:pt idx="10">
                  <c:v>4.0125349138224671</c:v>
                </c:pt>
                <c:pt idx="11">
                  <c:v>3.9648477416717758</c:v>
                </c:pt>
                <c:pt idx="12">
                  <c:v>4.2850330403978472</c:v>
                </c:pt>
                <c:pt idx="13">
                  <c:v>4.2032836024252331</c:v>
                </c:pt>
                <c:pt idx="14">
                  <c:v>3.2767899720689422</c:v>
                </c:pt>
                <c:pt idx="15">
                  <c:v>1.8121125417262758</c:v>
                </c:pt>
                <c:pt idx="16">
                  <c:v>1.0014306151645207</c:v>
                </c:pt>
                <c:pt idx="17">
                  <c:v>0.58587097213706651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09920"/>
        <c:axId val="158236672"/>
      </c:barChart>
      <c:catAx>
        <c:axId val="1582099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36672"/>
        <c:crosses val="autoZero"/>
        <c:auto val="1"/>
        <c:lblAlgn val="ctr"/>
        <c:lblOffset val="100"/>
        <c:noMultiLvlLbl val="0"/>
      </c:catAx>
      <c:valAx>
        <c:axId val="1582366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099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0.12347584503781447</c:v>
                </c:pt>
                <c:pt idx="1">
                  <c:v>0.24926000934725034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2.099089365642846</c:v>
                </c:pt>
                <c:pt idx="1">
                  <c:v>0.34273251285246925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15.002315172094461</c:v>
                </c:pt>
                <c:pt idx="1">
                  <c:v>5.343511450381679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25.929927457941037</c:v>
                </c:pt>
                <c:pt idx="1">
                  <c:v>20.361427013553513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46.13366260225343</c:v>
                </c:pt>
                <c:pt idx="1">
                  <c:v>62.610998597912449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3.997530483099244</c:v>
                </c:pt>
                <c:pt idx="1">
                  <c:v>4.767097678766163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6.7139990739311619</c:v>
                </c:pt>
                <c:pt idx="1">
                  <c:v>6.3249727371864779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00288"/>
        <c:axId val="159131136"/>
      </c:barChart>
      <c:catAx>
        <c:axId val="15910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1136"/>
        <c:crosses val="autoZero"/>
        <c:auto val="1"/>
        <c:lblAlgn val="ctr"/>
        <c:lblOffset val="100"/>
        <c:noMultiLvlLbl val="0"/>
      </c:catAx>
      <c:valAx>
        <c:axId val="159131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002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30.714616453156353</c:v>
                </c:pt>
                <c:pt idx="1">
                  <c:v>24.723477177130391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36.363636363636367</c:v>
                </c:pt>
                <c:pt idx="1">
                  <c:v>39.803707742639041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32.767402376910013</c:v>
                </c:pt>
                <c:pt idx="1">
                  <c:v>35.098925066209688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0.1543448062972681</c:v>
                </c:pt>
                <c:pt idx="1">
                  <c:v>0.37389001402087552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6288"/>
        <c:axId val="159709824"/>
      </c:barChart>
      <c:catAx>
        <c:axId val="15967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824"/>
        <c:crosses val="autoZero"/>
        <c:auto val="1"/>
        <c:lblAlgn val="ctr"/>
        <c:lblOffset val="100"/>
        <c:noMultiLvlLbl val="0"/>
      </c:catAx>
      <c:valAx>
        <c:axId val="159709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62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6624"/>
        <c:axId val="160028160"/>
      </c:barChart>
      <c:catAx>
        <c:axId val="16002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8160"/>
        <c:crosses val="autoZero"/>
        <c:auto val="1"/>
        <c:lblAlgn val="ctr"/>
        <c:lblOffset val="100"/>
        <c:noMultiLvlLbl val="0"/>
      </c:catAx>
      <c:valAx>
        <c:axId val="160028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6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18</c:v>
                </c:pt>
                <c:pt idx="1">
                  <c:v>17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27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09664"/>
        <c:axId val="199967872"/>
      </c:barChart>
      <c:catAx>
        <c:axId val="199809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7872"/>
        <c:crosses val="autoZero"/>
        <c:auto val="1"/>
        <c:lblAlgn val="ctr"/>
        <c:lblOffset val="100"/>
        <c:noMultiLvlLbl val="0"/>
      </c:catAx>
      <c:valAx>
        <c:axId val="19996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809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1.65</c:v>
                </c:pt>
                <c:pt idx="1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90464"/>
        <c:axId val="160608640"/>
      </c:barChart>
      <c:catAx>
        <c:axId val="160590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auto val="1"/>
        <c:lblAlgn val="ctr"/>
        <c:lblOffset val="100"/>
        <c:noMultiLvlLbl val="0"/>
      </c:catAx>
      <c:valAx>
        <c:axId val="16060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62.762859915884825</c:v>
                </c:pt>
                <c:pt idx="2">
                  <c:v>22.139187295656235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37.237140084115175</c:v>
                </c:pt>
                <c:pt idx="2">
                  <c:v>77.860812704343758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21248"/>
        <c:axId val="160883456"/>
      </c:barChart>
      <c:catAx>
        <c:axId val="160821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456"/>
        <c:crosses val="autoZero"/>
        <c:auto val="1"/>
        <c:lblAlgn val="ctr"/>
        <c:lblOffset val="100"/>
        <c:noMultiLvlLbl val="0"/>
      </c:catAx>
      <c:valAx>
        <c:axId val="1608834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12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43</c:v>
                </c:pt>
                <c:pt idx="1">
                  <c:v>65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49</c:v>
                </c:pt>
                <c:pt idx="1">
                  <c:v>53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5584"/>
        <c:axId val="161038336"/>
      </c:barChart>
      <c:catAx>
        <c:axId val="1609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38336"/>
        <c:crosses val="autoZero"/>
        <c:auto val="1"/>
        <c:lblAlgn val="ctr"/>
        <c:lblOffset val="100"/>
        <c:noMultiLvlLbl val="0"/>
      </c:catAx>
      <c:valAx>
        <c:axId val="16103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5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144</c:v>
                </c:pt>
                <c:pt idx="1">
                  <c:v>187</c:v>
                </c:pt>
                <c:pt idx="2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161</c:v>
                </c:pt>
                <c:pt idx="1">
                  <c:v>184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9296"/>
        <c:axId val="161594368"/>
      </c:barChart>
      <c:catAx>
        <c:axId val="1614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594368"/>
        <c:crosses val="autoZero"/>
        <c:auto val="1"/>
        <c:lblAlgn val="ctr"/>
        <c:lblOffset val="100"/>
        <c:noMultiLvlLbl val="0"/>
      </c:catAx>
      <c:valAx>
        <c:axId val="16159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31.371784879189402</c:v>
                </c:pt>
                <c:pt idx="1">
                  <c:v>38.422131147540981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32.307092751363989</c:v>
                </c:pt>
                <c:pt idx="1">
                  <c:v>30.686475409836067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14.26344505066251</c:v>
                </c:pt>
                <c:pt idx="1">
                  <c:v>16.905737704918032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11.769290724863602</c:v>
                </c:pt>
                <c:pt idx="1">
                  <c:v>9.528688524590164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5.689789555728761</c:v>
                </c:pt>
                <c:pt idx="1">
                  <c:v>3.0737704918032787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4.5985970381917385</c:v>
                </c:pt>
                <c:pt idx="1">
                  <c:v>1.3831967213114753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1664"/>
        <c:axId val="161929472"/>
      </c:barChart>
      <c:catAx>
        <c:axId val="161921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9472"/>
        <c:crosses val="autoZero"/>
        <c:auto val="1"/>
        <c:lblAlgn val="ctr"/>
        <c:lblOffset val="100"/>
        <c:noMultiLvlLbl val="0"/>
      </c:catAx>
      <c:valAx>
        <c:axId val="1619294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16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54.25</c:v>
                </c:pt>
                <c:pt idx="1">
                  <c:v>37.979999999999997</c:v>
                </c:pt>
                <c:pt idx="2">
                  <c:v>6.57</c:v>
                </c:pt>
                <c:pt idx="3">
                  <c:v>0.84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61.33</c:v>
                </c:pt>
                <c:pt idx="1">
                  <c:v>30.19</c:v>
                </c:pt>
                <c:pt idx="2">
                  <c:v>6.83</c:v>
                </c:pt>
                <c:pt idx="3">
                  <c:v>1.27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7424"/>
        <c:axId val="162248960"/>
      </c:barChart>
      <c:catAx>
        <c:axId val="16224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auto val="1"/>
        <c:lblAlgn val="ctr"/>
        <c:lblOffset val="100"/>
        <c:noMultiLvlLbl val="0"/>
      </c:catAx>
      <c:valAx>
        <c:axId val="162248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4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69408</c:v>
                </c:pt>
                <c:pt idx="1">
                  <c:v>77724</c:v>
                </c:pt>
                <c:pt idx="2">
                  <c:v>89219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8032"/>
        <c:axId val="162429952"/>
      </c:barChart>
      <c:catAx>
        <c:axId val="1624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auto val="1"/>
        <c:lblAlgn val="ctr"/>
        <c:lblOffset val="100"/>
        <c:noMultiLvlLbl val="0"/>
      </c:catAx>
      <c:valAx>
        <c:axId val="16242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1554</c:v>
                </c:pt>
                <c:pt idx="1">
                  <c:v>1648</c:v>
                </c:pt>
                <c:pt idx="2">
                  <c:v>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2503</c:v>
                </c:pt>
                <c:pt idx="1">
                  <c:v>2661</c:v>
                </c:pt>
                <c:pt idx="2">
                  <c:v>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4672"/>
        <c:axId val="164367360"/>
      </c:barChart>
      <c:catAx>
        <c:axId val="16436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7360"/>
        <c:crosses val="autoZero"/>
        <c:auto val="1"/>
        <c:lblAlgn val="ctr"/>
        <c:lblOffset val="100"/>
        <c:noMultiLvlLbl val="0"/>
      </c:catAx>
      <c:valAx>
        <c:axId val="16436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4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21.4</c:v>
                </c:pt>
                <c:pt idx="1">
                  <c:v>18.3</c:v>
                </c:pt>
                <c:pt idx="2">
                  <c:v>1.1000000000000001</c:v>
                </c:pt>
                <c:pt idx="3">
                  <c:v>59.199999999999996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77.282850779510028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22.717149220489976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384000"/>
        <c:axId val="167584128"/>
      </c:barChart>
      <c:catAx>
        <c:axId val="166384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4128"/>
        <c:crosses val="autoZero"/>
        <c:auto val="1"/>
        <c:lblAlgn val="ctr"/>
        <c:lblOffset val="100"/>
        <c:noMultiLvlLbl val="0"/>
      </c:catAx>
      <c:valAx>
        <c:axId val="1675841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38400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619</c:v>
                </c:pt>
                <c:pt idx="1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536"/>
        <c:axId val="200713344"/>
      </c:barChart>
      <c:catAx>
        <c:axId val="200625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auto val="1"/>
        <c:lblAlgn val="ctr"/>
        <c:lblOffset val="100"/>
        <c:noMultiLvlLbl val="0"/>
      </c:catAx>
      <c:valAx>
        <c:axId val="2007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5.5</c:v>
                </c:pt>
                <c:pt idx="1">
                  <c:v>5.0999999999999996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608"/>
        <c:axId val="168308736"/>
      </c:barChart>
      <c:catAx>
        <c:axId val="16800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8736"/>
        <c:crosses val="autoZero"/>
        <c:auto val="1"/>
        <c:lblAlgn val="ctr"/>
        <c:lblOffset val="100"/>
        <c:noMultiLvlLbl val="0"/>
      </c:catAx>
      <c:valAx>
        <c:axId val="1683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19.3</c:v>
                </c:pt>
                <c:pt idx="2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0304"/>
        <c:axId val="186451840"/>
      </c:barChart>
      <c:catAx>
        <c:axId val="18645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840"/>
        <c:crosses val="autoZero"/>
        <c:auto val="1"/>
        <c:lblAlgn val="ctr"/>
        <c:lblOffset val="100"/>
        <c:noMultiLvlLbl val="0"/>
      </c:catAx>
      <c:valAx>
        <c:axId val="18645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0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7296"/>
        <c:axId val="186736640"/>
      </c:barChart>
      <c:catAx>
        <c:axId val="18656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36640"/>
        <c:crosses val="autoZero"/>
        <c:auto val="1"/>
        <c:lblAlgn val="ctr"/>
        <c:lblOffset val="100"/>
        <c:noMultiLvlLbl val="0"/>
      </c:catAx>
      <c:valAx>
        <c:axId val="18673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7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8609</c:v>
                </c:pt>
                <c:pt idx="1">
                  <c:v>10567</c:v>
                </c:pt>
                <c:pt idx="2">
                  <c:v>17611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1118</c:v>
                </c:pt>
                <c:pt idx="1">
                  <c:v>1997</c:v>
                </c:pt>
                <c:pt idx="2">
                  <c:v>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6960"/>
        <c:axId val="186858496"/>
      </c:barChart>
      <c:catAx>
        <c:axId val="186856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8496"/>
        <c:crosses val="autoZero"/>
        <c:auto val="1"/>
        <c:lblAlgn val="ctr"/>
        <c:lblOffset val="100"/>
        <c:noMultiLvlLbl val="0"/>
      </c:catAx>
      <c:valAx>
        <c:axId val="1868584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6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25541</c:v>
                </c:pt>
                <c:pt idx="1">
                  <c:v>39347</c:v>
                </c:pt>
                <c:pt idx="2">
                  <c:v>43627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4671</c:v>
                </c:pt>
                <c:pt idx="1">
                  <c:v>10771</c:v>
                </c:pt>
                <c:pt idx="2">
                  <c:v>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2848"/>
        <c:axId val="189344768"/>
      </c:barChart>
      <c:catAx>
        <c:axId val="189342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4768"/>
        <c:crosses val="autoZero"/>
        <c:auto val="1"/>
        <c:lblAlgn val="ctr"/>
        <c:lblOffset val="100"/>
        <c:noMultiLvlLbl val="0"/>
      </c:catAx>
      <c:valAx>
        <c:axId val="189344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2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</c:v>
                </c:pt>
                <c:pt idx="1">
                  <c:v>3.7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4.2</c:v>
                </c:pt>
                <c:pt idx="1">
                  <c:v>5.4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16192"/>
        <c:axId val="189461632"/>
      </c:barChart>
      <c:catAx>
        <c:axId val="189416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1632"/>
        <c:crosses val="autoZero"/>
        <c:auto val="1"/>
        <c:lblAlgn val="ctr"/>
        <c:lblOffset val="100"/>
        <c:noMultiLvlLbl val="0"/>
      </c:catAx>
      <c:valAx>
        <c:axId val="1894616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16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19.5</c:v>
                </c:pt>
                <c:pt idx="1">
                  <c:v>21.1</c:v>
                </c:pt>
                <c:pt idx="2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31.6</c:v>
                </c:pt>
                <c:pt idx="1">
                  <c:v>34.299999999999997</c:v>
                </c:pt>
                <c:pt idx="2">
                  <c:v>38.9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4896"/>
        <c:axId val="189707008"/>
      </c:barChart>
      <c:catAx>
        <c:axId val="18958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008"/>
        <c:crosses val="autoZero"/>
        <c:auto val="1"/>
        <c:lblAlgn val="ctr"/>
        <c:lblOffset val="100"/>
        <c:noMultiLvlLbl val="0"/>
      </c:catAx>
      <c:valAx>
        <c:axId val="189707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48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40384.54</c:v>
                </c:pt>
                <c:pt idx="1">
                  <c:v>23215.02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2400"/>
        <c:axId val="189956864"/>
      </c:barChart>
      <c:catAx>
        <c:axId val="189942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864"/>
        <c:crosses val="autoZero"/>
        <c:auto val="1"/>
        <c:lblAlgn val="ctr"/>
        <c:lblOffset val="100"/>
        <c:noMultiLvlLbl val="0"/>
      </c:catAx>
      <c:valAx>
        <c:axId val="18995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120</c:v>
                </c:pt>
                <c:pt idx="1">
                  <c:v>115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97</c:v>
                </c:pt>
                <c:pt idx="1">
                  <c:v>75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9280"/>
        <c:axId val="190130816"/>
      </c:barChart>
      <c:catAx>
        <c:axId val="19012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816"/>
        <c:crosses val="autoZero"/>
        <c:auto val="1"/>
        <c:lblAlgn val="ctr"/>
        <c:lblOffset val="100"/>
        <c:noMultiLvlLbl val="0"/>
      </c:catAx>
      <c:valAx>
        <c:axId val="19013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92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7359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7320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13825</v>
      </c>
      <c r="C4" s="35">
        <v>6972</v>
      </c>
      <c r="D4" s="63">
        <v>6853</v>
      </c>
      <c r="E4" s="211"/>
    </row>
    <row r="5" spans="1:5" ht="30" x14ac:dyDescent="0.25">
      <c r="A5" s="201" t="s">
        <v>716</v>
      </c>
      <c r="B5" s="72">
        <v>9609</v>
      </c>
      <c r="C5" s="61">
        <v>5233</v>
      </c>
      <c r="D5" s="111">
        <v>4376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1881</v>
      </c>
      <c r="C4" s="71">
        <v>3303</v>
      </c>
    </row>
    <row r="5" spans="1:6" x14ac:dyDescent="0.25">
      <c r="A5" s="286" t="s">
        <v>719</v>
      </c>
      <c r="B5" s="214">
        <v>767</v>
      </c>
      <c r="C5" s="214">
        <v>962</v>
      </c>
    </row>
    <row r="6" spans="1:6" x14ac:dyDescent="0.25">
      <c r="A6" s="286" t="s">
        <v>720</v>
      </c>
      <c r="B6" s="214">
        <v>1124</v>
      </c>
      <c r="C6" s="214">
        <v>1246</v>
      </c>
    </row>
    <row r="7" spans="1:6" x14ac:dyDescent="0.25">
      <c r="A7" s="286" t="s">
        <v>721</v>
      </c>
      <c r="B7" s="214">
        <v>2621</v>
      </c>
      <c r="C7" s="214">
        <v>2285</v>
      </c>
    </row>
    <row r="8" spans="1:6" x14ac:dyDescent="0.25">
      <c r="A8" s="286" t="s">
        <v>722</v>
      </c>
      <c r="B8" s="214">
        <v>16</v>
      </c>
      <c r="C8" s="214">
        <v>41</v>
      </c>
    </row>
    <row r="9" spans="1:6" x14ac:dyDescent="0.25">
      <c r="A9" s="286" t="s">
        <v>723</v>
      </c>
      <c r="B9" s="214">
        <v>708</v>
      </c>
      <c r="C9" s="214">
        <v>736</v>
      </c>
    </row>
    <row r="10" spans="1:6" ht="30" x14ac:dyDescent="0.25">
      <c r="A10" s="293" t="s">
        <v>724</v>
      </c>
      <c r="B10" s="214">
        <v>1902</v>
      </c>
      <c r="C10" s="214">
        <v>288</v>
      </c>
    </row>
    <row r="11" spans="1:6" x14ac:dyDescent="0.25">
      <c r="A11" s="286" t="s">
        <v>887</v>
      </c>
      <c r="B11" s="214">
        <v>336</v>
      </c>
      <c r="C11" s="214">
        <v>470</v>
      </c>
    </row>
    <row r="12" spans="1:6" x14ac:dyDescent="0.25">
      <c r="A12" s="294" t="s">
        <v>16</v>
      </c>
      <c r="B12" s="1">
        <f>SUM(B4:B11)</f>
        <v>9355</v>
      </c>
      <c r="C12" s="1">
        <f>SUM(C4:C11)</f>
        <v>9331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1845</v>
      </c>
      <c r="C19" s="71">
        <v>3032</v>
      </c>
    </row>
    <row r="20" spans="1:3" x14ac:dyDescent="0.25">
      <c r="A20" s="286" t="s">
        <v>719</v>
      </c>
      <c r="B20" s="214">
        <v>487</v>
      </c>
      <c r="C20" s="214">
        <v>422</v>
      </c>
    </row>
    <row r="21" spans="1:3" x14ac:dyDescent="0.25">
      <c r="A21" s="286" t="s">
        <v>720</v>
      </c>
      <c r="B21" s="214">
        <v>828</v>
      </c>
      <c r="C21" s="214">
        <v>833</v>
      </c>
    </row>
    <row r="22" spans="1:3" x14ac:dyDescent="0.25">
      <c r="A22" s="286" t="s">
        <v>721</v>
      </c>
      <c r="B22" s="214">
        <v>2317</v>
      </c>
      <c r="C22" s="214">
        <v>1955</v>
      </c>
    </row>
    <row r="23" spans="1:3" x14ac:dyDescent="0.25">
      <c r="A23" s="286" t="s">
        <v>722</v>
      </c>
      <c r="B23" s="214">
        <v>1</v>
      </c>
      <c r="C23" s="214">
        <v>2</v>
      </c>
    </row>
    <row r="24" spans="1:3" x14ac:dyDescent="0.25">
      <c r="A24" s="286" t="s">
        <v>723</v>
      </c>
      <c r="B24" s="214">
        <v>383</v>
      </c>
      <c r="C24" s="214">
        <v>371</v>
      </c>
    </row>
    <row r="25" spans="1:3" ht="30" x14ac:dyDescent="0.25">
      <c r="A25" s="293" t="s">
        <v>724</v>
      </c>
      <c r="B25" s="214">
        <v>1236</v>
      </c>
      <c r="C25" s="214">
        <v>249</v>
      </c>
    </row>
    <row r="26" spans="1:3" x14ac:dyDescent="0.25">
      <c r="A26" s="286" t="s">
        <v>887</v>
      </c>
      <c r="B26" s="214">
        <v>210</v>
      </c>
      <c r="C26" s="214">
        <v>388</v>
      </c>
    </row>
    <row r="27" spans="1:3" x14ac:dyDescent="0.25">
      <c r="A27" s="294" t="s">
        <v>16</v>
      </c>
      <c r="B27" s="1">
        <f>SUM(B19:B26)</f>
        <v>7307</v>
      </c>
      <c r="C27" s="1">
        <f>SUM(C19:C26)</f>
        <v>7252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74.28</v>
      </c>
      <c r="C4" s="1018">
        <v>71.349999999999994</v>
      </c>
      <c r="D4" s="1018">
        <v>77.510000000000005</v>
      </c>
      <c r="E4" s="1019">
        <v>17</v>
      </c>
      <c r="F4" s="1019">
        <v>193.1</v>
      </c>
      <c r="G4" s="1020">
        <v>45.8</v>
      </c>
      <c r="H4" s="1021">
        <v>44.2</v>
      </c>
      <c r="I4" s="1022">
        <v>47.4</v>
      </c>
      <c r="J4" s="1019">
        <v>18.899999999999999</v>
      </c>
    </row>
    <row r="5" spans="1:12" x14ac:dyDescent="0.25">
      <c r="A5" s="498">
        <v>2021</v>
      </c>
      <c r="B5" s="757">
        <v>72.69</v>
      </c>
      <c r="C5" s="758">
        <v>69.86</v>
      </c>
      <c r="D5" s="758">
        <v>75.8</v>
      </c>
      <c r="E5" s="1023">
        <v>17</v>
      </c>
      <c r="F5" s="1023">
        <v>196.4</v>
      </c>
      <c r="G5" s="1024">
        <v>46</v>
      </c>
      <c r="H5" s="1025">
        <v>44.4</v>
      </c>
      <c r="I5" s="1026">
        <v>47.6</v>
      </c>
      <c r="J5" s="1023">
        <v>19.3</v>
      </c>
    </row>
    <row r="6" spans="1:12" x14ac:dyDescent="0.25">
      <c r="A6" s="499">
        <v>2022</v>
      </c>
      <c r="B6" s="1011">
        <v>72.2</v>
      </c>
      <c r="C6" s="1012">
        <v>69.16</v>
      </c>
      <c r="D6" s="1012">
        <v>75.67</v>
      </c>
      <c r="E6" s="1013">
        <v>16</v>
      </c>
      <c r="F6" s="1013">
        <v>208.5</v>
      </c>
      <c r="G6" s="1014">
        <v>46.7</v>
      </c>
      <c r="H6" s="1015">
        <v>45.2</v>
      </c>
      <c r="I6" s="1016">
        <v>48.2</v>
      </c>
      <c r="J6" s="1013">
        <v>13.6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18.899999999999999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19.3</v>
      </c>
    </row>
    <row r="13" spans="1:12" x14ac:dyDescent="0.25">
      <c r="A13" s="633">
        <f t="shared" si="0"/>
        <v>2022</v>
      </c>
      <c r="B13" s="627">
        <f t="shared" si="1"/>
        <v>13.6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4093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4622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89219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1147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4061</v>
      </c>
      <c r="C5" s="70">
        <v>4057</v>
      </c>
      <c r="D5" s="55">
        <v>2503</v>
      </c>
      <c r="E5" s="110">
        <v>1554</v>
      </c>
      <c r="F5" s="55">
        <v>25.5</v>
      </c>
      <c r="G5" s="55">
        <v>31.6</v>
      </c>
      <c r="H5" s="110">
        <v>19.5</v>
      </c>
      <c r="I5" s="55"/>
      <c r="J5" s="70"/>
      <c r="K5" s="55"/>
      <c r="L5" s="55"/>
      <c r="M5" s="71">
        <v>108</v>
      </c>
      <c r="N5" s="71">
        <v>97</v>
      </c>
      <c r="O5" s="71">
        <v>120</v>
      </c>
    </row>
    <row r="6" spans="1:16" x14ac:dyDescent="0.25">
      <c r="A6" s="215">
        <v>2021</v>
      </c>
      <c r="B6" s="212">
        <v>4119</v>
      </c>
      <c r="C6" s="212">
        <v>4309</v>
      </c>
      <c r="D6" s="58">
        <v>2661</v>
      </c>
      <c r="E6" s="160">
        <v>1648</v>
      </c>
      <c r="F6" s="58">
        <v>27.7</v>
      </c>
      <c r="G6" s="58">
        <v>34.299999999999997</v>
      </c>
      <c r="H6" s="160">
        <v>21.1</v>
      </c>
      <c r="I6" s="58">
        <v>69408</v>
      </c>
      <c r="J6" s="212">
        <v>1461</v>
      </c>
      <c r="K6" s="58">
        <v>574</v>
      </c>
      <c r="L6" s="58">
        <v>887</v>
      </c>
      <c r="M6" s="214">
        <v>95</v>
      </c>
      <c r="N6" s="214">
        <v>75</v>
      </c>
      <c r="O6" s="214">
        <v>115</v>
      </c>
    </row>
    <row r="7" spans="1:16" x14ac:dyDescent="0.25">
      <c r="A7" s="229">
        <v>2022</v>
      </c>
      <c r="B7" s="167">
        <v>4093</v>
      </c>
      <c r="C7" s="167">
        <v>4622</v>
      </c>
      <c r="D7" s="94">
        <v>2847</v>
      </c>
      <c r="E7" s="169">
        <v>1775</v>
      </c>
      <c r="F7" s="94">
        <v>31.5</v>
      </c>
      <c r="G7" s="58">
        <v>38.9</v>
      </c>
      <c r="H7" s="160">
        <v>24.1</v>
      </c>
      <c r="I7" s="94">
        <v>77724</v>
      </c>
      <c r="J7" s="167">
        <v>1281</v>
      </c>
      <c r="K7" s="94">
        <v>494</v>
      </c>
      <c r="L7" s="94">
        <v>787</v>
      </c>
      <c r="M7" s="214">
        <v>88</v>
      </c>
      <c r="N7" s="214">
        <v>68</v>
      </c>
      <c r="O7" s="214">
        <v>108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89219</v>
      </c>
      <c r="J8" s="1072">
        <v>1147</v>
      </c>
      <c r="K8" s="1073">
        <v>428</v>
      </c>
      <c r="L8" s="1073">
        <v>719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69408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77724</v>
      </c>
      <c r="F14" s="514">
        <f>A5</f>
        <v>2020</v>
      </c>
      <c r="G14" s="310">
        <f>IF(ISBLANK(E5),"",E5)</f>
        <v>1554</v>
      </c>
      <c r="H14" s="310">
        <f>IF(ISBLANK(D5),"",D5)</f>
        <v>2503</v>
      </c>
      <c r="K14" s="514">
        <f>A6</f>
        <v>2021</v>
      </c>
      <c r="L14" s="310">
        <f>IF(ISBLANK(L6),"",L6)</f>
        <v>887</v>
      </c>
      <c r="M14" s="310">
        <f>IF(ISBLANK(K6),"",K6)</f>
        <v>574</v>
      </c>
    </row>
    <row r="15" spans="1:16" x14ac:dyDescent="0.25">
      <c r="A15" s="481">
        <f>A8</f>
        <v>2023</v>
      </c>
      <c r="B15" s="311">
        <f t="shared" si="0"/>
        <v>89219</v>
      </c>
      <c r="F15" s="486">
        <f t="shared" ref="F15:F16" si="1">A6</f>
        <v>2021</v>
      </c>
      <c r="G15" s="479">
        <f t="shared" ref="G15:G16" si="2">IF(ISBLANK(E6),"",E6)</f>
        <v>1648</v>
      </c>
      <c r="H15" s="479">
        <f t="shared" ref="H15:H16" si="3">IF(ISBLANK(D6),"",D6)</f>
        <v>2661</v>
      </c>
      <c r="K15" s="486">
        <f>A7</f>
        <v>2022</v>
      </c>
      <c r="L15" s="479">
        <f t="shared" ref="L15:L16" si="4">IF(ISBLANK(L7),"",L7)</f>
        <v>787</v>
      </c>
      <c r="M15" s="479">
        <f t="shared" ref="M15:M16" si="5">IF(ISBLANK(K7),"",K7)</f>
        <v>494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1775</v>
      </c>
      <c r="H16" s="311">
        <f t="shared" si="3"/>
        <v>2847</v>
      </c>
      <c r="K16" s="481">
        <f>A8</f>
        <v>2023</v>
      </c>
      <c r="L16" s="311">
        <f t="shared" si="4"/>
        <v>719</v>
      </c>
      <c r="M16" s="311">
        <f t="shared" si="5"/>
        <v>428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4061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4119</v>
      </c>
      <c r="C21" s="373"/>
      <c r="D21" s="197"/>
      <c r="F21" s="514">
        <f>A5</f>
        <v>2020</v>
      </c>
      <c r="G21" s="310">
        <f>IF(ISBLANK(E5),"",E5)</f>
        <v>1554</v>
      </c>
      <c r="H21" s="310">
        <f>IF(ISBLANK(D5),"",D5)</f>
        <v>2503</v>
      </c>
      <c r="K21" s="514">
        <f>A6</f>
        <v>2021</v>
      </c>
      <c r="L21" s="310">
        <f>IF(ISBLANK(L6),"",L6)</f>
        <v>887</v>
      </c>
      <c r="M21" s="310">
        <f>IF(ISBLANK(K6),"",K6)</f>
        <v>574</v>
      </c>
    </row>
    <row r="22" spans="1:15" x14ac:dyDescent="0.25">
      <c r="A22" s="481">
        <f t="shared" si="6"/>
        <v>2022</v>
      </c>
      <c r="B22" s="311">
        <f t="shared" si="7"/>
        <v>4093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1648</v>
      </c>
      <c r="H22" s="479">
        <f t="shared" ref="H22:H23" si="10">IF(ISBLANK(D6),"",D6)</f>
        <v>2661</v>
      </c>
      <c r="K22" s="486">
        <f>A7</f>
        <v>2022</v>
      </c>
      <c r="L22" s="479">
        <f>IF(ISBLANK(L7),"",L7)</f>
        <v>787</v>
      </c>
      <c r="M22" s="479">
        <f>IF(ISBLANK(K7),"",K7)</f>
        <v>494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1775</v>
      </c>
      <c r="H23" s="311">
        <f t="shared" si="10"/>
        <v>2847</v>
      </c>
      <c r="K23" s="481">
        <f>A8</f>
        <v>2023</v>
      </c>
      <c r="L23" s="311">
        <f>IF(ISBLANK(L8),"",L8)</f>
        <v>719</v>
      </c>
      <c r="M23" s="311">
        <f>IF(ISBLANK(K8),"",K8)</f>
        <v>428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4061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4119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4093</v>
      </c>
      <c r="C28" s="373"/>
      <c r="D28" s="197"/>
      <c r="F28" s="514">
        <f>A5</f>
        <v>2020</v>
      </c>
      <c r="G28" s="310">
        <f>IF(ISBLANK(H5),"",H5)</f>
        <v>19.5</v>
      </c>
      <c r="H28" s="310">
        <f>IF(ISBLANK(G5),"",G5)</f>
        <v>31.6</v>
      </c>
      <c r="K28" s="514">
        <f>A5</f>
        <v>2020</v>
      </c>
      <c r="L28" s="310">
        <f>IF(ISBLANK(O5),"",O5)</f>
        <v>120</v>
      </c>
      <c r="M28" s="310">
        <f>IF(ISBLANK(N5),"",N5)</f>
        <v>97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21.1</v>
      </c>
      <c r="H29" s="479">
        <f t="shared" ref="H29:H30" si="15">IF(ISBLANK(G6),"",G6)</f>
        <v>34.299999999999997</v>
      </c>
      <c r="K29" s="486">
        <f t="shared" ref="K29:K30" si="16">A6</f>
        <v>2021</v>
      </c>
      <c r="L29" s="479">
        <f t="shared" ref="L29:L30" si="17">IF(ISBLANK(O6),"",O6)</f>
        <v>115</v>
      </c>
      <c r="M29" s="479">
        <f t="shared" ref="M29:M30" si="18">IF(ISBLANK(N6),"",N6)</f>
        <v>75</v>
      </c>
    </row>
    <row r="30" spans="1:15" x14ac:dyDescent="0.25">
      <c r="F30" s="481">
        <f t="shared" si="13"/>
        <v>2022</v>
      </c>
      <c r="G30" s="311">
        <f t="shared" si="14"/>
        <v>24.1</v>
      </c>
      <c r="H30" s="311">
        <f t="shared" si="15"/>
        <v>38.9</v>
      </c>
      <c r="K30" s="481">
        <f t="shared" si="16"/>
        <v>2022</v>
      </c>
      <c r="L30" s="311">
        <f t="shared" si="17"/>
        <v>108</v>
      </c>
      <c r="M30" s="311">
        <f t="shared" si="18"/>
        <v>68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19.5</v>
      </c>
      <c r="H35" s="310">
        <f>IF(ISBLANK(G5),"",G5)</f>
        <v>31.6</v>
      </c>
      <c r="K35" s="514">
        <f>A5</f>
        <v>2020</v>
      </c>
      <c r="L35" s="310">
        <f>IF(ISBLANK(O5),"",O5)</f>
        <v>120</v>
      </c>
      <c r="M35" s="310">
        <f>IF(ISBLANK(N5),"",N5)</f>
        <v>97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21.1</v>
      </c>
      <c r="H36" s="479">
        <f t="shared" ref="H36:H37" si="21">IF(ISBLANK(G6),"",G6)</f>
        <v>34.299999999999997</v>
      </c>
      <c r="K36" s="486">
        <f t="shared" ref="K36:K37" si="22">A6</f>
        <v>2021</v>
      </c>
      <c r="L36" s="479">
        <f t="shared" ref="L36:L37" si="23">IF(ISBLANK(O6),"",O6)</f>
        <v>115</v>
      </c>
      <c r="M36" s="479">
        <f t="shared" ref="M36:M37" si="24">IF(ISBLANK(N6),"",N6)</f>
        <v>75</v>
      </c>
    </row>
    <row r="37" spans="6:15" x14ac:dyDescent="0.25">
      <c r="F37" s="481">
        <f t="shared" si="19"/>
        <v>2022</v>
      </c>
      <c r="G37" s="311">
        <f t="shared" si="20"/>
        <v>24.1</v>
      </c>
      <c r="H37" s="311">
        <f t="shared" si="21"/>
        <v>38.9</v>
      </c>
      <c r="K37" s="481">
        <f t="shared" si="22"/>
        <v>2022</v>
      </c>
      <c r="L37" s="311">
        <f t="shared" si="23"/>
        <v>108</v>
      </c>
      <c r="M37" s="311">
        <f t="shared" si="24"/>
        <v>68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</v>
      </c>
      <c r="C6" s="35">
        <v>14.8</v>
      </c>
      <c r="D6" s="63">
        <v>21.6</v>
      </c>
      <c r="E6" s="35">
        <v>55.9</v>
      </c>
      <c r="F6" s="35">
        <v>50.9</v>
      </c>
      <c r="G6" s="35">
        <v>59.2</v>
      </c>
      <c r="H6" s="292">
        <v>25.1</v>
      </c>
      <c r="I6" s="35">
        <v>34.299999999999997</v>
      </c>
      <c r="J6" s="63">
        <v>19.2</v>
      </c>
      <c r="M6" s="127" t="s">
        <v>16</v>
      </c>
      <c r="N6" s="935">
        <f>IF(ISBLANK(B8),"",B8)</f>
        <v>16.3</v>
      </c>
      <c r="O6" s="935">
        <f>IF(ISBLANK(E8),"",E8)</f>
        <v>54.7</v>
      </c>
      <c r="P6" s="128">
        <f>IF(ISBLANK(H8),"",H8)</f>
        <v>29</v>
      </c>
    </row>
    <row r="7" spans="1:19" x14ac:dyDescent="0.25">
      <c r="A7" s="286">
        <v>2022</v>
      </c>
      <c r="B7" s="167">
        <v>17.899999999999999</v>
      </c>
      <c r="C7" s="94">
        <v>14.6</v>
      </c>
      <c r="D7" s="169">
        <v>19.899999999999999</v>
      </c>
      <c r="E7" s="94">
        <v>53.9</v>
      </c>
      <c r="F7" s="94">
        <v>48</v>
      </c>
      <c r="G7" s="94">
        <v>57.6</v>
      </c>
      <c r="H7" s="167">
        <v>28.3</v>
      </c>
      <c r="I7" s="94">
        <v>37.4</v>
      </c>
      <c r="J7" s="169">
        <v>22.5</v>
      </c>
    </row>
    <row r="8" spans="1:19" x14ac:dyDescent="0.25">
      <c r="A8" s="218">
        <v>2023</v>
      </c>
      <c r="B8" s="167">
        <v>16.3</v>
      </c>
      <c r="C8" s="94">
        <v>12.6</v>
      </c>
      <c r="D8" s="169">
        <v>18.5</v>
      </c>
      <c r="E8" s="94">
        <v>54.7</v>
      </c>
      <c r="F8" s="94">
        <v>50.2</v>
      </c>
      <c r="G8" s="94">
        <v>57.3</v>
      </c>
      <c r="H8" s="167">
        <v>29</v>
      </c>
      <c r="I8" s="94">
        <v>37.1</v>
      </c>
      <c r="J8" s="169">
        <v>24.2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18.5</v>
      </c>
      <c r="O12" s="936">
        <f>IF(ISBLANK(G8),"",G8)</f>
        <v>57.3</v>
      </c>
      <c r="P12" s="938">
        <f>IF(ISBLANK(J8),"",J8)</f>
        <v>24.2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12.6</v>
      </c>
      <c r="O13" s="937">
        <f>IF(ISBLANK(F8),"",F8)</f>
        <v>50.2</v>
      </c>
      <c r="P13" s="939">
        <f>IF(ISBLANK(I8),"",I8)</f>
        <v>37.1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16.3</v>
      </c>
      <c r="O20" s="935">
        <f>IF(ISBLANK(E8),"",E8)</f>
        <v>54.7</v>
      </c>
      <c r="P20" s="940">
        <f>IF(ISBLANK(H8),"",H8)</f>
        <v>29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18.5</v>
      </c>
      <c r="O24" s="936">
        <f>IF(ISBLANK(G8),"",G8)</f>
        <v>57.3</v>
      </c>
      <c r="P24" s="938">
        <f>IF(ISBLANK(J8),"",J8)</f>
        <v>24.2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12.6</v>
      </c>
      <c r="O25" s="937">
        <f>IF(ISBLANK(F8),"",F8)</f>
        <v>50.2</v>
      </c>
      <c r="P25" s="939">
        <f>IF(ISBLANK(I8),"",I8)</f>
        <v>37.1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1704934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116148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1485253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101182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2552841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173911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570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88194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25.1</v>
      </c>
      <c r="E20" s="600">
        <v>23.9</v>
      </c>
      <c r="F20" s="600">
        <v>21.4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18.3</v>
      </c>
      <c r="E21" s="751">
        <v>20.2</v>
      </c>
      <c r="F21" s="751">
        <v>18.3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5.4</v>
      </c>
      <c r="E22" s="752">
        <v>1.1000000000000001</v>
      </c>
      <c r="F22" s="752">
        <v>1.1000000000000001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21.4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18.3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1.1000000000000001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59.199999999999996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21.4</v>
      </c>
      <c r="C30" s="204" t="s">
        <v>493</v>
      </c>
    </row>
    <row r="31" spans="1:11" x14ac:dyDescent="0.25">
      <c r="A31" s="698" t="s">
        <v>1430</v>
      </c>
      <c r="B31" s="734">
        <f>F21</f>
        <v>18.3</v>
      </c>
    </row>
    <row r="32" spans="1:11" x14ac:dyDescent="0.25">
      <c r="A32" s="698" t="s">
        <v>1431</v>
      </c>
      <c r="B32" s="734">
        <f>F22</f>
        <v>1.1000000000000001</v>
      </c>
    </row>
    <row r="33" spans="1:2" x14ac:dyDescent="0.25">
      <c r="A33" s="699" t="s">
        <v>1432</v>
      </c>
      <c r="B33" s="732">
        <f>100-(B30+B31+B32)</f>
        <v>59.199999999999996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80</v>
      </c>
      <c r="C4" s="71">
        <v>4</v>
      </c>
      <c r="D4" s="71">
        <v>5</v>
      </c>
      <c r="G4" s="217">
        <f>A4</f>
        <v>2021</v>
      </c>
      <c r="H4" s="289">
        <f>IF(ISBLANK(C4),"",C4)</f>
        <v>4</v>
      </c>
      <c r="I4" s="289">
        <f>IF(ISBLANK(D4),"",D4)</f>
        <v>5</v>
      </c>
    </row>
    <row r="5" spans="1:9" x14ac:dyDescent="0.25">
      <c r="A5" s="286">
        <v>2022</v>
      </c>
      <c r="B5" s="214">
        <v>76</v>
      </c>
      <c r="C5" s="214">
        <v>4</v>
      </c>
      <c r="D5" s="214">
        <v>2</v>
      </c>
      <c r="G5" s="286">
        <f t="shared" ref="G5:G6" si="0">A5</f>
        <v>2022</v>
      </c>
      <c r="H5" s="290">
        <f t="shared" ref="H5:H6" si="1">IF(ISBLANK(C5),"",C5)</f>
        <v>4</v>
      </c>
      <c r="I5" s="290">
        <f t="shared" ref="I5:I6" si="2">IF(ISBLANK(D5),"",D5)</f>
        <v>2</v>
      </c>
    </row>
    <row r="6" spans="1:9" x14ac:dyDescent="0.25">
      <c r="A6" s="218">
        <v>2023</v>
      </c>
      <c r="B6" s="168">
        <v>72</v>
      </c>
      <c r="C6" s="168">
        <v>5</v>
      </c>
      <c r="D6" s="168">
        <v>1</v>
      </c>
      <c r="G6" s="219">
        <f t="shared" si="0"/>
        <v>2023</v>
      </c>
      <c r="H6" s="291">
        <f t="shared" si="1"/>
        <v>5</v>
      </c>
      <c r="I6" s="291">
        <f t="shared" si="2"/>
        <v>1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</v>
      </c>
      <c r="I12" s="289">
        <f>IF(ISBLANK(D4),"",D4)</f>
        <v>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</v>
      </c>
      <c r="I13" s="290">
        <f t="shared" si="4"/>
        <v>2</v>
      </c>
    </row>
    <row r="14" spans="1:9" x14ac:dyDescent="0.25">
      <c r="G14" s="219">
        <f t="shared" si="3"/>
        <v>2023</v>
      </c>
      <c r="H14" s="291">
        <f t="shared" ref="H14:I14" si="5">IF(ISBLANK(C6),"",C6)</f>
        <v>5</v>
      </c>
      <c r="I14" s="291">
        <f t="shared" si="5"/>
        <v>1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541</v>
      </c>
      <c r="C23" s="71">
        <v>45</v>
      </c>
      <c r="D23" s="71">
        <v>54</v>
      </c>
      <c r="G23" s="217">
        <f>A23</f>
        <v>2021</v>
      </c>
      <c r="H23" s="289">
        <f>IF(ISBLANK(C23),"",C23)</f>
        <v>45</v>
      </c>
      <c r="I23" s="289">
        <f>IF(ISBLANK(D23),"",D23)</f>
        <v>54</v>
      </c>
    </row>
    <row r="24" spans="1:13" x14ac:dyDescent="0.25">
      <c r="A24" s="286">
        <v>2022</v>
      </c>
      <c r="B24" s="214">
        <v>559</v>
      </c>
      <c r="C24" s="214">
        <v>44</v>
      </c>
      <c r="D24" s="214">
        <v>62</v>
      </c>
      <c r="G24" s="286">
        <f t="shared" ref="G24:G25" si="6">A24</f>
        <v>2022</v>
      </c>
      <c r="H24" s="290">
        <f t="shared" ref="H24:H25" si="7">IF(ISBLANK(C24),"",C24)</f>
        <v>44</v>
      </c>
      <c r="I24" s="290">
        <f t="shared" ref="I24:I25" si="8">IF(ISBLANK(D24),"",D24)</f>
        <v>62</v>
      </c>
    </row>
    <row r="25" spans="1:13" x14ac:dyDescent="0.25">
      <c r="A25" s="218">
        <v>2023</v>
      </c>
      <c r="B25" s="168">
        <v>570</v>
      </c>
      <c r="C25" s="168">
        <v>46</v>
      </c>
      <c r="D25" s="168">
        <v>58</v>
      </c>
      <c r="G25" s="219">
        <f t="shared" si="6"/>
        <v>2023</v>
      </c>
      <c r="H25" s="291">
        <f t="shared" si="7"/>
        <v>46</v>
      </c>
      <c r="I25" s="291">
        <f t="shared" si="8"/>
        <v>58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45</v>
      </c>
      <c r="I31" s="289">
        <f>IF(ISBLANK(D23),"",D23)</f>
        <v>54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44</v>
      </c>
      <c r="I32" s="290">
        <f t="shared" si="10"/>
        <v>62</v>
      </c>
    </row>
    <row r="33" spans="7:9" x14ac:dyDescent="0.25">
      <c r="G33" s="219">
        <f t="shared" si="9"/>
        <v>2023</v>
      </c>
      <c r="H33" s="291">
        <f t="shared" ref="H33:I33" si="11">IF(ISBLANK(C25),"",C25)</f>
        <v>46</v>
      </c>
      <c r="I33" s="291">
        <f t="shared" si="11"/>
        <v>58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438752</v>
      </c>
      <c r="C4" s="1077">
        <v>27607</v>
      </c>
      <c r="D4" s="110">
        <v>319014</v>
      </c>
      <c r="E4" s="70">
        <v>20073</v>
      </c>
      <c r="F4" s="1076">
        <v>94213</v>
      </c>
      <c r="G4" s="70">
        <v>5928</v>
      </c>
      <c r="H4" s="1078">
        <v>1744568</v>
      </c>
      <c r="I4" s="1077">
        <v>109770</v>
      </c>
    </row>
    <row r="5" spans="1:9" x14ac:dyDescent="0.25">
      <c r="A5" s="587">
        <v>2021</v>
      </c>
      <c r="B5" s="1079">
        <v>493950</v>
      </c>
      <c r="C5" s="1080">
        <v>31761</v>
      </c>
      <c r="D5" s="160">
        <v>416764</v>
      </c>
      <c r="E5" s="212">
        <v>26798</v>
      </c>
      <c r="F5" s="1079">
        <v>22601</v>
      </c>
      <c r="G5" s="212">
        <v>1453</v>
      </c>
      <c r="H5" s="1081">
        <v>2065649</v>
      </c>
      <c r="I5" s="1080">
        <v>132822</v>
      </c>
    </row>
    <row r="6" spans="1:9" x14ac:dyDescent="0.25">
      <c r="A6" s="588">
        <v>2022</v>
      </c>
      <c r="B6" s="1082">
        <v>546821</v>
      </c>
      <c r="C6" s="1083">
        <v>37252</v>
      </c>
      <c r="D6" s="169">
        <v>467854</v>
      </c>
      <c r="E6" s="167">
        <v>31872</v>
      </c>
      <c r="F6" s="1082">
        <v>28123</v>
      </c>
      <c r="G6" s="167">
        <v>1916</v>
      </c>
      <c r="H6" s="1084">
        <v>2552841</v>
      </c>
      <c r="I6" s="1083">
        <v>173911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68959</v>
      </c>
      <c r="C4" s="1076">
        <v>972941</v>
      </c>
      <c r="D4" s="1077">
        <v>61218</v>
      </c>
      <c r="E4" s="1076">
        <v>948791</v>
      </c>
      <c r="F4" s="1077">
        <v>59699</v>
      </c>
    </row>
    <row r="5" spans="1:6" x14ac:dyDescent="0.25">
      <c r="A5" s="480">
        <v>2021</v>
      </c>
      <c r="B5" s="1081">
        <v>69897</v>
      </c>
      <c r="C5" s="1079">
        <v>1167052</v>
      </c>
      <c r="D5" s="1080">
        <v>75042</v>
      </c>
      <c r="E5" s="1079">
        <v>1118337</v>
      </c>
      <c r="F5" s="1080">
        <v>71910</v>
      </c>
    </row>
    <row r="6" spans="1:6" ht="15.75" thickBot="1" x14ac:dyDescent="0.3">
      <c r="A6" s="960">
        <v>2022</v>
      </c>
      <c r="B6" s="1085">
        <v>88194</v>
      </c>
      <c r="C6" s="1086">
        <v>1704934</v>
      </c>
      <c r="D6" s="1087">
        <v>116148</v>
      </c>
      <c r="E6" s="1086">
        <v>1485253</v>
      </c>
      <c r="F6" s="1087">
        <v>101182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Majdanpek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932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14679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21.5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-14.4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46.7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208.5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2.25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13825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9609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387</v>
      </c>
      <c r="C63" s="548">
        <f>IF(ISBLANK('DEM2'!C7),"-",'DEM2'!C7)</f>
        <v>397</v>
      </c>
      <c r="D63" s="548"/>
      <c r="E63" s="548">
        <f>IF(ISBLANK('DEM2'!D8),"-",'DEM2'!D8)</f>
        <v>399</v>
      </c>
      <c r="F63" s="548">
        <f>IF(ISBLANK('DEM2'!C8),"-",'DEM2'!C8)</f>
        <v>381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478</v>
      </c>
      <c r="C64" s="317">
        <f>IF(ISBLANK('DEM2'!F7),"-",'DEM2'!F7)</f>
        <v>503</v>
      </c>
      <c r="D64" s="789"/>
      <c r="E64" s="317">
        <f>IF(ISBLANK('DEM2'!G8),"-",'DEM2'!G8)</f>
        <v>440</v>
      </c>
      <c r="F64" s="317">
        <f>IF(ISBLANK('DEM2'!F8),"-",'DEM2'!F8)</f>
        <v>465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307</v>
      </c>
      <c r="C65" s="345">
        <f>IF(ISBLANK('DEM2'!I7),"-",'DEM2'!I7)</f>
        <v>335</v>
      </c>
      <c r="D65" s="393"/>
      <c r="E65" s="345">
        <f>IF(ISBLANK('DEM2'!J8),"-",'DEM2'!J8)</f>
        <v>262</v>
      </c>
      <c r="F65" s="345">
        <f>IF(ISBLANK('DEM2'!I8),"-",'DEM2'!I8)</f>
        <v>301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1097</v>
      </c>
      <c r="C66" s="348">
        <f>IF(ISBLANK('DEM2'!L7),"-",'DEM2'!L7)</f>
        <v>1148</v>
      </c>
      <c r="D66" s="394"/>
      <c r="E66" s="348">
        <f>IF(ISBLANK('DEM2'!M8),"-",'DEM2'!M8)</f>
        <v>1042</v>
      </c>
      <c r="F66" s="348">
        <f>IF(ISBLANK('DEM2'!L8),"-",'DEM2'!L8)</f>
        <v>1077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1132</v>
      </c>
      <c r="C67" s="345">
        <f>IF(ISBLANK('DEM2'!O7),"-",'DEM2'!O7)</f>
        <v>1403</v>
      </c>
      <c r="D67" s="393"/>
      <c r="E67" s="345">
        <f>IF(ISBLANK('DEM2'!P8),"-",'DEM2'!P8)</f>
        <v>981</v>
      </c>
      <c r="F67" s="345">
        <f>IF(ISBLANK('DEM2'!O8),"-",'DEM2'!O8)</f>
        <v>1144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4801</v>
      </c>
      <c r="C68" s="317">
        <f>IF(ISBLANK('DEM2'!R7),"-",'DEM2'!R7)</f>
        <v>5244</v>
      </c>
      <c r="D68" s="395"/>
      <c r="E68" s="317">
        <f>IF(ISBLANK('DEM2'!S8),"-",'DEM2'!S8)</f>
        <v>4415</v>
      </c>
      <c r="F68" s="317">
        <f>IF(ISBLANK('DEM2'!R8),"-",'DEM2'!R8)</f>
        <v>4877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7800</v>
      </c>
      <c r="C69" s="463">
        <f>IF(ISBLANK('DEM2'!U7),"-",'DEM2'!U7)</f>
        <v>7752</v>
      </c>
      <c r="D69" s="799"/>
      <c r="E69" s="463">
        <f>IF(ISBLANK('DEM2'!V8),"-",'DEM2'!V8)</f>
        <v>7359</v>
      </c>
      <c r="F69" s="463">
        <f>IF(ISBLANK('DEM2'!U8),"-",'DEM2'!U8)</f>
        <v>7320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4093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4622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89219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1147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37.200000000000003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112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13.3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2552841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173911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467854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312651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31872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546821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37252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28123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1916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1704934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116148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1485253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101182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72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570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88194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2196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2909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1297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5504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2141</v>
      </c>
      <c r="C300" s="808">
        <f>IF(ISBLANK(POLJ3!C4),"-",POLJ3!C4)</f>
        <v>474</v>
      </c>
      <c r="D300" s="1160">
        <f>IF(ISBLANK(POLJ3!D4),"-",POLJ3!D4)</f>
        <v>1667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3091</v>
      </c>
      <c r="C301" s="789">
        <f>IF(ISBLANK(POLJ3!C5),"-",POLJ3!C5)</f>
        <v>1940</v>
      </c>
      <c r="D301" s="1161">
        <f>IF(ISBLANK(POLJ3!D5),"-",POLJ3!D5)</f>
        <v>1151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13</v>
      </c>
      <c r="C303" s="791">
        <f>IF(ISBLANK(POLJ3!C7),"-",POLJ3!C7)</f>
        <v>4</v>
      </c>
      <c r="D303" s="1163">
        <f>IF(ISBLANK(POLJ3!D7),"-",POLJ3!D7)</f>
        <v>9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2196</v>
      </c>
      <c r="C304" s="807">
        <f>IF(ISBLANK(POLJ3!C8),"-",POLJ3!C8)</f>
        <v>489</v>
      </c>
      <c r="D304" s="1164">
        <f>IF(ISBLANK(POLJ3!D8),"-",POLJ3!D8)</f>
        <v>1707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89.17</v>
      </c>
      <c r="C310" s="1165"/>
      <c r="D310" s="3"/>
      <c r="E310" s="5"/>
      <c r="F310" s="5"/>
      <c r="G310" s="815" t="s">
        <v>854</v>
      </c>
      <c r="H310" s="816">
        <f>IF(ISBLANK(POLJ2!H3),"-",POLJ2!H3)</f>
        <v>3066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2866.64</v>
      </c>
      <c r="C311" s="1154"/>
      <c r="D311" s="3"/>
      <c r="E311" s="5"/>
      <c r="F311" s="5"/>
      <c r="G311" s="810" t="s">
        <v>855</v>
      </c>
      <c r="H311" s="248">
        <f>IF(ISBLANK(POLJ2!H4),"-",POLJ2!H4)</f>
        <v>6128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328.04</v>
      </c>
      <c r="C312" s="1154"/>
      <c r="D312" s="3"/>
      <c r="E312" s="5"/>
      <c r="F312" s="5"/>
      <c r="G312" s="810" t="s">
        <v>856</v>
      </c>
      <c r="H312" s="248">
        <f>IF(ISBLANK(POLJ2!H5),"-",POLJ2!H5)</f>
        <v>6527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56.29</v>
      </c>
      <c r="C313" s="1154"/>
      <c r="D313" s="3"/>
      <c r="E313" s="5"/>
      <c r="F313" s="5"/>
      <c r="G313" s="812" t="s">
        <v>857</v>
      </c>
      <c r="H313" s="249">
        <f>IF(ISBLANK(POLJ2!H6),"-",POLJ2!H6)</f>
        <v>26122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1.02</v>
      </c>
      <c r="C314" s="1154"/>
      <c r="D314" s="3"/>
      <c r="E314" s="5"/>
      <c r="F314" s="5"/>
      <c r="G314" s="814" t="s">
        <v>847</v>
      </c>
      <c r="H314" s="817">
        <f>IF(ISBLANK(POLJ2!H7),"-",POLJ2!H7)</f>
        <v>41843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7575.09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10916.25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79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29.9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345</v>
      </c>
      <c r="I364" s="808">
        <f>IF(ISBLANK(OBRAZ2!I6),"-",OBRAZ2!I6)</f>
        <v>325</v>
      </c>
      <c r="J364" s="808">
        <f>IF(ISBLANK(OBRAZ2!J6),"-",OBRAZ2!J6)</f>
        <v>20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171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23</v>
      </c>
      <c r="I365" s="416">
        <f>IF(ISBLANK(OBRAZ2!I7),"-",OBRAZ2!I7)</f>
        <v>23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60.4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90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72.013651877133114</v>
      </c>
      <c r="I377" s="851">
        <f>IF(ISBLANK(OBRAZ2!C14),"-",OBRAZ2!C23)</f>
        <v>66.956521739130437</v>
      </c>
      <c r="J377" s="851">
        <f>IF(ISBLANK(OBRAZ2!D14),"-",OBRAZ2!D23)</f>
        <v>73.529411764705884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12.286689419795222</v>
      </c>
      <c r="I379" s="851">
        <f>IF(ISBLANK(OBRAZ2!C16),"-",OBRAZ2!C25)</f>
        <v>14.782608695652174</v>
      </c>
      <c r="J379" s="851">
        <f>IF(ISBLANK(OBRAZ2!D16),"-",OBRAZ2!D25)</f>
        <v>6.1764705882352944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15.699658703071673</v>
      </c>
      <c r="I380" s="852">
        <f>IF(ISBLANK(OBRAZ2!C17),"-",OBRAZ2!C26)</f>
        <v>18.260869565217391</v>
      </c>
      <c r="J380" s="852">
        <f>IF(ISBLANK(OBRAZ2!D17),"-",OBRAZ2!D26)</f>
        <v>20.294117647058822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13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347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468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102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93.2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135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122.7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304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83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53785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44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0.31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74.8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2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13.6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94.8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1165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7.9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388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4836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7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3.8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440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3.5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114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103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81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8.9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57.9</v>
      </c>
      <c r="F626" s="794" t="str">
        <f>IF(LEN(IZBORI!C4)&gt;0,"(" &amp; IZBORI!C4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32.299999999999997</v>
      </c>
      <c r="F627" s="796" t="str">
        <f>IF(LEN(IZBORI!C5)&gt;0,"(" &amp; IZBORI!C5 &amp; ")", "-")</f>
        <v>(2018)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74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448.202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117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6190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24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5246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63599.56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68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13.994210000000001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150</v>
      </c>
      <c r="D696" s="3"/>
      <c r="E696" s="5"/>
      <c r="F696" s="5"/>
      <c r="G696" s="837">
        <v>2012</v>
      </c>
      <c r="H696" s="835">
        <f>IF(ISBLANK(INDEKSI2!B5),"-",INDEKSI2!B5)</f>
        <v>30.96</v>
      </c>
      <c r="I696" s="835">
        <f>IF(ISBLANK(INDEKSI2!C5),"-",INDEKSI2!C5)</f>
        <v>68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30.46</v>
      </c>
      <c r="D697" s="3"/>
      <c r="E697" s="5"/>
      <c r="F697" s="5"/>
      <c r="G697" s="838">
        <v>2013</v>
      </c>
      <c r="H697" s="559">
        <f>IF(ISBLANK(INDEKSI2!B6),"-",INDEKSI2!B6)</f>
        <v>31.01</v>
      </c>
      <c r="I697" s="559">
        <f>IF(ISBLANK(INDEKSI2!C6),"-",INDEKSI2!C6)</f>
        <v>82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35.299999999999997</v>
      </c>
      <c r="I698" s="836">
        <f>IF(ISBLANK(INDEKSI2!C7),"-",INDEKSI2!C7)</f>
        <v>47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17611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2680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43627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4503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13.3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37.200000000000003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112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35.299999999999997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47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13.994210000000001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150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30.46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25.73</v>
      </c>
      <c r="C4" s="721">
        <v>110</v>
      </c>
      <c r="D4" s="710"/>
      <c r="E4" s="711"/>
      <c r="F4" s="712"/>
    </row>
    <row r="5" spans="1:6" x14ac:dyDescent="0.25">
      <c r="A5" s="286">
        <v>2012</v>
      </c>
      <c r="B5" s="614">
        <v>30.96</v>
      </c>
      <c r="C5" s="722">
        <v>68</v>
      </c>
      <c r="D5" s="713"/>
      <c r="E5" s="641"/>
      <c r="F5" s="714"/>
    </row>
    <row r="6" spans="1:6" x14ac:dyDescent="0.25">
      <c r="A6" s="286">
        <v>2013</v>
      </c>
      <c r="B6" s="614">
        <v>31.01</v>
      </c>
      <c r="C6" s="722">
        <v>82</v>
      </c>
      <c r="D6" s="715">
        <v>13.994210000000001</v>
      </c>
      <c r="E6" s="609">
        <v>150</v>
      </c>
      <c r="F6" s="716">
        <v>30.46</v>
      </c>
    </row>
    <row r="7" spans="1:6" x14ac:dyDescent="0.25">
      <c r="A7" s="219">
        <v>2014</v>
      </c>
      <c r="B7" s="615">
        <v>35.299999999999997</v>
      </c>
      <c r="C7" s="723">
        <v>47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2196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1297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2909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89.17</v>
      </c>
      <c r="G3" s="217" t="s">
        <v>765</v>
      </c>
      <c r="H3" s="71">
        <v>3066</v>
      </c>
    </row>
    <row r="4" spans="1:9" x14ac:dyDescent="0.25">
      <c r="A4" s="286" t="s">
        <v>760</v>
      </c>
      <c r="B4" s="214">
        <v>2866.64</v>
      </c>
      <c r="G4" s="286" t="s">
        <v>766</v>
      </c>
      <c r="H4" s="214">
        <v>6128</v>
      </c>
    </row>
    <row r="5" spans="1:9" x14ac:dyDescent="0.25">
      <c r="A5" s="286" t="s">
        <v>761</v>
      </c>
      <c r="B5" s="214">
        <v>328.04</v>
      </c>
      <c r="G5" s="286" t="s">
        <v>767</v>
      </c>
      <c r="H5" s="214">
        <v>6527</v>
      </c>
    </row>
    <row r="6" spans="1:9" x14ac:dyDescent="0.25">
      <c r="A6" s="286" t="s">
        <v>762</v>
      </c>
      <c r="B6" s="214">
        <v>56.29</v>
      </c>
      <c r="G6" s="286" t="s">
        <v>768</v>
      </c>
      <c r="H6" s="214">
        <v>26122</v>
      </c>
    </row>
    <row r="7" spans="1:9" x14ac:dyDescent="0.25">
      <c r="A7" s="286" t="s">
        <v>763</v>
      </c>
      <c r="B7" s="214">
        <v>1.02</v>
      </c>
      <c r="G7" s="1" t="s">
        <v>24</v>
      </c>
      <c r="H7" s="288">
        <v>41843</v>
      </c>
    </row>
    <row r="8" spans="1:9" x14ac:dyDescent="0.25">
      <c r="A8" s="287" t="s">
        <v>764</v>
      </c>
      <c r="B8" s="73">
        <v>7575.09</v>
      </c>
    </row>
    <row r="9" spans="1:9" x14ac:dyDescent="0.25">
      <c r="A9" s="1" t="s">
        <v>24</v>
      </c>
      <c r="B9" s="288">
        <v>10916.25</v>
      </c>
      <c r="I9" s="41" t="s">
        <v>876</v>
      </c>
    </row>
    <row r="10" spans="1:9" x14ac:dyDescent="0.25">
      <c r="G10" s="29" t="s">
        <v>775</v>
      </c>
      <c r="H10" s="58">
        <v>5504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2141</v>
      </c>
      <c r="C4" s="55">
        <v>474</v>
      </c>
      <c r="D4" s="110">
        <v>1667</v>
      </c>
    </row>
    <row r="5" spans="1:4" ht="30" customHeight="1" x14ac:dyDescent="0.25">
      <c r="A5" s="274" t="s">
        <v>884</v>
      </c>
      <c r="B5" s="212">
        <v>3091</v>
      </c>
      <c r="C5" s="58">
        <v>1940</v>
      </c>
      <c r="D5" s="160">
        <v>1151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13</v>
      </c>
      <c r="C7" s="58">
        <v>4</v>
      </c>
      <c r="D7" s="160">
        <v>9</v>
      </c>
    </row>
    <row r="8" spans="1:4" x14ac:dyDescent="0.25">
      <c r="A8" s="201" t="s">
        <v>774</v>
      </c>
      <c r="B8" s="72">
        <v>2196</v>
      </c>
      <c r="C8" s="61">
        <v>489</v>
      </c>
      <c r="D8" s="111">
        <v>1707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62.762859915884825</v>
      </c>
      <c r="C15" s="278">
        <f>D5/B5*100</f>
        <v>37.237140084115175</v>
      </c>
    </row>
    <row r="16" spans="1:4" ht="30" x14ac:dyDescent="0.25">
      <c r="A16" s="279" t="s">
        <v>821</v>
      </c>
      <c r="B16" s="283">
        <f>C4/B4*100</f>
        <v>22.139187295656235</v>
      </c>
      <c r="C16" s="280">
        <f>D4/B4*100</f>
        <v>77.860812704343758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62.762859915884825</v>
      </c>
      <c r="C22" s="278">
        <f t="shared" si="0"/>
        <v>37.237140084115175</v>
      </c>
    </row>
    <row r="23" spans="1:3" ht="30" x14ac:dyDescent="0.25">
      <c r="A23" s="279" t="s">
        <v>858</v>
      </c>
      <c r="B23" s="285">
        <f t="shared" si="0"/>
        <v>22.139187295656235</v>
      </c>
      <c r="C23" s="284">
        <f t="shared" si="0"/>
        <v>77.860812704343758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29.9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171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60.4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90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303</v>
      </c>
      <c r="C6" s="973">
        <v>283</v>
      </c>
      <c r="D6" s="945">
        <v>20</v>
      </c>
      <c r="E6" s="973">
        <v>293</v>
      </c>
      <c r="F6" s="973">
        <v>273</v>
      </c>
      <c r="G6" s="945">
        <v>20</v>
      </c>
      <c r="H6" s="599">
        <v>345</v>
      </c>
      <c r="I6" s="616">
        <v>325</v>
      </c>
      <c r="J6" s="945">
        <v>20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23</v>
      </c>
      <c r="I7" s="690">
        <v>23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211</v>
      </c>
      <c r="C14" s="751">
        <v>231</v>
      </c>
      <c r="D14" s="751">
        <v>250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36</v>
      </c>
      <c r="C16" s="1029">
        <v>51</v>
      </c>
      <c r="D16" s="751">
        <v>21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46</v>
      </c>
      <c r="C17" s="752">
        <v>63</v>
      </c>
      <c r="D17" s="752">
        <v>69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72.013651877133114</v>
      </c>
      <c r="C23" s="290">
        <f>C14/SUM(C12:C17)*100</f>
        <v>66.956521739130437</v>
      </c>
      <c r="D23" s="290">
        <f>D14/SUM(D12:D17)*100</f>
        <v>73.529411764705884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12.286689419795222</v>
      </c>
      <c r="C25" s="290">
        <f>C16/SUM(C12:C17)*100</f>
        <v>14.782608695652174</v>
      </c>
      <c r="D25" s="290">
        <f>D16/SUM(D12:D17)*100</f>
        <v>6.1764705882352944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15.699658703071673</v>
      </c>
      <c r="C26" s="291">
        <f>C17/SUM(C12:C17)*100</f>
        <v>18.260869565217391</v>
      </c>
      <c r="D26" s="291">
        <f>D17/SUM(D12:D17)*100</f>
        <v>20.294117647058822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25.7</v>
      </c>
      <c r="C7" s="600">
        <v>22.4</v>
      </c>
      <c r="D7" s="600">
        <v>16.7</v>
      </c>
    </row>
    <row r="8" spans="1:6" x14ac:dyDescent="0.25">
      <c r="A8" s="695" t="s">
        <v>944</v>
      </c>
      <c r="B8" s="751">
        <v>74.3</v>
      </c>
      <c r="C8" s="751">
        <v>77.599999999999994</v>
      </c>
      <c r="D8" s="751">
        <v>83.3</v>
      </c>
    </row>
    <row r="9" spans="1:6" x14ac:dyDescent="0.25">
      <c r="A9" s="696" t="s">
        <v>224</v>
      </c>
      <c r="B9" s="752">
        <v>0</v>
      </c>
      <c r="C9" s="752">
        <v>0</v>
      </c>
      <c r="D9" s="752">
        <v>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25.7</v>
      </c>
      <c r="C13" s="697">
        <f t="shared" ref="C13:D13" si="1">IF(ISBLANK(C7),"",C7)</f>
        <v>22.4</v>
      </c>
      <c r="D13" s="697">
        <f t="shared" si="1"/>
        <v>16.7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74.3</v>
      </c>
      <c r="C14" s="698">
        <f t="shared" si="2"/>
        <v>77.599999999999994</v>
      </c>
      <c r="D14" s="698">
        <f t="shared" si="2"/>
        <v>83.3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0</v>
      </c>
      <c r="D15" s="699">
        <f t="shared" si="2"/>
        <v>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25.7</v>
      </c>
      <c r="C18" s="697">
        <f t="shared" ref="C18:D18" si="4">IF(ISBLANK(C7),"",C7)</f>
        <v>22.4</v>
      </c>
      <c r="D18" s="697">
        <f t="shared" si="4"/>
        <v>16.7</v>
      </c>
    </row>
    <row r="19" spans="1:5" x14ac:dyDescent="0.25">
      <c r="A19" s="701" t="s">
        <v>1632</v>
      </c>
      <c r="B19" s="698">
        <f t="shared" ref="B19:D20" si="5">IF(ISBLANK(B8),"",B8)</f>
        <v>74.3</v>
      </c>
      <c r="C19" s="698">
        <f t="shared" si="5"/>
        <v>77.599999999999994</v>
      </c>
      <c r="D19" s="698">
        <f t="shared" si="5"/>
        <v>83.3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0</v>
      </c>
      <c r="D20" s="699">
        <f t="shared" si="5"/>
        <v>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74.5</v>
      </c>
      <c r="C5" s="611">
        <v>85.5</v>
      </c>
      <c r="D5" s="1030">
        <v>80.400000000000006</v>
      </c>
      <c r="F5" s="28"/>
      <c r="G5" s="693">
        <f>A5</f>
        <v>2020</v>
      </c>
      <c r="H5" s="669">
        <f>IF(ISBLANK(B5),"",B5)</f>
        <v>74.5</v>
      </c>
      <c r="I5" s="618">
        <f t="shared" ref="H5:I7" si="0">IF(ISBLANK(C5),"",C5)</f>
        <v>85.5</v>
      </c>
    </row>
    <row r="6" spans="1:10" x14ac:dyDescent="0.25">
      <c r="A6" s="749">
        <v>2021</v>
      </c>
      <c r="B6" s="601">
        <v>93.3</v>
      </c>
      <c r="C6" s="612">
        <v>89.2</v>
      </c>
      <c r="D6" s="946">
        <v>91.2</v>
      </c>
      <c r="F6" s="44"/>
      <c r="G6" s="693">
        <f t="shared" ref="G6:G7" si="1">A6</f>
        <v>2021</v>
      </c>
      <c r="H6" s="670">
        <f t="shared" si="0"/>
        <v>93.3</v>
      </c>
      <c r="I6" s="619">
        <f t="shared" si="0"/>
        <v>89.2</v>
      </c>
    </row>
    <row r="7" spans="1:10" x14ac:dyDescent="0.25">
      <c r="A7" s="750">
        <v>2022</v>
      </c>
      <c r="B7" s="601">
        <v>84.4</v>
      </c>
      <c r="C7" s="612">
        <v>69.2</v>
      </c>
      <c r="D7" s="946">
        <v>77.599999999999994</v>
      </c>
      <c r="F7" s="44"/>
      <c r="G7" s="693">
        <f t="shared" si="1"/>
        <v>2022</v>
      </c>
      <c r="H7" s="671">
        <f t="shared" si="0"/>
        <v>84.4</v>
      </c>
      <c r="I7" s="620">
        <f t="shared" si="0"/>
        <v>69.2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74.5</v>
      </c>
      <c r="I13" s="618">
        <f>IF(ISBLANK(C5),"",C5)</f>
        <v>85.5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93.3</v>
      </c>
      <c r="I14" s="619">
        <f t="shared" si="3"/>
        <v>89.2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84.4</v>
      </c>
      <c r="I15" s="620">
        <f t="shared" si="4"/>
        <v>69.2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Majdanpek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932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14679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21.5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-14.4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46.7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208.5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2.25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13825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9609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387</v>
      </c>
      <c r="C63" s="548">
        <f>IF(ISBLANK('DEM2'!C7),"-",'DEM2'!C7)</f>
        <v>397</v>
      </c>
      <c r="D63" s="548"/>
      <c r="E63" s="548">
        <f>IF(ISBLANK('DEM2'!D8),"-",'DEM2'!D8)</f>
        <v>399</v>
      </c>
      <c r="F63" s="548">
        <f>IF(ISBLANK('DEM2'!C8),"-",'DEM2'!C8)</f>
        <v>381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478</v>
      </c>
      <c r="C64" s="317">
        <f>IF(ISBLANK('DEM2'!F7),"-",'DEM2'!F7)</f>
        <v>503</v>
      </c>
      <c r="D64" s="789"/>
      <c r="E64" s="317">
        <f>IF(ISBLANK('DEM2'!G8),"-",'DEM2'!G8)</f>
        <v>440</v>
      </c>
      <c r="F64" s="317">
        <f>IF(ISBLANK('DEM2'!F8),"-",'DEM2'!F8)</f>
        <v>465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307</v>
      </c>
      <c r="C65" s="345">
        <f>IF(ISBLANK('DEM2'!I7),"-",'DEM2'!I7)</f>
        <v>335</v>
      </c>
      <c r="D65" s="393"/>
      <c r="E65" s="345">
        <f>IF(ISBLANK('DEM2'!J8),"-",'DEM2'!J8)</f>
        <v>262</v>
      </c>
      <c r="F65" s="345">
        <f>IF(ISBLANK('DEM2'!I8),"-",'DEM2'!I8)</f>
        <v>301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1097</v>
      </c>
      <c r="C66" s="317">
        <f>IF(ISBLANK('DEM2'!L7),"-",'DEM2'!L7)</f>
        <v>1148</v>
      </c>
      <c r="D66" s="395"/>
      <c r="E66" s="317">
        <f>IF(ISBLANK('DEM2'!M8),"-",'DEM2'!M8)</f>
        <v>1042</v>
      </c>
      <c r="F66" s="317">
        <f>IF(ISBLANK('DEM2'!L8),"-",'DEM2'!L8)</f>
        <v>1077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1132</v>
      </c>
      <c r="C67" s="317">
        <f>IF(ISBLANK('DEM2'!O7),"-",'DEM2'!O7)</f>
        <v>1403</v>
      </c>
      <c r="D67" s="395"/>
      <c r="E67" s="317">
        <f>IF(ISBLANK('DEM2'!P8),"-",'DEM2'!P8)</f>
        <v>981</v>
      </c>
      <c r="F67" s="317">
        <f>IF(ISBLANK('DEM2'!O8),"-",'DEM2'!O8)</f>
        <v>1144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4801</v>
      </c>
      <c r="C68" s="414">
        <f>IF(ISBLANK('DEM2'!R7),"-",'DEM2'!R7)</f>
        <v>5244</v>
      </c>
      <c r="D68" s="420"/>
      <c r="E68" s="414">
        <f>IF(ISBLANK('DEM2'!S8),"-",'DEM2'!S8)</f>
        <v>4415</v>
      </c>
      <c r="F68" s="414">
        <f>IF(ISBLANK('DEM2'!R8),"-",'DEM2'!R8)</f>
        <v>4877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7800</v>
      </c>
      <c r="C69" s="463">
        <f>IF(ISBLANK('DEM2'!U7),"-",'DEM2'!U7)</f>
        <v>7752</v>
      </c>
      <c r="D69" s="799"/>
      <c r="E69" s="463">
        <f>IF(ISBLANK('DEM2'!V8),"-",'DEM2'!V8)</f>
        <v>7359</v>
      </c>
      <c r="F69" s="463">
        <f>IF(ISBLANK('DEM2'!U8),"-",'DEM2'!U8)</f>
        <v>7320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4093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4622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89219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1147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37.200000000000003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112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13.3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2552841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173911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467854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312651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31872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546821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37252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28123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1916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1704934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116148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1485253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101182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72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570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88194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2196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2909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1297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5504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2141</v>
      </c>
      <c r="C300" s="808">
        <f>IF(ISBLANK(POLJ3!C4),"-",POLJ3!C4)</f>
        <v>474</v>
      </c>
      <c r="D300" s="1160">
        <f>IF(ISBLANK(POLJ3!D4),"-",POLJ3!D4)</f>
        <v>1667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3091</v>
      </c>
      <c r="C301" s="789">
        <f>IF(ISBLANK(POLJ3!C5),"-",POLJ3!C5)</f>
        <v>1940</v>
      </c>
      <c r="D301" s="1161">
        <f>IF(ISBLANK(POLJ3!D5),"-",POLJ3!D5)</f>
        <v>1151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13</v>
      </c>
      <c r="C303" s="791">
        <f>IF(ISBLANK(POLJ3!C7),"-",POLJ3!C7)</f>
        <v>4</v>
      </c>
      <c r="D303" s="1163">
        <f>IF(ISBLANK(POLJ3!D7),"-",POLJ3!D7)</f>
        <v>9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2196</v>
      </c>
      <c r="C304" s="807">
        <f>IF(ISBLANK(POLJ3!C8),"-",POLJ3!C8)</f>
        <v>489</v>
      </c>
      <c r="D304" s="1164">
        <f>IF(ISBLANK(POLJ3!D8),"-",POLJ3!D8)</f>
        <v>1707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89.17</v>
      </c>
      <c r="C310" s="1165"/>
      <c r="D310" s="3"/>
      <c r="E310" s="5"/>
      <c r="F310" s="5"/>
      <c r="G310" s="815" t="s">
        <v>765</v>
      </c>
      <c r="H310" s="816">
        <f>IF(ISBLANK(POLJ2!H3),"-",POLJ2!H3)</f>
        <v>3066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2866.64</v>
      </c>
      <c r="C311" s="1154"/>
      <c r="D311" s="3"/>
      <c r="E311" s="5"/>
      <c r="F311" s="5"/>
      <c r="G311" s="810" t="s">
        <v>766</v>
      </c>
      <c r="H311" s="248">
        <f>IF(ISBLANK(POLJ2!H4),"-",POLJ2!H4)</f>
        <v>6128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328.04</v>
      </c>
      <c r="C312" s="1154"/>
      <c r="D312" s="3"/>
      <c r="E312" s="5"/>
      <c r="F312" s="5"/>
      <c r="G312" s="810" t="s">
        <v>767</v>
      </c>
      <c r="H312" s="248">
        <f>IF(ISBLANK(POLJ2!H5),"-",POLJ2!H5)</f>
        <v>6527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56.29</v>
      </c>
      <c r="C313" s="1154"/>
      <c r="D313" s="3"/>
      <c r="E313" s="5"/>
      <c r="F313" s="5"/>
      <c r="G313" s="812" t="s">
        <v>768</v>
      </c>
      <c r="H313" s="249">
        <f>IF(ISBLANK(POLJ2!H6),"-",POLJ2!H6)</f>
        <v>26122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1.02</v>
      </c>
      <c r="C314" s="1154"/>
      <c r="D314" s="3"/>
      <c r="E314" s="5"/>
      <c r="F314" s="5"/>
      <c r="G314" s="814" t="s">
        <v>16</v>
      </c>
      <c r="H314" s="817">
        <f>IF(ISBLANK(POLJ2!H7),"-",POLJ2!H7)</f>
        <v>41843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7575.09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10916.25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79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29.9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345</v>
      </c>
      <c r="I364" s="808">
        <f>IF(ISBLANK(OBRAZ2!I6),"-",OBRAZ2!I6)</f>
        <v>325</v>
      </c>
      <c r="J364" s="808">
        <f>IF(ISBLANK(OBRAZ2!J6),"-",OBRAZ2!J6)</f>
        <v>20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171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23</v>
      </c>
      <c r="I365" s="789">
        <f>IF(ISBLANK(OBRAZ2!I7),"-",OBRAZ2!I7)</f>
        <v>23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60.4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90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72.013651877133114</v>
      </c>
      <c r="I377" s="851">
        <f>IF(ISBLANK(OBRAZ2!C14),"-",OBRAZ2!C23)</f>
        <v>66.956521739130437</v>
      </c>
      <c r="J377" s="851">
        <f>IF(ISBLANK(OBRAZ2!D14),"-",OBRAZ2!D23)</f>
        <v>73.529411764705884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12.286689419795222</v>
      </c>
      <c r="I379" s="851">
        <f>IF(ISBLANK(OBRAZ2!C16),"-",OBRAZ2!C25)</f>
        <v>14.782608695652174</v>
      </c>
      <c r="J379" s="851">
        <f>IF(ISBLANK(OBRAZ2!D16),"-",OBRAZ2!D25)</f>
        <v>6.1764705882352944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15.699658703071673</v>
      </c>
      <c r="I380" s="852">
        <f>IF(ISBLANK(OBRAZ2!C17),"-",OBRAZ2!C26)</f>
        <v>18.260869565217391</v>
      </c>
      <c r="J380" s="852">
        <f>IF(ISBLANK(OBRAZ2!D17),"-",OBRAZ2!D26)</f>
        <v>20.294117647058822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13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347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468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102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93.2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135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122.7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1.2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304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83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53785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44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0.31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74.8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0.96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2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13.6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94.8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1165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7.9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388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4836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7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3.8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440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3.5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114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103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81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8.9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57.9</v>
      </c>
      <c r="F625" s="794" t="str">
        <f>IF(LEN(IZBORI!C4)&gt;0,"(" &amp; IZBORI!C4 &amp; ")", "-")</f>
        <v>(2018)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32.299999999999997</v>
      </c>
      <c r="F626" s="796" t="str">
        <f>IF(LEN(IZBORI!C5)&gt;0,"(" &amp; IZBORI!C5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74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448.202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117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6190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24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5246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63599.56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68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13.994210000000001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150</v>
      </c>
      <c r="D696" s="315"/>
      <c r="E696" s="314"/>
      <c r="F696" s="5"/>
      <c r="G696" s="837">
        <v>2012</v>
      </c>
      <c r="H696" s="835">
        <f>IF(ISBLANK(INDEKSI2!B5),"-",INDEKSI2!B5)</f>
        <v>30.96</v>
      </c>
      <c r="I696" s="835">
        <f>IF(ISBLANK(INDEKSI2!C5),"-",INDEKSI2!C5)</f>
        <v>68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30.46</v>
      </c>
      <c r="D697" s="315"/>
      <c r="E697" s="314"/>
      <c r="F697" s="5"/>
      <c r="G697" s="838">
        <v>2013</v>
      </c>
      <c r="H697" s="559">
        <f>IF(ISBLANK(INDEKSI2!B6),"-",INDEKSI2!B6)</f>
        <v>31.01</v>
      </c>
      <c r="I697" s="559">
        <f>IF(ISBLANK(INDEKSI2!C6),"-",INDEKSI2!C6)</f>
        <v>82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35.299999999999997</v>
      </c>
      <c r="I698" s="836">
        <f>IF(ISBLANK(INDEKSI2!C7),"-",INDEKSI2!C7)</f>
        <v>47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17611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2680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43627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4503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5</v>
      </c>
      <c r="D6" s="612">
        <v>3</v>
      </c>
      <c r="E6" s="612">
        <v>2</v>
      </c>
      <c r="F6" s="1033">
        <v>46</v>
      </c>
      <c r="G6" s="612">
        <v>28</v>
      </c>
      <c r="H6" s="980">
        <v>18</v>
      </c>
      <c r="I6" s="1034">
        <v>16.8</v>
      </c>
      <c r="J6" s="612">
        <v>19.600000000000001</v>
      </c>
      <c r="K6" s="1035">
        <v>13.7</v>
      </c>
      <c r="L6" s="1033">
        <v>165</v>
      </c>
      <c r="M6" s="612">
        <v>79</v>
      </c>
      <c r="N6" s="1028">
        <v>86</v>
      </c>
      <c r="O6" s="1034">
        <v>55.1</v>
      </c>
      <c r="P6" s="612">
        <v>53.7</v>
      </c>
      <c r="Q6" s="1028">
        <v>56.4</v>
      </c>
      <c r="R6" s="1033">
        <v>82</v>
      </c>
      <c r="S6" s="612">
        <v>47</v>
      </c>
      <c r="T6" s="1035">
        <v>35</v>
      </c>
    </row>
    <row r="7" spans="1:20" x14ac:dyDescent="0.25">
      <c r="A7" s="286">
        <v>2021</v>
      </c>
      <c r="B7" s="602">
        <v>1</v>
      </c>
      <c r="C7" s="601">
        <v>5</v>
      </c>
      <c r="D7" s="612">
        <v>3</v>
      </c>
      <c r="E7" s="612">
        <v>2</v>
      </c>
      <c r="F7" s="1033">
        <v>64</v>
      </c>
      <c r="G7" s="612">
        <v>42</v>
      </c>
      <c r="H7" s="980">
        <v>22</v>
      </c>
      <c r="I7" s="1034">
        <v>24.6</v>
      </c>
      <c r="J7" s="612">
        <v>30.7</v>
      </c>
      <c r="K7" s="1035">
        <v>17.899999999999999</v>
      </c>
      <c r="L7" s="1033">
        <v>167</v>
      </c>
      <c r="M7" s="612">
        <v>83</v>
      </c>
      <c r="N7" s="1028">
        <v>84</v>
      </c>
      <c r="O7" s="1034">
        <v>56.4</v>
      </c>
      <c r="P7" s="612">
        <v>57.8</v>
      </c>
      <c r="Q7" s="1028">
        <v>55.1</v>
      </c>
      <c r="R7" s="1033">
        <v>114</v>
      </c>
      <c r="S7" s="612">
        <v>58</v>
      </c>
      <c r="T7" s="1035">
        <v>56</v>
      </c>
    </row>
    <row r="8" spans="1:20" x14ac:dyDescent="0.25">
      <c r="A8" s="219">
        <v>2022</v>
      </c>
      <c r="B8" s="617">
        <v>1</v>
      </c>
      <c r="C8" s="947">
        <v>5</v>
      </c>
      <c r="D8" s="981">
        <v>3</v>
      </c>
      <c r="E8" s="981">
        <v>2</v>
      </c>
      <c r="F8" s="1036">
        <v>79</v>
      </c>
      <c r="G8" s="981">
        <v>36</v>
      </c>
      <c r="H8" s="979">
        <v>43</v>
      </c>
      <c r="I8" s="754">
        <v>29.9</v>
      </c>
      <c r="J8" s="981">
        <v>28</v>
      </c>
      <c r="K8" s="1037">
        <v>31.6</v>
      </c>
      <c r="L8" s="1036">
        <v>171</v>
      </c>
      <c r="M8" s="981">
        <v>98</v>
      </c>
      <c r="N8" s="691">
        <v>73</v>
      </c>
      <c r="O8" s="754">
        <v>60.4</v>
      </c>
      <c r="P8" s="981">
        <v>68.3</v>
      </c>
      <c r="Q8" s="691">
        <v>52.3</v>
      </c>
      <c r="R8" s="1036">
        <v>90</v>
      </c>
      <c r="S8" s="981">
        <v>36</v>
      </c>
      <c r="T8" s="1037">
        <v>54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13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347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468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102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135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122.7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77.282850779510028</v>
      </c>
      <c r="C21" s="739">
        <f>B10/(B7+B10)*100</f>
        <v>22.717149220489976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77.282850779510028</v>
      </c>
      <c r="C26" s="739">
        <f>C21</f>
        <v>22.717149220489976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2</v>
      </c>
      <c r="D5" s="914" t="s">
        <v>5</v>
      </c>
      <c r="E5" s="211"/>
      <c r="F5" s="125">
        <v>2021</v>
      </c>
      <c r="G5" s="70">
        <v>5</v>
      </c>
      <c r="H5" s="55">
        <v>3</v>
      </c>
      <c r="I5" s="110">
        <v>2</v>
      </c>
      <c r="J5" s="70">
        <v>14</v>
      </c>
      <c r="K5" s="55">
        <v>0</v>
      </c>
      <c r="L5" s="110">
        <v>14</v>
      </c>
      <c r="M5" s="70">
        <v>319</v>
      </c>
      <c r="N5" s="55">
        <v>516</v>
      </c>
      <c r="O5" s="70">
        <v>100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13</v>
      </c>
      <c r="D6" s="915" t="s">
        <v>5</v>
      </c>
      <c r="E6" s="254"/>
      <c r="F6" s="125">
        <v>2022</v>
      </c>
      <c r="G6" s="212">
        <v>5</v>
      </c>
      <c r="H6" s="58">
        <v>3</v>
      </c>
      <c r="I6" s="160">
        <v>2</v>
      </c>
      <c r="J6" s="212">
        <v>13</v>
      </c>
      <c r="K6" s="58">
        <v>0</v>
      </c>
      <c r="L6" s="160">
        <v>13</v>
      </c>
      <c r="M6" s="212">
        <v>347</v>
      </c>
      <c r="N6" s="58">
        <v>468</v>
      </c>
      <c r="O6" s="212">
        <v>102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</v>
      </c>
      <c r="H7" s="94">
        <v>3</v>
      </c>
      <c r="I7" s="169">
        <v>2</v>
      </c>
      <c r="J7" s="167"/>
      <c r="K7" s="94"/>
      <c r="L7" s="169"/>
      <c r="M7" s="167">
        <v>437</v>
      </c>
      <c r="N7" s="94">
        <v>461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13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91.6</v>
      </c>
      <c r="C5" s="611">
        <v>89.8</v>
      </c>
      <c r="D5" s="945">
        <v>93.5</v>
      </c>
      <c r="E5" s="610"/>
      <c r="F5" s="611"/>
      <c r="G5" s="945"/>
      <c r="H5" s="610"/>
      <c r="I5" s="611"/>
      <c r="J5" s="945"/>
      <c r="K5" s="610">
        <v>177</v>
      </c>
      <c r="L5" s="611">
        <v>95</v>
      </c>
      <c r="M5" s="945">
        <v>82</v>
      </c>
      <c r="N5" s="610">
        <v>106</v>
      </c>
      <c r="O5" s="611">
        <v>110.5</v>
      </c>
      <c r="P5" s="945">
        <v>101.2</v>
      </c>
      <c r="Q5" s="610">
        <v>1.5</v>
      </c>
      <c r="R5" s="611">
        <v>2.8</v>
      </c>
      <c r="S5" s="945">
        <v>0.2</v>
      </c>
    </row>
    <row r="6" spans="1:19" x14ac:dyDescent="0.25">
      <c r="A6" s="286">
        <v>2021</v>
      </c>
      <c r="B6" s="457">
        <v>93</v>
      </c>
      <c r="C6" s="458">
        <v>90.1</v>
      </c>
      <c r="D6" s="976">
        <v>96</v>
      </c>
      <c r="E6" s="457">
        <v>0</v>
      </c>
      <c r="F6" s="458">
        <v>0</v>
      </c>
      <c r="G6" s="976">
        <v>0</v>
      </c>
      <c r="H6" s="457">
        <v>16</v>
      </c>
      <c r="I6" s="458">
        <v>6</v>
      </c>
      <c r="J6" s="976">
        <v>10</v>
      </c>
      <c r="K6" s="457">
        <v>139</v>
      </c>
      <c r="L6" s="458">
        <v>70</v>
      </c>
      <c r="M6" s="976">
        <v>69</v>
      </c>
      <c r="N6" s="457">
        <v>97.9</v>
      </c>
      <c r="O6" s="458">
        <v>93.3</v>
      </c>
      <c r="P6" s="976">
        <v>103</v>
      </c>
      <c r="Q6" s="457">
        <v>0.5</v>
      </c>
      <c r="R6" s="458">
        <v>0.2</v>
      </c>
      <c r="S6" s="976">
        <v>0.8</v>
      </c>
    </row>
    <row r="7" spans="1:19" x14ac:dyDescent="0.25">
      <c r="A7" s="286">
        <v>2022</v>
      </c>
      <c r="B7" s="601">
        <v>93.2</v>
      </c>
      <c r="C7" s="612">
        <v>94</v>
      </c>
      <c r="D7" s="980">
        <v>92.3</v>
      </c>
      <c r="E7" s="601">
        <v>0</v>
      </c>
      <c r="F7" s="612">
        <v>0</v>
      </c>
      <c r="G7" s="980">
        <v>0</v>
      </c>
      <c r="H7" s="601">
        <v>16</v>
      </c>
      <c r="I7" s="612">
        <v>6</v>
      </c>
      <c r="J7" s="980">
        <v>10</v>
      </c>
      <c r="K7" s="601">
        <v>135</v>
      </c>
      <c r="L7" s="612">
        <v>63</v>
      </c>
      <c r="M7" s="980">
        <v>72</v>
      </c>
      <c r="N7" s="601">
        <v>122.7</v>
      </c>
      <c r="O7" s="612">
        <v>121.2</v>
      </c>
      <c r="P7" s="980">
        <v>124.1</v>
      </c>
      <c r="Q7" s="601">
        <v>1.2</v>
      </c>
      <c r="R7" s="612">
        <v>-1.9</v>
      </c>
      <c r="S7" s="980">
        <v>4.3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467854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31872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41</v>
      </c>
      <c r="C5" s="616">
        <v>32</v>
      </c>
      <c r="D5" s="616">
        <v>9</v>
      </c>
      <c r="E5" s="599">
        <v>255</v>
      </c>
      <c r="F5" s="616">
        <v>155</v>
      </c>
      <c r="G5" s="945">
        <v>100</v>
      </c>
      <c r="H5" s="616">
        <v>31</v>
      </c>
      <c r="I5" s="616">
        <v>4</v>
      </c>
      <c r="J5" s="616">
        <v>27</v>
      </c>
      <c r="K5" s="217">
        <f>SUM(B5,E5,H5)</f>
        <v>327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22</v>
      </c>
      <c r="C6" s="612">
        <v>20</v>
      </c>
      <c r="D6" s="946">
        <v>2</v>
      </c>
      <c r="E6" s="601">
        <v>277</v>
      </c>
      <c r="F6" s="612">
        <v>167</v>
      </c>
      <c r="G6" s="946">
        <v>110</v>
      </c>
      <c r="H6" s="601">
        <v>11</v>
      </c>
      <c r="I6" s="612">
        <v>2</v>
      </c>
      <c r="J6" s="612">
        <v>9</v>
      </c>
      <c r="K6" s="218">
        <f>SUM(B6,E6,H6)</f>
        <v>310</v>
      </c>
      <c r="M6" s="105" t="s">
        <v>284</v>
      </c>
      <c r="N6" s="171">
        <f>IF(ISBLANK(J7),"",J7)</f>
        <v>14</v>
      </c>
      <c r="O6" s="80">
        <f>IF(ISBLANK(I7),"",I7)</f>
        <v>7</v>
      </c>
      <c r="P6" s="211"/>
    </row>
    <row r="7" spans="1:17" ht="24.75" x14ac:dyDescent="0.25">
      <c r="A7" s="218">
        <v>2023</v>
      </c>
      <c r="B7" s="601">
        <v>12</v>
      </c>
      <c r="C7" s="612">
        <v>4</v>
      </c>
      <c r="D7" s="946">
        <v>8</v>
      </c>
      <c r="E7" s="601">
        <v>271</v>
      </c>
      <c r="F7" s="612">
        <v>164</v>
      </c>
      <c r="G7" s="946">
        <v>107</v>
      </c>
      <c r="H7" s="601">
        <v>21</v>
      </c>
      <c r="I7" s="612">
        <v>7</v>
      </c>
      <c r="J7" s="612">
        <v>14</v>
      </c>
      <c r="K7" s="218">
        <f>SUM(B7,E7,H7)</f>
        <v>304</v>
      </c>
      <c r="M7" s="106" t="s">
        <v>285</v>
      </c>
      <c r="N7" s="220">
        <f>IF(ISBLANK(G7),"",G7)</f>
        <v>107</v>
      </c>
      <c r="O7" s="107">
        <f>IF(ISBLANK(F7),"",F7)</f>
        <v>164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8</v>
      </c>
      <c r="O8" s="83">
        <f>IF(ISBLANK(C7),"",C7)</f>
        <v>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14</v>
      </c>
      <c r="O13" s="80">
        <f>IF(ISBLANK(I7),"",I7)</f>
        <v>7</v>
      </c>
      <c r="P13" s="211"/>
    </row>
    <row r="14" spans="1:17" ht="27.75" customHeight="1" x14ac:dyDescent="0.25">
      <c r="M14" s="106" t="s">
        <v>515</v>
      </c>
      <c r="N14" s="220">
        <f>IF(ISBLANK(G7),"",G7)</f>
        <v>107</v>
      </c>
      <c r="O14" s="107">
        <f>IF(ISBLANK(F7),"",F7)</f>
        <v>164</v>
      </c>
      <c r="P14" s="211"/>
    </row>
    <row r="15" spans="1:17" ht="26.25" customHeight="1" x14ac:dyDescent="0.25">
      <c r="M15" s="108" t="s">
        <v>516</v>
      </c>
      <c r="N15" s="170">
        <f>IF(ISBLANK(D7),"",D7)</f>
        <v>8</v>
      </c>
      <c r="O15" s="83">
        <f>IF(ISBLANK(C7),"",C7)</f>
        <v>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25</v>
      </c>
      <c r="C21" s="616">
        <v>22</v>
      </c>
      <c r="D21" s="616">
        <v>3</v>
      </c>
      <c r="E21" s="599">
        <v>63</v>
      </c>
      <c r="F21" s="616">
        <v>40</v>
      </c>
      <c r="G21" s="945">
        <v>23</v>
      </c>
      <c r="H21" s="616">
        <v>21</v>
      </c>
      <c r="I21" s="616">
        <v>4</v>
      </c>
      <c r="J21" s="616">
        <v>17</v>
      </c>
      <c r="K21" s="217">
        <f>SUM(B21,E21,H21)</f>
        <v>109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56</v>
      </c>
      <c r="F22" s="1028">
        <v>43</v>
      </c>
      <c r="G22" s="980">
        <v>13</v>
      </c>
      <c r="H22" s="1034">
        <v>17</v>
      </c>
      <c r="I22" s="1028">
        <v>4</v>
      </c>
      <c r="J22" s="1028">
        <v>13</v>
      </c>
      <c r="K22" s="218">
        <f>SUM(B22,E22,H22)</f>
        <v>73</v>
      </c>
      <c r="M22" s="105" t="s">
        <v>284</v>
      </c>
      <c r="N22" s="171">
        <f>IF(ISBLANK(J23),"",J23)</f>
        <v>18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21</v>
      </c>
      <c r="C23" s="1028">
        <v>14</v>
      </c>
      <c r="D23" s="980">
        <v>7</v>
      </c>
      <c r="E23" s="1034">
        <v>44</v>
      </c>
      <c r="F23" s="1028">
        <v>27</v>
      </c>
      <c r="G23" s="980">
        <v>17</v>
      </c>
      <c r="H23" s="1034">
        <v>18</v>
      </c>
      <c r="I23" s="1028">
        <v>0</v>
      </c>
      <c r="J23" s="1028">
        <v>18</v>
      </c>
      <c r="K23" s="218">
        <f>SUM(B23,E23,H23)</f>
        <v>83</v>
      </c>
      <c r="M23" s="106" t="s">
        <v>285</v>
      </c>
      <c r="N23" s="220">
        <f>IF(ISBLANK(G23),"",G23)</f>
        <v>17</v>
      </c>
      <c r="O23" s="107">
        <f>IF(ISBLANK(F23),"",F23)</f>
        <v>27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7</v>
      </c>
      <c r="O24" s="109">
        <f>IF(ISBLANK(C23),"",C23)</f>
        <v>14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18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17</v>
      </c>
      <c r="O30" s="107">
        <f>IF(ISBLANK(F23),"",F23)</f>
        <v>27</v>
      </c>
      <c r="P30" s="211"/>
    </row>
    <row r="31" spans="1:17" ht="27.75" customHeight="1" x14ac:dyDescent="0.25">
      <c r="M31" s="108" t="s">
        <v>516</v>
      </c>
      <c r="N31" s="221">
        <f>IF(ISBLANK(D23),"",D23)</f>
        <v>7</v>
      </c>
      <c r="O31" s="109">
        <f>IF(ISBLANK(C23),"",C23)</f>
        <v>14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312651</v>
      </c>
      <c r="D5" s="253"/>
    </row>
    <row r="6" spans="1:4" ht="30" x14ac:dyDescent="0.25">
      <c r="A6" s="686" t="s">
        <v>474</v>
      </c>
      <c r="B6" s="617">
        <v>155203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0.8</v>
      </c>
      <c r="J5" s="611">
        <v>1.4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0.6</v>
      </c>
      <c r="J6" s="458">
        <v>0.9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0.3</v>
      </c>
      <c r="J7" s="612">
        <v>0.5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28</v>
      </c>
      <c r="C5" s="207">
        <v>40</v>
      </c>
      <c r="G5" s="113"/>
      <c r="H5" s="174" t="s">
        <v>586</v>
      </c>
      <c r="I5" s="207">
        <v>8</v>
      </c>
      <c r="J5" s="207">
        <v>16</v>
      </c>
    </row>
    <row r="6" spans="1:13" ht="15" customHeight="1" x14ac:dyDescent="0.25">
      <c r="A6" s="175" t="s">
        <v>587</v>
      </c>
      <c r="B6" s="208">
        <v>575</v>
      </c>
      <c r="C6" s="208">
        <v>164</v>
      </c>
      <c r="G6" s="113"/>
      <c r="H6" s="175" t="s">
        <v>587</v>
      </c>
      <c r="I6" s="208">
        <v>136</v>
      </c>
      <c r="J6" s="208">
        <v>22</v>
      </c>
    </row>
    <row r="7" spans="1:13" ht="15" customHeight="1" x14ac:dyDescent="0.25">
      <c r="A7" s="175" t="s">
        <v>588</v>
      </c>
      <c r="B7" s="208">
        <v>1753</v>
      </c>
      <c r="C7" s="208">
        <v>936</v>
      </c>
      <c r="G7" s="113"/>
      <c r="H7" s="175" t="s">
        <v>588</v>
      </c>
      <c r="I7" s="208">
        <v>972</v>
      </c>
      <c r="J7" s="208">
        <v>343</v>
      </c>
    </row>
    <row r="8" spans="1:13" ht="15" customHeight="1" x14ac:dyDescent="0.25">
      <c r="A8" s="175" t="s">
        <v>589</v>
      </c>
      <c r="B8" s="208">
        <v>2161</v>
      </c>
      <c r="C8" s="208">
        <v>2005</v>
      </c>
      <c r="G8" s="113"/>
      <c r="H8" s="175" t="s">
        <v>589</v>
      </c>
      <c r="I8" s="208">
        <v>1680</v>
      </c>
      <c r="J8" s="208">
        <v>1307</v>
      </c>
    </row>
    <row r="9" spans="1:13" ht="15" customHeight="1" x14ac:dyDescent="0.25">
      <c r="A9" s="175" t="s">
        <v>590</v>
      </c>
      <c r="B9" s="208">
        <v>3158</v>
      </c>
      <c r="C9" s="208">
        <v>4205</v>
      </c>
      <c r="G9" s="113"/>
      <c r="H9" s="175" t="s">
        <v>590</v>
      </c>
      <c r="I9" s="208">
        <v>2989</v>
      </c>
      <c r="J9" s="208">
        <v>4019</v>
      </c>
    </row>
    <row r="10" spans="1:13" ht="15" customHeight="1" x14ac:dyDescent="0.25">
      <c r="A10" s="175" t="s">
        <v>591</v>
      </c>
      <c r="B10" s="208">
        <v>290</v>
      </c>
      <c r="C10" s="208">
        <v>379</v>
      </c>
      <c r="G10" s="113"/>
      <c r="H10" s="175" t="s">
        <v>591</v>
      </c>
      <c r="I10" s="208">
        <v>259</v>
      </c>
      <c r="J10" s="208">
        <v>306</v>
      </c>
    </row>
    <row r="11" spans="1:13" ht="15" customHeight="1" x14ac:dyDescent="0.25">
      <c r="A11" s="176" t="s">
        <v>592</v>
      </c>
      <c r="B11" s="209">
        <v>266</v>
      </c>
      <c r="C11" s="209">
        <v>356</v>
      </c>
      <c r="G11" s="113"/>
      <c r="H11" s="176" t="s">
        <v>592</v>
      </c>
      <c r="I11" s="209">
        <v>435</v>
      </c>
      <c r="J11" s="209">
        <v>406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28</v>
      </c>
      <c r="C17" s="178">
        <f>IF(ISBLANK(C5),"0",C5)</f>
        <v>40</v>
      </c>
      <c r="G17" s="113"/>
      <c r="H17" s="174" t="s">
        <v>586</v>
      </c>
      <c r="I17" s="177">
        <f>IF(ISBLANK(I5),"0",I5)</f>
        <v>8</v>
      </c>
      <c r="J17" s="178">
        <f>IF(ISBLANK(J5),"0",J5)</f>
        <v>16</v>
      </c>
    </row>
    <row r="18" spans="1:13" ht="15" customHeight="1" x14ac:dyDescent="0.25">
      <c r="A18" s="175" t="s">
        <v>587</v>
      </c>
      <c r="B18" s="179">
        <f t="shared" ref="B18:C18" si="0">IF(ISBLANK(B6),"0",B6)</f>
        <v>575</v>
      </c>
      <c r="C18" s="180">
        <f t="shared" si="0"/>
        <v>164</v>
      </c>
      <c r="G18" s="113"/>
      <c r="H18" s="175" t="s">
        <v>587</v>
      </c>
      <c r="I18" s="179">
        <f t="shared" ref="I18:J18" si="1">IF(ISBLANK(I6),"0",I6)</f>
        <v>136</v>
      </c>
      <c r="J18" s="180">
        <f t="shared" si="1"/>
        <v>22</v>
      </c>
    </row>
    <row r="19" spans="1:13" ht="15" customHeight="1" x14ac:dyDescent="0.25">
      <c r="A19" s="175" t="s">
        <v>588</v>
      </c>
      <c r="B19" s="179">
        <f t="shared" ref="B19:C19" si="2">IF(ISBLANK(B7),"0",B7)</f>
        <v>1753</v>
      </c>
      <c r="C19" s="180">
        <f t="shared" si="2"/>
        <v>936</v>
      </c>
      <c r="G19" s="113"/>
      <c r="H19" s="175" t="s">
        <v>588</v>
      </c>
      <c r="I19" s="179">
        <f t="shared" ref="I19:J19" si="3">IF(ISBLANK(I7),"0",I7)</f>
        <v>972</v>
      </c>
      <c r="J19" s="180">
        <f t="shared" si="3"/>
        <v>343</v>
      </c>
    </row>
    <row r="20" spans="1:13" ht="15" customHeight="1" x14ac:dyDescent="0.25">
      <c r="A20" s="175" t="s">
        <v>589</v>
      </c>
      <c r="B20" s="179">
        <f t="shared" ref="B20:C20" si="4">IF(ISBLANK(B8),"0",B8)</f>
        <v>2161</v>
      </c>
      <c r="C20" s="180">
        <f t="shared" si="4"/>
        <v>2005</v>
      </c>
      <c r="G20" s="113"/>
      <c r="H20" s="175" t="s">
        <v>589</v>
      </c>
      <c r="I20" s="179">
        <f t="shared" ref="I20:J20" si="5">IF(ISBLANK(I8),"0",I8)</f>
        <v>1680</v>
      </c>
      <c r="J20" s="180">
        <f t="shared" si="5"/>
        <v>1307</v>
      </c>
    </row>
    <row r="21" spans="1:13" ht="15" customHeight="1" x14ac:dyDescent="0.25">
      <c r="A21" s="175" t="s">
        <v>590</v>
      </c>
      <c r="B21" s="179">
        <f t="shared" ref="B21:C21" si="6">IF(ISBLANK(B9),"0",B9)</f>
        <v>3158</v>
      </c>
      <c r="C21" s="180">
        <f t="shared" si="6"/>
        <v>4205</v>
      </c>
      <c r="G21" s="113"/>
      <c r="H21" s="175" t="s">
        <v>590</v>
      </c>
      <c r="I21" s="179">
        <f t="shared" ref="I21:J21" si="7">IF(ISBLANK(I9),"0",I9)</f>
        <v>2989</v>
      </c>
      <c r="J21" s="180">
        <f t="shared" si="7"/>
        <v>4019</v>
      </c>
    </row>
    <row r="22" spans="1:13" ht="15" customHeight="1" x14ac:dyDescent="0.25">
      <c r="A22" s="175" t="s">
        <v>591</v>
      </c>
      <c r="B22" s="179">
        <f t="shared" ref="B22:C22" si="8">IF(ISBLANK(B10),"0",B10)</f>
        <v>290</v>
      </c>
      <c r="C22" s="180">
        <f t="shared" si="8"/>
        <v>379</v>
      </c>
      <c r="G22" s="113"/>
      <c r="H22" s="175" t="s">
        <v>591</v>
      </c>
      <c r="I22" s="179">
        <f t="shared" ref="I22:J22" si="9">IF(ISBLANK(I10),"0",I10)</f>
        <v>259</v>
      </c>
      <c r="J22" s="180">
        <f t="shared" si="9"/>
        <v>306</v>
      </c>
    </row>
    <row r="23" spans="1:13" ht="15" customHeight="1" x14ac:dyDescent="0.25">
      <c r="A23" s="176" t="s">
        <v>592</v>
      </c>
      <c r="B23" s="181">
        <f t="shared" ref="B23:C23" si="10">IF(ISBLANK(B11),"0",B11)</f>
        <v>266</v>
      </c>
      <c r="C23" s="182">
        <f t="shared" si="10"/>
        <v>356</v>
      </c>
      <c r="G23" s="113"/>
      <c r="H23" s="176" t="s">
        <v>592</v>
      </c>
      <c r="I23" s="181">
        <f t="shared" ref="I23:J23" si="11">IF(ISBLANK(I11),"0",I11)</f>
        <v>435</v>
      </c>
      <c r="J23" s="182">
        <f t="shared" si="11"/>
        <v>406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0.3401773782043494</v>
      </c>
      <c r="C29" s="184">
        <f>C17/SUM(C17:C23)*100</f>
        <v>0.49474335188620905</v>
      </c>
      <c r="D29" s="253"/>
      <c r="E29" s="253"/>
      <c r="G29" s="113"/>
      <c r="H29" s="174" t="s">
        <v>593</v>
      </c>
      <c r="I29" s="184">
        <f>I17/SUM(I17:I23)*100</f>
        <v>0.12347584503781447</v>
      </c>
      <c r="J29" s="184">
        <f>J17/SUM(J17:J23)*100</f>
        <v>0.24926000934725034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6.9857854452678891</v>
      </c>
      <c r="C30" s="185">
        <f>C18/SUM(C17:C23)*100</f>
        <v>2.0284477427334568</v>
      </c>
      <c r="D30" s="253"/>
      <c r="E30" s="253"/>
      <c r="G30" s="113"/>
      <c r="H30" s="175" t="s">
        <v>594</v>
      </c>
      <c r="I30" s="185">
        <f>I18/SUM(I17:I23)*100</f>
        <v>2.099089365642846</v>
      </c>
      <c r="J30" s="185">
        <f>J18/SUM(J17:J23)*100</f>
        <v>0.34273251285246925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21.297533714008019</v>
      </c>
      <c r="C31" s="185">
        <f>C19/SUM(C17:C23)*100</f>
        <v>11.576994434137292</v>
      </c>
      <c r="D31" s="253"/>
      <c r="E31" s="253"/>
      <c r="G31" s="113"/>
      <c r="H31" s="175" t="s">
        <v>595</v>
      </c>
      <c r="I31" s="185">
        <f>I19/SUM(I17:I23)*100</f>
        <v>15.002315172094461</v>
      </c>
      <c r="J31" s="185">
        <f>J19/SUM(J17:J23)*100</f>
        <v>5.343511450381679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26.254404082128541</v>
      </c>
      <c r="C32" s="185">
        <f>C20/SUM(C17:C23)*100</f>
        <v>24.799010513296228</v>
      </c>
      <c r="D32" s="253"/>
      <c r="E32" s="253"/>
      <c r="G32" s="113"/>
      <c r="H32" s="175" t="s">
        <v>596</v>
      </c>
      <c r="I32" s="185">
        <f>I20/SUM(I17:I23)*100</f>
        <v>25.929927457941037</v>
      </c>
      <c r="J32" s="185">
        <f>J20/SUM(J17:J23)*100</f>
        <v>20.361427013553513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38.367148584619123</v>
      </c>
      <c r="C33" s="185">
        <f>C21/SUM(C17:C23)*100</f>
        <v>52.009894867037723</v>
      </c>
      <c r="D33" s="253"/>
      <c r="E33" s="253"/>
      <c r="G33" s="113"/>
      <c r="H33" s="175" t="s">
        <v>597</v>
      </c>
      <c r="I33" s="185">
        <f>I21/SUM(I17:I23)*100</f>
        <v>46.13366260225343</v>
      </c>
      <c r="J33" s="185">
        <f>J21/SUM(J17:J23)*100</f>
        <v>62.610998597912449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3.5232657028307619</v>
      </c>
      <c r="C34" s="185">
        <f>C22/SUM(C17:C23)*100</f>
        <v>4.687693259121831</v>
      </c>
      <c r="D34" s="253"/>
      <c r="E34" s="253"/>
      <c r="G34" s="113"/>
      <c r="H34" s="175" t="s">
        <v>598</v>
      </c>
      <c r="I34" s="185">
        <f>I22/SUM(I17:I23)*100</f>
        <v>3.997530483099244</v>
      </c>
      <c r="J34" s="185">
        <f>J22/SUM(J17:J23)*100</f>
        <v>4.767097678766163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3.2316850929413192</v>
      </c>
      <c r="C35" s="186">
        <f>C23/SUM(C17:C23)*100</f>
        <v>4.4032158317872607</v>
      </c>
      <c r="D35" s="253"/>
      <c r="E35" s="253"/>
      <c r="G35" s="113"/>
      <c r="H35" s="176" t="s">
        <v>599</v>
      </c>
      <c r="I35" s="186">
        <f>I23/SUM(I17:I23)*100</f>
        <v>6.7139990739311619</v>
      </c>
      <c r="J35" s="186">
        <f>J23/SUM(J17:J23)*100</f>
        <v>6.3249727371864779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0.3401773782043494</v>
      </c>
      <c r="C41" s="184">
        <f t="shared" si="12"/>
        <v>0.49474335188620905</v>
      </c>
      <c r="G41" s="113"/>
      <c r="H41" s="174" t="s">
        <v>601</v>
      </c>
      <c r="I41" s="184">
        <f t="shared" ref="I41:J41" si="13">I29</f>
        <v>0.12347584503781447</v>
      </c>
      <c r="J41" s="184">
        <f t="shared" si="13"/>
        <v>0.24926000934725034</v>
      </c>
    </row>
    <row r="42" spans="1:12" x14ac:dyDescent="0.25">
      <c r="A42" s="175" t="s">
        <v>602</v>
      </c>
      <c r="B42" s="185">
        <f t="shared" si="12"/>
        <v>6.9857854452678891</v>
      </c>
      <c r="C42" s="185">
        <f t="shared" si="12"/>
        <v>2.0284477427334568</v>
      </c>
      <c r="G42" s="113"/>
      <c r="H42" s="175" t="s">
        <v>602</v>
      </c>
      <c r="I42" s="185">
        <f t="shared" ref="I42:J42" si="14">I30</f>
        <v>2.099089365642846</v>
      </c>
      <c r="J42" s="185">
        <f t="shared" si="14"/>
        <v>0.34273251285246925</v>
      </c>
    </row>
    <row r="43" spans="1:12" x14ac:dyDescent="0.25">
      <c r="A43" s="175" t="s">
        <v>603</v>
      </c>
      <c r="B43" s="185">
        <f t="shared" si="12"/>
        <v>21.297533714008019</v>
      </c>
      <c r="C43" s="185">
        <f t="shared" si="12"/>
        <v>11.576994434137292</v>
      </c>
      <c r="G43" s="113"/>
      <c r="H43" s="175" t="s">
        <v>603</v>
      </c>
      <c r="I43" s="185">
        <f t="shared" ref="I43:J43" si="15">I31</f>
        <v>15.002315172094461</v>
      </c>
      <c r="J43" s="185">
        <f t="shared" si="15"/>
        <v>5.343511450381679</v>
      </c>
    </row>
    <row r="44" spans="1:12" x14ac:dyDescent="0.25">
      <c r="A44" s="175" t="s">
        <v>604</v>
      </c>
      <c r="B44" s="185">
        <f t="shared" si="12"/>
        <v>26.254404082128541</v>
      </c>
      <c r="C44" s="185">
        <f t="shared" si="12"/>
        <v>24.799010513296228</v>
      </c>
      <c r="G44" s="113"/>
      <c r="H44" s="175" t="s">
        <v>604</v>
      </c>
      <c r="I44" s="185">
        <f t="shared" ref="I44:J44" si="16">I32</f>
        <v>25.929927457941037</v>
      </c>
      <c r="J44" s="185">
        <f t="shared" si="16"/>
        <v>20.361427013553513</v>
      </c>
    </row>
    <row r="45" spans="1:12" x14ac:dyDescent="0.25">
      <c r="A45" s="175" t="s">
        <v>605</v>
      </c>
      <c r="B45" s="185">
        <f t="shared" si="12"/>
        <v>38.367148584619123</v>
      </c>
      <c r="C45" s="185">
        <f t="shared" si="12"/>
        <v>52.009894867037723</v>
      </c>
      <c r="G45" s="113"/>
      <c r="H45" s="175" t="s">
        <v>605</v>
      </c>
      <c r="I45" s="185">
        <f t="shared" ref="I45:J45" si="17">I33</f>
        <v>46.13366260225343</v>
      </c>
      <c r="J45" s="185">
        <f t="shared" si="17"/>
        <v>62.610998597912449</v>
      </c>
    </row>
    <row r="46" spans="1:12" x14ac:dyDescent="0.25">
      <c r="A46" s="175" t="s">
        <v>606</v>
      </c>
      <c r="B46" s="185">
        <f t="shared" si="12"/>
        <v>3.5232657028307619</v>
      </c>
      <c r="C46" s="185">
        <f t="shared" si="12"/>
        <v>4.687693259121831</v>
      </c>
      <c r="G46" s="113"/>
      <c r="H46" s="175" t="s">
        <v>606</v>
      </c>
      <c r="I46" s="185">
        <f t="shared" ref="I46:J46" si="18">I34</f>
        <v>3.997530483099244</v>
      </c>
      <c r="J46" s="185">
        <f t="shared" si="18"/>
        <v>4.767097678766163</v>
      </c>
    </row>
    <row r="47" spans="1:12" x14ac:dyDescent="0.25">
      <c r="A47" s="176" t="s">
        <v>607</v>
      </c>
      <c r="B47" s="186">
        <f t="shared" si="12"/>
        <v>3.2316850929413192</v>
      </c>
      <c r="C47" s="186">
        <f t="shared" si="12"/>
        <v>4.4032158317872607</v>
      </c>
      <c r="G47" s="113"/>
      <c r="H47" s="176" t="s">
        <v>607</v>
      </c>
      <c r="I47" s="186">
        <f t="shared" ref="I47:J47" si="19">I35</f>
        <v>6.7139990739311619</v>
      </c>
      <c r="J47" s="186">
        <f t="shared" si="19"/>
        <v>6.3249727371864779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5220</v>
      </c>
      <c r="C5" s="207">
        <v>4609</v>
      </c>
      <c r="D5" s="253"/>
      <c r="E5" s="253"/>
      <c r="F5" s="1003"/>
      <c r="H5" s="174" t="s">
        <v>624</v>
      </c>
      <c r="I5" s="207">
        <v>1990</v>
      </c>
      <c r="J5" s="207">
        <v>1587</v>
      </c>
    </row>
    <row r="6" spans="1:10" ht="15" customHeight="1" x14ac:dyDescent="0.25">
      <c r="A6" s="175" t="s">
        <v>625</v>
      </c>
      <c r="B6" s="208">
        <v>1175</v>
      </c>
      <c r="C6" s="208">
        <v>1267</v>
      </c>
      <c r="D6" s="253"/>
      <c r="E6" s="253"/>
      <c r="F6" s="1003"/>
      <c r="H6" s="175" t="s">
        <v>625</v>
      </c>
      <c r="I6" s="208">
        <v>2356</v>
      </c>
      <c r="J6" s="208">
        <v>2555</v>
      </c>
    </row>
    <row r="7" spans="1:10" ht="15" customHeight="1" x14ac:dyDescent="0.25">
      <c r="A7" s="176" t="s">
        <v>626</v>
      </c>
      <c r="B7" s="209">
        <v>1836</v>
      </c>
      <c r="C7" s="209">
        <v>2209</v>
      </c>
      <c r="D7" s="253"/>
      <c r="E7" s="253"/>
      <c r="F7" s="1003"/>
      <c r="H7" s="175" t="s">
        <v>626</v>
      </c>
      <c r="I7" s="208">
        <v>2123</v>
      </c>
      <c r="J7" s="208">
        <v>2253</v>
      </c>
    </row>
    <row r="8" spans="1:10" x14ac:dyDescent="0.25">
      <c r="D8" s="253"/>
      <c r="E8" s="253"/>
      <c r="F8" s="1003"/>
      <c r="H8" s="176" t="s">
        <v>2351</v>
      </c>
      <c r="I8" s="209">
        <v>10</v>
      </c>
      <c r="J8" s="209">
        <v>24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5220</v>
      </c>
      <c r="C13" s="178">
        <f>IF(ISBLANK(C5),"0",C5)</f>
        <v>4609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1175</v>
      </c>
      <c r="C14" s="180">
        <f t="shared" si="0"/>
        <v>1267</v>
      </c>
      <c r="D14" s="253"/>
      <c r="E14" s="253"/>
      <c r="F14" s="1003"/>
      <c r="H14" s="174" t="s">
        <v>624</v>
      </c>
      <c r="I14" s="177">
        <f>IF(ISBLANK(I5),"0",I5)</f>
        <v>1990</v>
      </c>
      <c r="J14" s="178">
        <f>IF(ISBLANK(J5),"0",J5)</f>
        <v>1587</v>
      </c>
    </row>
    <row r="15" spans="1:10" ht="15" customHeight="1" x14ac:dyDescent="0.25">
      <c r="A15" s="176" t="s">
        <v>626</v>
      </c>
      <c r="B15" s="181">
        <f t="shared" si="0"/>
        <v>1836</v>
      </c>
      <c r="C15" s="182">
        <f t="shared" si="0"/>
        <v>2209</v>
      </c>
      <c r="D15" s="253"/>
      <c r="E15" s="253"/>
      <c r="F15" s="1003"/>
      <c r="H15" s="175" t="s">
        <v>625</v>
      </c>
      <c r="I15" s="179">
        <f t="shared" ref="I15:J15" si="1">IF(ISBLANK(I6),"0",I6)</f>
        <v>2356</v>
      </c>
      <c r="J15" s="180">
        <f t="shared" si="1"/>
        <v>2555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2123</v>
      </c>
      <c r="J16" s="180">
        <f t="shared" si="2"/>
        <v>2253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10</v>
      </c>
      <c r="J17" s="182">
        <f t="shared" si="3"/>
        <v>24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63.418782650953709</v>
      </c>
      <c r="C21" s="184">
        <f>C13/SUM(C13:C15)*100</f>
        <v>57.006802721088434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14.275300692503947</v>
      </c>
      <c r="C22" s="185">
        <f>C14/SUM(C13:C15)*100</f>
        <v>15.670995670995671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22.30591665654234</v>
      </c>
      <c r="C23" s="186">
        <f>C15/SUM(C13:C15)*100</f>
        <v>27.32220160791589</v>
      </c>
      <c r="D23" s="253"/>
      <c r="E23" s="253"/>
      <c r="F23" s="1003"/>
      <c r="H23" s="174" t="s">
        <v>629</v>
      </c>
      <c r="I23" s="184">
        <f>I14/SUM(I14:I17)*100</f>
        <v>30.714616453156353</v>
      </c>
      <c r="J23" s="184">
        <f>J14/SUM(J14:J17)*100</f>
        <v>24.723477177130391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36.363636363636367</v>
      </c>
      <c r="J24" s="185">
        <f>J15/SUM(J14:J17)*100</f>
        <v>39.803707742639041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32.767402376910013</v>
      </c>
      <c r="J25" s="185">
        <f>J16/SUM(J14:J17)*100</f>
        <v>35.098925066209688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0.1543448062972681</v>
      </c>
      <c r="J26" s="186">
        <f>J17/SUM(J14:J17)*100</f>
        <v>0.37389001402087552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63.418782650953709</v>
      </c>
      <c r="C29" s="189">
        <f t="shared" si="4"/>
        <v>57.006802721088434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14.275300692503947</v>
      </c>
      <c r="C30" s="192">
        <f t="shared" si="4"/>
        <v>15.670995670995671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22.30591665654234</v>
      </c>
      <c r="C31" s="195">
        <f t="shared" si="4"/>
        <v>27.32220160791589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30.714616453156353</v>
      </c>
      <c r="J32" s="189">
        <f>J23</f>
        <v>24.723477177130391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36.363636363636367</v>
      </c>
      <c r="J33" s="192">
        <f t="shared" si="5"/>
        <v>39.803707742639041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32.767402376910013</v>
      </c>
      <c r="J34" s="192">
        <f t="shared" si="6"/>
        <v>35.098925066209688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0.1543448062972681</v>
      </c>
      <c r="J35" s="195">
        <f t="shared" si="7"/>
        <v>0.37389001402087552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932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14679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21.5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-14.4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46.7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208.5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0</v>
      </c>
      <c r="E5" s="28"/>
      <c r="J5" s="654" t="s">
        <v>542</v>
      </c>
      <c r="K5" s="669">
        <f>IF(ISBLANK(B5),"",B5)</f>
        <v>1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4</v>
      </c>
      <c r="C6" s="657">
        <v>1</v>
      </c>
      <c r="E6" s="44"/>
      <c r="J6" s="656" t="s">
        <v>543</v>
      </c>
      <c r="K6" s="670">
        <f t="shared" ref="K6:K10" si="0">IF(ISBLANK(B6),"",B6)</f>
        <v>4</v>
      </c>
      <c r="L6" s="619">
        <f t="shared" ref="L6:L10" si="1">IF(ISBLANK(C6),"",C6)</f>
        <v>1</v>
      </c>
      <c r="N6" s="44"/>
    </row>
    <row r="7" spans="1:15" x14ac:dyDescent="0.25">
      <c r="A7" s="656" t="s">
        <v>641</v>
      </c>
      <c r="B7" s="657">
        <v>4</v>
      </c>
      <c r="C7" s="657">
        <v>10</v>
      </c>
      <c r="E7" s="44"/>
      <c r="J7" s="656" t="s">
        <v>641</v>
      </c>
      <c r="K7" s="670">
        <f t="shared" si="0"/>
        <v>4</v>
      </c>
      <c r="L7" s="619">
        <f t="shared" si="1"/>
        <v>10</v>
      </c>
      <c r="N7" s="44"/>
    </row>
    <row r="8" spans="1:15" x14ac:dyDescent="0.25">
      <c r="A8" s="650" t="s">
        <v>642</v>
      </c>
      <c r="B8" s="651">
        <v>12</v>
      </c>
      <c r="C8" s="651">
        <v>5</v>
      </c>
      <c r="E8" s="21"/>
      <c r="J8" s="650" t="s">
        <v>642</v>
      </c>
      <c r="K8" s="670">
        <f t="shared" si="0"/>
        <v>12</v>
      </c>
      <c r="L8" s="619">
        <f t="shared" si="1"/>
        <v>5</v>
      </c>
      <c r="N8" s="21"/>
    </row>
    <row r="9" spans="1:15" x14ac:dyDescent="0.25">
      <c r="A9" s="650" t="s">
        <v>643</v>
      </c>
      <c r="B9" s="651">
        <v>41</v>
      </c>
      <c r="C9" s="651">
        <v>8</v>
      </c>
      <c r="E9" s="21"/>
      <c r="J9" s="650" t="s">
        <v>643</v>
      </c>
      <c r="K9" s="670">
        <f t="shared" si="0"/>
        <v>41</v>
      </c>
      <c r="L9" s="619">
        <f t="shared" si="1"/>
        <v>8</v>
      </c>
      <c r="N9" s="21"/>
    </row>
    <row r="10" spans="1:15" x14ac:dyDescent="0.25">
      <c r="A10" s="652" t="s">
        <v>365</v>
      </c>
      <c r="B10" s="653">
        <v>467</v>
      </c>
      <c r="C10" s="653">
        <v>86</v>
      </c>
      <c r="J10" s="652" t="s">
        <v>365</v>
      </c>
      <c r="K10" s="671">
        <f t="shared" si="0"/>
        <v>467</v>
      </c>
      <c r="L10" s="620">
        <f t="shared" si="1"/>
        <v>86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6.1</v>
      </c>
      <c r="C15" s="197"/>
      <c r="D15" s="253"/>
      <c r="E15" s="211"/>
      <c r="F15" s="253"/>
      <c r="G15" s="253"/>
      <c r="J15" s="673" t="s">
        <v>488</v>
      </c>
      <c r="K15" s="674">
        <f>B15</f>
        <v>6.1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1.29</v>
      </c>
      <c r="C16" s="197"/>
      <c r="D16" s="253"/>
      <c r="E16" s="254"/>
      <c r="F16" s="253"/>
      <c r="G16" s="253"/>
      <c r="J16" s="675" t="s">
        <v>489</v>
      </c>
      <c r="K16" s="676">
        <f>B16</f>
        <v>1.29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1.37</v>
      </c>
      <c r="C18" s="197"/>
      <c r="D18" s="255"/>
      <c r="E18" s="256"/>
      <c r="F18" s="253"/>
      <c r="G18" s="253"/>
      <c r="J18" s="678" t="s">
        <v>501</v>
      </c>
      <c r="K18" s="674">
        <f>B18</f>
        <v>1.37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6.45</v>
      </c>
      <c r="C19" s="198"/>
      <c r="D19" s="255"/>
      <c r="E19" s="256"/>
      <c r="F19" s="253"/>
      <c r="G19" s="253"/>
      <c r="J19" s="672" t="s">
        <v>502</v>
      </c>
      <c r="K19" s="676">
        <f>B19</f>
        <v>6.45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3.71</v>
      </c>
      <c r="C21" s="253"/>
      <c r="D21" s="253"/>
      <c r="E21" s="253"/>
      <c r="F21" s="253"/>
      <c r="G21" s="253"/>
      <c r="J21" s="661" t="s">
        <v>498</v>
      </c>
      <c r="K21" s="679">
        <f>B21</f>
        <v>3.71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4</v>
      </c>
      <c r="C34" s="657">
        <v>3</v>
      </c>
      <c r="E34" s="44"/>
      <c r="J34" s="656" t="s">
        <v>641</v>
      </c>
      <c r="K34" s="670">
        <f t="shared" si="2"/>
        <v>4</v>
      </c>
      <c r="L34" s="619">
        <f t="shared" si="3"/>
        <v>3</v>
      </c>
      <c r="N34" s="44"/>
    </row>
    <row r="35" spans="1:15" x14ac:dyDescent="0.25">
      <c r="A35" s="650" t="s">
        <v>642</v>
      </c>
      <c r="B35" s="651">
        <v>1</v>
      </c>
      <c r="C35" s="651">
        <v>5</v>
      </c>
      <c r="E35" s="21"/>
      <c r="J35" s="650" t="s">
        <v>642</v>
      </c>
      <c r="K35" s="670">
        <f t="shared" si="2"/>
        <v>1</v>
      </c>
      <c r="L35" s="619">
        <f t="shared" si="3"/>
        <v>5</v>
      </c>
      <c r="N35" s="21"/>
    </row>
    <row r="36" spans="1:15" x14ac:dyDescent="0.25">
      <c r="A36" s="650" t="s">
        <v>643</v>
      </c>
      <c r="B36" s="651">
        <v>5</v>
      </c>
      <c r="C36" s="651">
        <v>6</v>
      </c>
      <c r="E36" s="21"/>
      <c r="J36" s="650" t="s">
        <v>643</v>
      </c>
      <c r="K36" s="670">
        <f t="shared" si="2"/>
        <v>5</v>
      </c>
      <c r="L36" s="619">
        <f t="shared" si="3"/>
        <v>6</v>
      </c>
      <c r="N36" s="21"/>
    </row>
    <row r="37" spans="1:15" x14ac:dyDescent="0.25">
      <c r="A37" s="652" t="s">
        <v>365</v>
      </c>
      <c r="B37" s="653">
        <v>101</v>
      </c>
      <c r="C37" s="653">
        <v>6</v>
      </c>
      <c r="J37" s="652" t="s">
        <v>365</v>
      </c>
      <c r="K37" s="671">
        <f t="shared" si="2"/>
        <v>101</v>
      </c>
      <c r="L37" s="620">
        <f t="shared" si="3"/>
        <v>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1.65</v>
      </c>
      <c r="C42" s="197"/>
      <c r="D42" s="253"/>
      <c r="E42" s="211"/>
      <c r="F42" s="253"/>
      <c r="G42" s="253"/>
      <c r="J42" s="673" t="s">
        <v>488</v>
      </c>
      <c r="K42" s="674">
        <f>B42</f>
        <v>1.65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0.31</v>
      </c>
      <c r="C43" s="197"/>
      <c r="D43" s="253"/>
      <c r="E43" s="254"/>
      <c r="F43" s="253"/>
      <c r="G43" s="253"/>
      <c r="J43" s="675" t="s">
        <v>489</v>
      </c>
      <c r="K43" s="676">
        <f>B43</f>
        <v>0.31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0.39</v>
      </c>
      <c r="C45" s="197"/>
      <c r="D45" s="255"/>
      <c r="E45" s="256"/>
      <c r="F45" s="253"/>
      <c r="G45" s="253"/>
      <c r="J45" s="678" t="s">
        <v>501</v>
      </c>
      <c r="K45" s="674">
        <f>B45</f>
        <v>0.39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1.74</v>
      </c>
      <c r="C46" s="198"/>
      <c r="D46" s="255"/>
      <c r="E46" s="256"/>
      <c r="F46" s="253"/>
      <c r="G46" s="253"/>
      <c r="J46" s="672" t="s">
        <v>502</v>
      </c>
      <c r="K46" s="676">
        <f>B46</f>
        <v>1.74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0.98</v>
      </c>
      <c r="C48" s="253"/>
      <c r="D48" s="253"/>
      <c r="E48" s="253"/>
      <c r="F48" s="253"/>
      <c r="G48" s="253"/>
      <c r="J48" s="661" t="s">
        <v>498</v>
      </c>
      <c r="K48" s="679">
        <f>B48</f>
        <v>0.98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53785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2</v>
      </c>
      <c r="E4" s="643">
        <v>28863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2</v>
      </c>
      <c r="E5" s="602">
        <v>26096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2</v>
      </c>
      <c r="E6" s="617">
        <v>53785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0.31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74.8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13.6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94.8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546821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37252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112.6</v>
      </c>
      <c r="E4" s="600">
        <v>1.25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4</v>
      </c>
      <c r="C5" s="602">
        <v>35.700000000000003</v>
      </c>
      <c r="D5" s="751">
        <v>82.1</v>
      </c>
      <c r="E5" s="751">
        <v>1.1499999999999999</v>
      </c>
      <c r="G5" s="647" t="s">
        <v>446</v>
      </c>
      <c r="H5" s="648">
        <f>IF(ISBLANK(B4),"",B4)</f>
        <v>0</v>
      </c>
      <c r="I5" s="648">
        <f>IF(ISBLANK(B5),"",B5)</f>
        <v>4</v>
      </c>
      <c r="J5" s="649">
        <f>IF(ISBLANK(B6),"",B6)</f>
        <v>4</v>
      </c>
      <c r="K5" s="569"/>
    </row>
    <row r="6" spans="1:11" x14ac:dyDescent="0.25">
      <c r="A6" s="218">
        <v>2022</v>
      </c>
      <c r="B6" s="601">
        <v>4</v>
      </c>
      <c r="C6" s="602">
        <v>38.799999999999997</v>
      </c>
      <c r="D6" s="959">
        <v>74.8</v>
      </c>
      <c r="E6" s="959">
        <v>0.96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35.700000000000003</v>
      </c>
      <c r="J9" s="649">
        <f>IF(ISBLANK(C6),"",C6)</f>
        <v>38.799999999999997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40</v>
      </c>
      <c r="C4" s="643">
        <v>2.5</v>
      </c>
      <c r="D4" s="643">
        <v>2.2999999999999998</v>
      </c>
      <c r="E4" s="643">
        <v>0.14000000000000001</v>
      </c>
      <c r="F4" s="643">
        <v>1.4</v>
      </c>
      <c r="G4" s="643">
        <v>1.9</v>
      </c>
      <c r="H4" s="1066"/>
      <c r="I4" s="253"/>
      <c r="J4" s="253"/>
      <c r="K4" s="253"/>
    </row>
    <row r="5" spans="1:11" x14ac:dyDescent="0.25">
      <c r="A5" s="480">
        <v>2021</v>
      </c>
      <c r="B5" s="602">
        <v>37</v>
      </c>
      <c r="C5" s="602">
        <v>2.4</v>
      </c>
      <c r="D5" s="602">
        <v>1.9</v>
      </c>
      <c r="E5" s="602">
        <v>0.28999999999999998</v>
      </c>
      <c r="F5" s="602">
        <v>1.4</v>
      </c>
      <c r="G5" s="602">
        <v>1.9</v>
      </c>
      <c r="H5" s="1066"/>
      <c r="I5" s="253"/>
      <c r="J5" s="253"/>
      <c r="K5" s="253"/>
    </row>
    <row r="6" spans="1:11" x14ac:dyDescent="0.25">
      <c r="A6" s="360">
        <v>2022</v>
      </c>
      <c r="B6" s="602">
        <v>44</v>
      </c>
      <c r="C6" s="602">
        <v>3</v>
      </c>
      <c r="D6" s="602">
        <v>1.7</v>
      </c>
      <c r="E6" s="602">
        <v>0.31</v>
      </c>
      <c r="F6" s="602">
        <v>0.7</v>
      </c>
      <c r="G6" s="602">
        <v>1.4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</v>
      </c>
      <c r="C5" s="602">
        <v>96.2</v>
      </c>
      <c r="D5" s="602">
        <v>1</v>
      </c>
      <c r="E5" s="602">
        <v>6.3</v>
      </c>
      <c r="F5" s="253"/>
      <c r="G5" s="253"/>
      <c r="H5" s="253"/>
    </row>
    <row r="6" spans="1:8" x14ac:dyDescent="0.25">
      <c r="A6" s="360">
        <v>2021</v>
      </c>
      <c r="B6" s="602">
        <v>87.2</v>
      </c>
      <c r="C6" s="602">
        <v>100</v>
      </c>
      <c r="D6" s="602">
        <v>2</v>
      </c>
      <c r="E6" s="602">
        <v>12.9</v>
      </c>
      <c r="F6" s="253"/>
      <c r="G6" s="253"/>
      <c r="H6" s="253"/>
    </row>
    <row r="7" spans="1:8" x14ac:dyDescent="0.25">
      <c r="A7" s="481">
        <v>2022</v>
      </c>
      <c r="B7" s="1067">
        <v>94.8</v>
      </c>
      <c r="C7" s="1067">
        <v>99</v>
      </c>
      <c r="D7" s="1067">
        <v>2</v>
      </c>
      <c r="E7" s="1067">
        <v>13.6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6.3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12.9</v>
      </c>
    </row>
    <row r="17" spans="1:2" x14ac:dyDescent="0.25">
      <c r="A17" s="633">
        <f t="shared" si="0"/>
        <v>2022</v>
      </c>
      <c r="B17" s="627">
        <f t="shared" si="1"/>
        <v>13.6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1165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388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4836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28123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1916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1897</v>
      </c>
      <c r="C5" s="1034">
        <v>916</v>
      </c>
      <c r="D5" s="600">
        <v>981</v>
      </c>
      <c r="G5" s="871" t="s">
        <v>126</v>
      </c>
      <c r="H5" s="637">
        <f>IF(ISBLANK(D7),"",D7)</f>
        <v>619</v>
      </c>
    </row>
    <row r="6" spans="1:17" x14ac:dyDescent="0.25">
      <c r="A6" s="641">
        <v>2021</v>
      </c>
      <c r="B6" s="1034">
        <v>1638</v>
      </c>
      <c r="C6" s="1034">
        <v>734</v>
      </c>
      <c r="D6" s="602">
        <v>904</v>
      </c>
      <c r="G6" s="635" t="s">
        <v>127</v>
      </c>
      <c r="H6" s="623">
        <f>IF(ISBLANK(C7),"",C7)</f>
        <v>546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1165</v>
      </c>
      <c r="C7" s="1034">
        <v>546</v>
      </c>
      <c r="D7" s="617">
        <v>619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619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546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8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789</v>
      </c>
      <c r="C6" s="55">
        <v>400</v>
      </c>
      <c r="D6" s="55">
        <v>389</v>
      </c>
      <c r="E6" s="70">
        <v>1044</v>
      </c>
      <c r="F6" s="55">
        <v>538</v>
      </c>
      <c r="G6" s="110">
        <v>506</v>
      </c>
      <c r="H6" s="55">
        <v>647</v>
      </c>
      <c r="I6" s="55">
        <v>341</v>
      </c>
      <c r="J6" s="55">
        <v>306</v>
      </c>
      <c r="K6" s="70">
        <v>2311</v>
      </c>
      <c r="L6" s="55">
        <v>1189</v>
      </c>
      <c r="M6" s="110">
        <v>1122</v>
      </c>
      <c r="N6" s="70">
        <v>2603</v>
      </c>
      <c r="O6" s="55">
        <v>1456</v>
      </c>
      <c r="P6" s="110">
        <v>1147</v>
      </c>
      <c r="Q6" s="70">
        <v>10321</v>
      </c>
      <c r="R6" s="55">
        <v>5381</v>
      </c>
      <c r="S6" s="110">
        <v>4940</v>
      </c>
      <c r="T6" s="70">
        <v>15893</v>
      </c>
      <c r="U6" s="55">
        <v>7926</v>
      </c>
      <c r="V6" s="160">
        <v>7967</v>
      </c>
    </row>
    <row r="7" spans="1:22" x14ac:dyDescent="0.25">
      <c r="A7" s="286">
        <v>2021</v>
      </c>
      <c r="B7" s="167">
        <v>784</v>
      </c>
      <c r="C7" s="94">
        <v>397</v>
      </c>
      <c r="D7" s="94">
        <v>387</v>
      </c>
      <c r="E7" s="167">
        <v>981</v>
      </c>
      <c r="F7" s="94">
        <v>503</v>
      </c>
      <c r="G7" s="169">
        <v>478</v>
      </c>
      <c r="H7" s="94">
        <v>642</v>
      </c>
      <c r="I7" s="94">
        <v>335</v>
      </c>
      <c r="J7" s="94">
        <v>307</v>
      </c>
      <c r="K7" s="167">
        <v>2245</v>
      </c>
      <c r="L7" s="94">
        <v>1148</v>
      </c>
      <c r="M7" s="169">
        <v>1097</v>
      </c>
      <c r="N7" s="167">
        <v>2535</v>
      </c>
      <c r="O7" s="94">
        <v>1403</v>
      </c>
      <c r="P7" s="169">
        <v>1132</v>
      </c>
      <c r="Q7" s="167">
        <v>10045</v>
      </c>
      <c r="R7" s="94">
        <v>5244</v>
      </c>
      <c r="S7" s="169">
        <v>4801</v>
      </c>
      <c r="T7" s="212">
        <v>15552</v>
      </c>
      <c r="U7" s="58">
        <v>7752</v>
      </c>
      <c r="V7" s="160">
        <v>7800</v>
      </c>
    </row>
    <row r="8" spans="1:22" x14ac:dyDescent="0.25">
      <c r="A8" s="219">
        <v>2022</v>
      </c>
      <c r="B8" s="72">
        <v>780</v>
      </c>
      <c r="C8" s="61">
        <v>381</v>
      </c>
      <c r="D8" s="61">
        <v>399</v>
      </c>
      <c r="E8" s="72">
        <v>905</v>
      </c>
      <c r="F8" s="61">
        <v>465</v>
      </c>
      <c r="G8" s="111">
        <v>440</v>
      </c>
      <c r="H8" s="61">
        <v>563</v>
      </c>
      <c r="I8" s="61">
        <v>301</v>
      </c>
      <c r="J8" s="61">
        <v>262</v>
      </c>
      <c r="K8" s="72">
        <v>2119</v>
      </c>
      <c r="L8" s="61">
        <v>1077</v>
      </c>
      <c r="M8" s="111">
        <v>1042</v>
      </c>
      <c r="N8" s="72">
        <v>2125</v>
      </c>
      <c r="O8" s="61">
        <v>1144</v>
      </c>
      <c r="P8" s="111">
        <v>981</v>
      </c>
      <c r="Q8" s="72">
        <v>9292</v>
      </c>
      <c r="R8" s="61">
        <v>4877</v>
      </c>
      <c r="S8" s="111">
        <v>4415</v>
      </c>
      <c r="T8" s="72">
        <v>14679</v>
      </c>
      <c r="U8" s="61">
        <v>7320</v>
      </c>
      <c r="V8" s="111">
        <v>7359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780</v>
      </c>
      <c r="C15" s="172">
        <f>E8</f>
        <v>905</v>
      </c>
      <c r="D15" s="172">
        <f>H8</f>
        <v>563</v>
      </c>
      <c r="E15" s="172">
        <f>K8</f>
        <v>2119</v>
      </c>
      <c r="F15" s="172">
        <f>N8</f>
        <v>2125</v>
      </c>
      <c r="G15" s="172">
        <f>Q8</f>
        <v>9292</v>
      </c>
      <c r="H15" s="334">
        <f>T8</f>
        <v>14679</v>
      </c>
      <c r="M15" s="172">
        <f>K8</f>
        <v>2119</v>
      </c>
      <c r="N15" s="172">
        <f>H15-E15-O15</f>
        <v>8858</v>
      </c>
      <c r="O15" s="172">
        <f>H15-(B15+C15+G15)</f>
        <v>3702</v>
      </c>
      <c r="P15" s="29"/>
      <c r="Q15" s="100">
        <f>M15/H15*100</f>
        <v>14.435588255330744</v>
      </c>
      <c r="R15" s="100">
        <f>N15/H15*100</f>
        <v>60.344710130117853</v>
      </c>
      <c r="S15" s="100">
        <f>O15/H15*100</f>
        <v>25.219701614551397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14.435588255330744</v>
      </c>
      <c r="R18" s="100">
        <f>N15/H15*100</f>
        <v>60.344710130117853</v>
      </c>
      <c r="S18" s="100">
        <f>O15/H15*100</f>
        <v>25.219701614551397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10</v>
      </c>
      <c r="C4" s="600">
        <v>0</v>
      </c>
      <c r="D4" s="600">
        <v>0</v>
      </c>
      <c r="E4" s="599">
        <v>0</v>
      </c>
      <c r="F4" s="600">
        <v>4.5</v>
      </c>
      <c r="G4" s="600">
        <v>0</v>
      </c>
    </row>
    <row r="5" spans="1:10" x14ac:dyDescent="0.25">
      <c r="A5" s="286">
        <v>2022</v>
      </c>
      <c r="B5" s="751">
        <v>8</v>
      </c>
      <c r="C5" s="751">
        <v>0</v>
      </c>
      <c r="D5" s="751">
        <v>0</v>
      </c>
      <c r="E5" s="753">
        <v>0</v>
      </c>
      <c r="F5" s="751">
        <v>3.8</v>
      </c>
      <c r="G5" s="751">
        <v>0</v>
      </c>
    </row>
    <row r="6" spans="1:10" x14ac:dyDescent="0.25">
      <c r="A6" s="218">
        <v>2023</v>
      </c>
      <c r="B6" s="752">
        <v>8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10</v>
      </c>
      <c r="C11" s="80">
        <f>IF(ISBLANK(D4),"",D4)</f>
        <v>0</v>
      </c>
      <c r="E11" s="103">
        <f>A4</f>
        <v>2021</v>
      </c>
      <c r="F11" s="80">
        <f>IF(ISBLANK(B4),"",B4)</f>
        <v>10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8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8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8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8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440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3.5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114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103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81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168</v>
      </c>
    </row>
    <row r="17" spans="2:3" x14ac:dyDescent="0.25">
      <c r="B17" s="253">
        <v>2022</v>
      </c>
      <c r="C17" s="1100">
        <v>148</v>
      </c>
    </row>
    <row r="18" spans="2:3" x14ac:dyDescent="0.25">
      <c r="B18" s="253">
        <v>2023</v>
      </c>
      <c r="C18" s="1100">
        <v>114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168</v>
      </c>
    </row>
    <row r="22" spans="2:3" x14ac:dyDescent="0.25">
      <c r="B22" s="636">
        <f>B17</f>
        <v>2022</v>
      </c>
      <c r="C22" s="636">
        <f t="shared" ref="C22:C23" si="0">IF(ISBLANK(C17),"",C17)</f>
        <v>148</v>
      </c>
    </row>
    <row r="23" spans="2:3" x14ac:dyDescent="0.25">
      <c r="B23" s="636">
        <f>B18</f>
        <v>2023</v>
      </c>
      <c r="C23" s="636">
        <f t="shared" si="0"/>
        <v>114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</v>
      </c>
      <c r="C5" s="55">
        <v>22</v>
      </c>
      <c r="D5" s="55">
        <v>4</v>
      </c>
      <c r="E5" s="269">
        <f>SUM(B5:D5)</f>
        <v>27</v>
      </c>
      <c r="F5" s="71">
        <v>765</v>
      </c>
      <c r="G5" s="70">
        <v>0</v>
      </c>
      <c r="H5" s="55">
        <v>0.2</v>
      </c>
      <c r="I5" s="110">
        <v>0.1</v>
      </c>
      <c r="J5" s="71">
        <v>5</v>
      </c>
    </row>
    <row r="6" spans="1:10" x14ac:dyDescent="0.25">
      <c r="A6" s="286">
        <v>2022</v>
      </c>
      <c r="B6" s="757">
        <v>6</v>
      </c>
      <c r="C6" s="758">
        <v>18</v>
      </c>
      <c r="D6" s="758">
        <v>6</v>
      </c>
      <c r="E6" s="270">
        <f>SUM(B6:D6)</f>
        <v>30</v>
      </c>
      <c r="F6" s="214">
        <v>509</v>
      </c>
      <c r="G6" s="457">
        <v>0.3</v>
      </c>
      <c r="H6" s="458">
        <v>0.2</v>
      </c>
      <c r="I6" s="763">
        <v>0.2</v>
      </c>
      <c r="J6" s="214">
        <v>3.5</v>
      </c>
    </row>
    <row r="7" spans="1:10" x14ac:dyDescent="0.25">
      <c r="A7" s="218">
        <v>2023</v>
      </c>
      <c r="B7" s="167">
        <v>10</v>
      </c>
      <c r="C7" s="94">
        <v>22</v>
      </c>
      <c r="D7" s="94">
        <v>3</v>
      </c>
      <c r="E7" s="447">
        <f>SUM(B7:D7)</f>
        <v>35</v>
      </c>
      <c r="F7" s="168">
        <v>440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765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509</v>
      </c>
      <c r="C14" s="28"/>
      <c r="D14" s="28"/>
      <c r="F14" s="625" t="s">
        <v>1526</v>
      </c>
      <c r="G14" s="621">
        <f>IF(ISBLANK(B7),"",B7)</f>
        <v>10</v>
      </c>
      <c r="I14" s="625" t="s">
        <v>1529</v>
      </c>
      <c r="J14" s="621">
        <f>IF(ISBLANK(B7),"",B7)</f>
        <v>10</v>
      </c>
    </row>
    <row r="15" spans="1:10" x14ac:dyDescent="0.25">
      <c r="A15" s="624">
        <f t="shared" ref="A15" si="1">A7</f>
        <v>2023</v>
      </c>
      <c r="B15" s="623">
        <f t="shared" si="0"/>
        <v>440</v>
      </c>
      <c r="C15" s="28"/>
      <c r="D15" s="28"/>
      <c r="F15" s="626" t="s">
        <v>1527</v>
      </c>
      <c r="G15" s="622">
        <f>IF(ISBLANK(C7),"",C7)</f>
        <v>22</v>
      </c>
      <c r="I15" s="626" t="s">
        <v>1538</v>
      </c>
      <c r="J15" s="622">
        <f>IF(ISBLANK(C7),"",C7)</f>
        <v>22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3</v>
      </c>
      <c r="I16" s="627" t="s">
        <v>1539</v>
      </c>
      <c r="J16" s="623">
        <f>IF(ISBLANK(D7),"",D7)</f>
        <v>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8.9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9</v>
      </c>
      <c r="C6" s="759"/>
      <c r="D6" s="759"/>
      <c r="E6" s="457">
        <v>5.5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</v>
      </c>
      <c r="C7" s="759"/>
      <c r="D7" s="759"/>
      <c r="E7" s="457">
        <v>5.0999999999999996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13</v>
      </c>
      <c r="C8" s="760"/>
      <c r="D8" s="760"/>
      <c r="E8" s="601">
        <v>8.9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9</v>
      </c>
      <c r="C16" s="755"/>
      <c r="I16" s="700">
        <f>A6</f>
        <v>2020</v>
      </c>
      <c r="J16" s="674">
        <f>IF(ISBLANK(E6),"",E6)</f>
        <v>5.5</v>
      </c>
      <c r="K16" s="756"/>
    </row>
    <row r="17" spans="1:10" x14ac:dyDescent="0.25">
      <c r="A17" s="701">
        <f>A7</f>
        <v>2021</v>
      </c>
      <c r="B17" s="853">
        <f>IF(ISBLANK(B7),"",B7)</f>
        <v>8</v>
      </c>
      <c r="C17" s="755"/>
      <c r="I17" s="701">
        <f>A7</f>
        <v>2021</v>
      </c>
      <c r="J17" s="853">
        <f>IF(ISBLANK(E7),"",E7)</f>
        <v>5.0999999999999996</v>
      </c>
    </row>
    <row r="18" spans="1:10" x14ac:dyDescent="0.25">
      <c r="A18" s="702">
        <f>A8</f>
        <v>2022</v>
      </c>
      <c r="B18" s="676">
        <f>IF(ISBLANK(B8),"",B8)</f>
        <v>13</v>
      </c>
      <c r="C18" s="755"/>
      <c r="I18" s="702">
        <f>A8</f>
        <v>2022</v>
      </c>
      <c r="J18" s="676">
        <f>IF(ISBLANK(E8),"",E8)</f>
        <v>8.9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11</v>
      </c>
      <c r="D5" s="449">
        <f>IF(ISBLANK(B5),"",A5)</f>
        <v>2021</v>
      </c>
      <c r="E5" s="618">
        <f>IF(ISBLANK(B5),"",B5)</f>
        <v>11</v>
      </c>
      <c r="K5" s="217">
        <v>2020</v>
      </c>
      <c r="L5" s="655">
        <v>4.4000000000000004</v>
      </c>
    </row>
    <row r="6" spans="1:12" x14ac:dyDescent="0.25">
      <c r="A6" s="229">
        <v>2022</v>
      </c>
      <c r="B6" s="602">
        <v>8</v>
      </c>
      <c r="D6" s="450">
        <f>IF(ISBLANK(B6),"",A6)</f>
        <v>2022</v>
      </c>
      <c r="E6" s="619">
        <f>IF(ISBLANK(B6),"",B6)</f>
        <v>8</v>
      </c>
      <c r="K6" s="286">
        <v>2021</v>
      </c>
      <c r="L6" s="657">
        <v>4.5</v>
      </c>
    </row>
    <row r="7" spans="1:12" x14ac:dyDescent="0.25">
      <c r="A7" s="123">
        <v>2023</v>
      </c>
      <c r="B7" s="617">
        <v>7</v>
      </c>
      <c r="D7" s="379">
        <f>IF(ISBLANK(B7),"",A7)</f>
        <v>2023</v>
      </c>
      <c r="E7" s="620">
        <f>IF(ISBLANK(B7),"",B7)</f>
        <v>7</v>
      </c>
      <c r="K7" s="219">
        <v>2022</v>
      </c>
      <c r="L7" s="617">
        <v>3.8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7</v>
      </c>
      <c r="C4" s="643">
        <v>73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6</v>
      </c>
      <c r="C5" s="602">
        <v>44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</v>
      </c>
      <c r="C6" s="602">
        <v>45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5244</v>
      </c>
      <c r="D5" s="643">
        <v>632</v>
      </c>
      <c r="E5" s="869">
        <v>11.9</v>
      </c>
      <c r="F5" s="1039">
        <v>11.6</v>
      </c>
      <c r="G5" s="1039">
        <v>12.3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5124</v>
      </c>
      <c r="D6" s="657">
        <v>546</v>
      </c>
      <c r="E6" s="657">
        <v>10.5</v>
      </c>
      <c r="F6" s="657">
        <v>9.5</v>
      </c>
      <c r="G6" s="657">
        <v>11.6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4836</v>
      </c>
      <c r="D7" s="617">
        <v>388</v>
      </c>
      <c r="E7" s="617">
        <v>7.9</v>
      </c>
      <c r="F7" s="617">
        <v>7.5</v>
      </c>
      <c r="G7" s="617">
        <v>8.4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7.5</v>
      </c>
      <c r="C4" s="655">
        <v>145</v>
      </c>
      <c r="D4" s="655">
        <v>6.5</v>
      </c>
      <c r="E4" s="655">
        <v>79</v>
      </c>
      <c r="F4" s="655">
        <v>0.5</v>
      </c>
      <c r="G4" s="655">
        <v>10</v>
      </c>
      <c r="H4" s="655">
        <v>0</v>
      </c>
      <c r="I4" s="655">
        <v>9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7</v>
      </c>
      <c r="C5" s="602">
        <v>129</v>
      </c>
      <c r="D5" s="602">
        <v>6.1</v>
      </c>
      <c r="E5" s="602">
        <v>78</v>
      </c>
      <c r="F5" s="602">
        <v>0.5</v>
      </c>
      <c r="G5" s="602">
        <v>8</v>
      </c>
      <c r="H5" s="602">
        <v>0</v>
      </c>
      <c r="I5" s="602">
        <v>13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103</v>
      </c>
      <c r="D6" s="617"/>
      <c r="E6" s="617">
        <v>81</v>
      </c>
      <c r="F6" s="617"/>
      <c r="G6" s="617">
        <v>8</v>
      </c>
      <c r="H6" s="617">
        <v>0</v>
      </c>
      <c r="I6" s="617">
        <v>11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5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92</v>
      </c>
      <c r="C4" s="1006">
        <v>49</v>
      </c>
      <c r="D4" s="1006">
        <v>43</v>
      </c>
      <c r="E4" s="1005">
        <v>305</v>
      </c>
      <c r="F4" s="1006">
        <v>161</v>
      </c>
      <c r="G4" s="1006">
        <v>144</v>
      </c>
      <c r="H4" s="1007">
        <v>5.8</v>
      </c>
      <c r="I4" s="1007">
        <v>19.2</v>
      </c>
      <c r="J4" s="1007">
        <v>-13.4</v>
      </c>
      <c r="K4" s="70">
        <v>240</v>
      </c>
      <c r="L4" s="55">
        <v>114</v>
      </c>
      <c r="M4" s="110">
        <v>126</v>
      </c>
      <c r="N4" s="55">
        <v>347</v>
      </c>
      <c r="O4" s="55">
        <v>169</v>
      </c>
      <c r="P4" s="110">
        <v>178</v>
      </c>
    </row>
    <row r="5" spans="1:17" x14ac:dyDescent="0.25">
      <c r="A5" s="286">
        <v>2021</v>
      </c>
      <c r="B5" s="1008">
        <v>118</v>
      </c>
      <c r="C5" s="1009">
        <v>53</v>
      </c>
      <c r="D5" s="1009">
        <v>65</v>
      </c>
      <c r="E5" s="1008">
        <v>371</v>
      </c>
      <c r="F5" s="1009">
        <v>184</v>
      </c>
      <c r="G5" s="1009">
        <v>187</v>
      </c>
      <c r="H5" s="1010">
        <v>7.6</v>
      </c>
      <c r="I5" s="1010">
        <v>23.9</v>
      </c>
      <c r="J5" s="1010">
        <v>-16.3</v>
      </c>
      <c r="K5" s="212">
        <v>255</v>
      </c>
      <c r="L5" s="58">
        <v>122</v>
      </c>
      <c r="M5" s="160">
        <v>133</v>
      </c>
      <c r="N5" s="58">
        <v>364</v>
      </c>
      <c r="O5" s="58">
        <v>170</v>
      </c>
      <c r="P5" s="160">
        <v>194</v>
      </c>
    </row>
    <row r="6" spans="1:17" x14ac:dyDescent="0.25">
      <c r="A6" s="219">
        <v>2022</v>
      </c>
      <c r="B6" s="1011">
        <v>104</v>
      </c>
      <c r="C6" s="1012">
        <v>44</v>
      </c>
      <c r="D6" s="1012">
        <v>60</v>
      </c>
      <c r="E6" s="1011">
        <v>315</v>
      </c>
      <c r="F6" s="1012">
        <v>176</v>
      </c>
      <c r="G6" s="1012">
        <v>139</v>
      </c>
      <c r="H6" s="1013">
        <v>7.1</v>
      </c>
      <c r="I6" s="1013">
        <v>21.5</v>
      </c>
      <c r="J6" s="1013">
        <v>-14.4</v>
      </c>
      <c r="K6" s="1014">
        <v>290</v>
      </c>
      <c r="L6" s="1015">
        <v>132</v>
      </c>
      <c r="M6" s="1016">
        <v>158</v>
      </c>
      <c r="N6" s="1015">
        <v>424</v>
      </c>
      <c r="O6" s="1015">
        <v>201</v>
      </c>
      <c r="P6" s="1016">
        <v>223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43</v>
      </c>
      <c r="C13" s="319">
        <f>IF(ISBLANK(C4),"",C4)</f>
        <v>49</v>
      </c>
      <c r="D13" s="364"/>
      <c r="E13" s="322">
        <f>A4</f>
        <v>2020</v>
      </c>
      <c r="F13" s="319">
        <f>IF(ISBLANK(G4),"",G4)</f>
        <v>144</v>
      </c>
      <c r="G13" s="319">
        <f>IF(ISBLANK(F4),"",F4)</f>
        <v>161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65</v>
      </c>
      <c r="C14" s="320">
        <f t="shared" ref="C14:C15" si="2">IF(ISBLANK(C5),"",C5)</f>
        <v>53</v>
      </c>
      <c r="D14" s="364"/>
      <c r="E14" s="323">
        <f t="shared" ref="E14:E15" si="3">A5</f>
        <v>2021</v>
      </c>
      <c r="F14" s="320">
        <f t="shared" ref="F14:F15" si="4">IF(ISBLANK(G5),"",G5)</f>
        <v>187</v>
      </c>
      <c r="G14" s="320">
        <f t="shared" ref="G14:G15" si="5">IF(ISBLANK(F5),"",F5)</f>
        <v>184</v>
      </c>
      <c r="H14" s="389"/>
      <c r="I14" s="389"/>
      <c r="J14" s="48"/>
      <c r="K14" s="325" t="s">
        <v>536</v>
      </c>
      <c r="L14" s="328">
        <f>IF(ISBLANK(K4),"",K4)</f>
        <v>240</v>
      </c>
      <c r="M14" s="328">
        <f>IF(ISBLANK(K5),"",K5)</f>
        <v>255</v>
      </c>
      <c r="N14" s="328">
        <f>IF(ISBLANK(K6),"",K6)</f>
        <v>290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60</v>
      </c>
      <c r="C15" s="321">
        <f t="shared" si="2"/>
        <v>44</v>
      </c>
      <c r="E15" s="324">
        <f t="shared" si="3"/>
        <v>2022</v>
      </c>
      <c r="F15" s="321">
        <f t="shared" si="4"/>
        <v>139</v>
      </c>
      <c r="G15" s="321">
        <f t="shared" si="5"/>
        <v>176</v>
      </c>
      <c r="H15" s="211"/>
      <c r="I15" s="211"/>
      <c r="J15" s="28"/>
      <c r="K15" s="326" t="s">
        <v>535</v>
      </c>
      <c r="L15" s="329">
        <f>IF(ISBLANK(N4),"",N4)</f>
        <v>347</v>
      </c>
      <c r="M15" s="329">
        <f>IF(ISBLANK(N5),"",N5)</f>
        <v>364</v>
      </c>
      <c r="N15" s="329">
        <f>IF(ISBLANK(N6),"",N6)</f>
        <v>424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240</v>
      </c>
      <c r="M19" s="328">
        <f>IF(ISBLANK(K5),"",K5)</f>
        <v>255</v>
      </c>
      <c r="N19" s="328">
        <f>IF(ISBLANK(K6),"",K6)</f>
        <v>290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347</v>
      </c>
      <c r="M20" s="329">
        <f>IF(ISBLANK(N5),"",N5)</f>
        <v>364</v>
      </c>
      <c r="N20" s="329">
        <f>IF(ISBLANK(N6),"",N6)</f>
        <v>424</v>
      </c>
      <c r="O20" s="364"/>
    </row>
    <row r="21" spans="1:15" x14ac:dyDescent="0.25">
      <c r="A21" s="322">
        <f>A4</f>
        <v>2020</v>
      </c>
      <c r="B21" s="319">
        <f>IF(ISBLANK(D4),"",D4)</f>
        <v>43</v>
      </c>
      <c r="C21" s="319">
        <f>IF(ISBLANK(C4),"",C4)</f>
        <v>49</v>
      </c>
      <c r="E21" s="322">
        <f>A4</f>
        <v>2020</v>
      </c>
      <c r="F21" s="319">
        <f>IF(ISBLANK(G4),"",G4)</f>
        <v>144</v>
      </c>
      <c r="G21" s="319">
        <f>IF(ISBLANK(F4),"",F4)</f>
        <v>161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65</v>
      </c>
      <c r="C22" s="320">
        <f t="shared" ref="C22:C23" si="8">IF(ISBLANK(C5),"",C5)</f>
        <v>53</v>
      </c>
      <c r="E22" s="323">
        <f t="shared" ref="E22:E23" si="9">A5</f>
        <v>2021</v>
      </c>
      <c r="F22" s="320">
        <f t="shared" ref="F22:F23" si="10">IF(ISBLANK(G5),"",G5)</f>
        <v>187</v>
      </c>
      <c r="G22" s="320">
        <f t="shared" ref="G22:G23" si="11">IF(ISBLANK(F5),"",F5)</f>
        <v>184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60</v>
      </c>
      <c r="C23" s="321">
        <f t="shared" si="8"/>
        <v>44</v>
      </c>
      <c r="E23" s="324">
        <f t="shared" si="9"/>
        <v>2022</v>
      </c>
      <c r="F23" s="321">
        <f t="shared" si="10"/>
        <v>139</v>
      </c>
      <c r="G23" s="321">
        <f t="shared" si="11"/>
        <v>176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7</v>
      </c>
      <c r="C5" s="611"/>
      <c r="D5" s="611"/>
      <c r="E5" s="599">
        <v>8</v>
      </c>
      <c r="F5" s="616"/>
      <c r="G5" s="945"/>
      <c r="H5" s="599">
        <v>44</v>
      </c>
      <c r="I5" s="616">
        <v>10</v>
      </c>
      <c r="J5" s="616">
        <v>34</v>
      </c>
      <c r="K5" s="616"/>
      <c r="L5" s="945"/>
    </row>
    <row r="6" spans="1:12" x14ac:dyDescent="0.25">
      <c r="A6" s="286">
        <v>2021</v>
      </c>
      <c r="B6" s="601">
        <v>11</v>
      </c>
      <c r="C6" s="612"/>
      <c r="D6" s="612"/>
      <c r="E6" s="1034">
        <v>14</v>
      </c>
      <c r="F6" s="1028"/>
      <c r="G6" s="980"/>
      <c r="H6" s="1034">
        <v>101</v>
      </c>
      <c r="I6" s="1028">
        <v>29</v>
      </c>
      <c r="J6" s="1028">
        <v>72</v>
      </c>
      <c r="K6" s="1028"/>
      <c r="L6" s="980"/>
    </row>
    <row r="7" spans="1:12" x14ac:dyDescent="0.25">
      <c r="A7" s="218">
        <v>2022</v>
      </c>
      <c r="B7" s="601">
        <v>5</v>
      </c>
      <c r="C7" s="612"/>
      <c r="D7" s="612"/>
      <c r="E7" s="1034">
        <v>12</v>
      </c>
      <c r="F7" s="1028"/>
      <c r="G7" s="980"/>
      <c r="H7" s="1034">
        <v>74</v>
      </c>
      <c r="I7" s="1028">
        <v>13</v>
      </c>
      <c r="J7" s="1028">
        <v>61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13</v>
      </c>
    </row>
    <row r="15" spans="1:12" ht="30" x14ac:dyDescent="0.25">
      <c r="A15" s="833" t="s">
        <v>1543</v>
      </c>
      <c r="B15" s="623">
        <f>IF(ISBLANK(J7),"",J7)</f>
        <v>61</v>
      </c>
    </row>
    <row r="17" spans="1:2" x14ac:dyDescent="0.25">
      <c r="A17" s="625" t="s">
        <v>1540</v>
      </c>
      <c r="B17" s="621">
        <f>IF(ISBLANK(I7),"",I7)</f>
        <v>13</v>
      </c>
    </row>
    <row r="18" spans="1:2" x14ac:dyDescent="0.25">
      <c r="A18" s="627" t="s">
        <v>1541</v>
      </c>
      <c r="B18" s="623">
        <f>IF(ISBLANK(J7),"",J7)</f>
        <v>61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57.9</v>
      </c>
      <c r="C4" s="55">
        <v>2018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32.299999999999997</v>
      </c>
      <c r="C5" s="61">
        <v>2018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59.6</v>
      </c>
      <c r="C6" s="614">
        <v>29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>
        <v>58.7</v>
      </c>
      <c r="C8" s="614">
        <v>29</v>
      </c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57.9</v>
      </c>
      <c r="C12" s="644">
        <v>32.299999999999997</v>
      </c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448.202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117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6190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5246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63599.56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68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448.202</v>
      </c>
      <c r="C5" s="611">
        <v>212.80199999999999</v>
      </c>
      <c r="D5" s="751">
        <v>3762</v>
      </c>
      <c r="E5" s="751">
        <v>24</v>
      </c>
      <c r="G5" s="358">
        <v>2014</v>
      </c>
      <c r="H5" s="70">
        <v>63393.599999999999</v>
      </c>
      <c r="I5" s="55">
        <v>22869.1</v>
      </c>
      <c r="J5" s="55">
        <v>40524.5</v>
      </c>
      <c r="K5" s="71">
        <v>68</v>
      </c>
    </row>
    <row r="6" spans="1:12" x14ac:dyDescent="0.25">
      <c r="A6" s="286">
        <v>2021</v>
      </c>
      <c r="B6" s="601">
        <v>448.202</v>
      </c>
      <c r="C6" s="612">
        <v>212.80199999999999</v>
      </c>
      <c r="D6" s="959">
        <v>3495</v>
      </c>
      <c r="E6" s="959">
        <v>23</v>
      </c>
      <c r="G6" s="480">
        <v>2017</v>
      </c>
      <c r="H6" s="212">
        <v>62909.35</v>
      </c>
      <c r="I6" s="58">
        <v>23290.02</v>
      </c>
      <c r="J6" s="58">
        <v>39619.33</v>
      </c>
      <c r="K6" s="214">
        <v>67</v>
      </c>
    </row>
    <row r="7" spans="1:12" x14ac:dyDescent="0.25">
      <c r="A7" s="218">
        <v>2022</v>
      </c>
      <c r="B7" s="601">
        <v>448.202</v>
      </c>
      <c r="C7" s="612">
        <v>212.80199999999999</v>
      </c>
      <c r="D7" s="959">
        <v>3942</v>
      </c>
      <c r="E7" s="959">
        <v>27</v>
      </c>
      <c r="G7" s="482">
        <v>2020</v>
      </c>
      <c r="H7" s="72">
        <v>63599.56</v>
      </c>
      <c r="I7" s="61">
        <v>23215.02</v>
      </c>
      <c r="J7" s="61">
        <v>40384.54</v>
      </c>
      <c r="K7" s="73">
        <v>68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212.80199999999999</v>
      </c>
      <c r="D14" s="631">
        <f>A5</f>
        <v>2020</v>
      </c>
      <c r="E14" s="625">
        <f>IF(ISBLANK(D5),"",D5)</f>
        <v>3762</v>
      </c>
      <c r="F14" s="211"/>
      <c r="G14" s="634" t="s">
        <v>925</v>
      </c>
      <c r="H14" s="621">
        <f>IF(ISBLANK(J7),"",J7)</f>
        <v>40384.54</v>
      </c>
      <c r="I14" s="211"/>
      <c r="J14" s="211"/>
    </row>
    <row r="15" spans="1:12" x14ac:dyDescent="0.25">
      <c r="A15" s="870" t="s">
        <v>16</v>
      </c>
      <c r="B15" s="630">
        <f>IF(ISBLANK(B7),"",B7)</f>
        <v>448.202</v>
      </c>
      <c r="D15" s="632">
        <f t="shared" ref="D15:D16" si="0">A6</f>
        <v>2021</v>
      </c>
      <c r="E15" s="626">
        <f>IF(ISBLANK(D6),"",D6)</f>
        <v>3495</v>
      </c>
      <c r="F15" s="211"/>
      <c r="G15" s="635" t="s">
        <v>926</v>
      </c>
      <c r="H15" s="623">
        <f>IF(ISBLANK(I7),"",I7)</f>
        <v>23215.02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3942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212.80199999999999</v>
      </c>
      <c r="F19" s="253"/>
      <c r="G19" s="634" t="s">
        <v>529</v>
      </c>
      <c r="H19" s="621">
        <f>IF(ISBLANK(J7),"",J7)</f>
        <v>40384.54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448.202</v>
      </c>
      <c r="F20" s="253"/>
      <c r="G20" s="635" t="s">
        <v>528</v>
      </c>
      <c r="H20" s="623">
        <f>IF(ISBLANK(I7),"",I7)</f>
        <v>23215.02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0.6</v>
      </c>
      <c r="C5" s="1092">
        <v>5997</v>
      </c>
      <c r="D5" s="1093">
        <v>86</v>
      </c>
      <c r="E5" s="1092">
        <v>5246</v>
      </c>
      <c r="F5" s="1093">
        <v>24</v>
      </c>
    </row>
    <row r="6" spans="1:9" x14ac:dyDescent="0.25">
      <c r="A6" s="218">
        <v>2021</v>
      </c>
      <c r="B6" s="1092">
        <v>0.5</v>
      </c>
      <c r="C6" s="1092">
        <v>6185</v>
      </c>
      <c r="D6" s="1093">
        <v>116</v>
      </c>
      <c r="E6" s="1092">
        <v>5246</v>
      </c>
      <c r="F6" s="1093">
        <v>24</v>
      </c>
    </row>
    <row r="7" spans="1:9" x14ac:dyDescent="0.25">
      <c r="A7" s="219">
        <v>2022</v>
      </c>
      <c r="B7" s="73">
        <v>0.3</v>
      </c>
      <c r="C7" s="73">
        <v>6190</v>
      </c>
      <c r="D7" s="73">
        <v>117</v>
      </c>
      <c r="E7" s="73">
        <v>5246</v>
      </c>
      <c r="F7" s="73">
        <v>24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20291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17611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2680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48130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43627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4503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9727</v>
      </c>
      <c r="C5" s="458">
        <v>8609</v>
      </c>
      <c r="D5" s="458">
        <v>1118</v>
      </c>
      <c r="E5" s="457">
        <v>30212</v>
      </c>
      <c r="F5" s="458">
        <v>25541</v>
      </c>
      <c r="G5" s="458">
        <v>4671</v>
      </c>
      <c r="H5" s="457">
        <v>3</v>
      </c>
      <c r="I5" s="763">
        <v>4.2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12564</v>
      </c>
      <c r="C6" s="458">
        <v>10567</v>
      </c>
      <c r="D6" s="458">
        <v>1997</v>
      </c>
      <c r="E6" s="457">
        <v>50118</v>
      </c>
      <c r="F6" s="458">
        <v>39347</v>
      </c>
      <c r="G6" s="458">
        <v>10771</v>
      </c>
      <c r="H6" s="457">
        <v>3.7</v>
      </c>
      <c r="I6" s="763">
        <v>5.4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20291</v>
      </c>
      <c r="C7" s="612">
        <v>17611</v>
      </c>
      <c r="D7" s="612">
        <v>2680</v>
      </c>
      <c r="E7" s="601">
        <v>48130</v>
      </c>
      <c r="F7" s="612">
        <v>43627</v>
      </c>
      <c r="G7" s="612">
        <v>4503</v>
      </c>
      <c r="H7" s="947">
        <v>2.5</v>
      </c>
      <c r="I7" s="948">
        <v>1.7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9727</v>
      </c>
      <c r="C14" s="674">
        <f t="shared" ref="C14:D14" si="0">IF(ISBLANK(C5),"",C5)</f>
        <v>8609</v>
      </c>
      <c r="D14" s="669">
        <f t="shared" si="0"/>
        <v>1118</v>
      </c>
      <c r="F14" s="884">
        <f>A5</f>
        <v>2020</v>
      </c>
      <c r="G14" s="674">
        <f>IF(ISBLANK(E5),"",E5)</f>
        <v>30212</v>
      </c>
      <c r="H14" s="674">
        <f t="shared" ref="H14:I16" si="1">IF(ISBLANK(F5),"",F5)</f>
        <v>25541</v>
      </c>
      <c r="I14" s="669">
        <f t="shared" si="1"/>
        <v>4671</v>
      </c>
      <c r="J14" s="756"/>
      <c r="K14" s="884">
        <f>A5</f>
        <v>2020</v>
      </c>
      <c r="L14" s="674">
        <f>IF(ISBLANK(H5),"",H5)</f>
        <v>3</v>
      </c>
      <c r="M14" s="669">
        <f>IF(ISBLANK(I5),"",I5)</f>
        <v>4.2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12564</v>
      </c>
      <c r="C15" s="879">
        <f t="shared" si="3"/>
        <v>10567</v>
      </c>
      <c r="D15" s="886">
        <f t="shared" si="3"/>
        <v>1997</v>
      </c>
      <c r="F15" s="890">
        <f t="shared" ref="F15:F16" si="4">A6</f>
        <v>2021</v>
      </c>
      <c r="G15" s="853">
        <f t="shared" ref="G15:G16" si="5">IF(ISBLANK(E6),"",E6)</f>
        <v>50118</v>
      </c>
      <c r="H15" s="853">
        <f t="shared" si="1"/>
        <v>39347</v>
      </c>
      <c r="I15" s="670">
        <f t="shared" si="1"/>
        <v>10771</v>
      </c>
      <c r="J15" s="211"/>
      <c r="K15" s="890">
        <f t="shared" ref="K15:K16" si="6">A6</f>
        <v>2021</v>
      </c>
      <c r="L15" s="853">
        <f t="shared" ref="L15:M16" si="7">IF(ISBLANK(H6),"",H6)</f>
        <v>3.7</v>
      </c>
      <c r="M15" s="670">
        <f t="shared" si="7"/>
        <v>5.4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20291</v>
      </c>
      <c r="C16" s="888">
        <f t="shared" si="3"/>
        <v>17611</v>
      </c>
      <c r="D16" s="889">
        <f t="shared" si="3"/>
        <v>2680</v>
      </c>
      <c r="F16" s="891">
        <f t="shared" si="4"/>
        <v>2022</v>
      </c>
      <c r="G16" s="676">
        <f t="shared" si="5"/>
        <v>48130</v>
      </c>
      <c r="H16" s="676">
        <f t="shared" si="1"/>
        <v>43627</v>
      </c>
      <c r="I16" s="671">
        <f t="shared" si="1"/>
        <v>4503</v>
      </c>
      <c r="J16" s="211"/>
      <c r="K16" s="891">
        <f t="shared" si="6"/>
        <v>2022</v>
      </c>
      <c r="L16" s="676">
        <f t="shared" si="7"/>
        <v>2.5</v>
      </c>
      <c r="M16" s="671">
        <f t="shared" si="7"/>
        <v>1.7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9727</v>
      </c>
      <c r="C22" s="674">
        <f t="shared" ref="C22:D22" si="8">IF(ISBLANK(C5),"",C5)</f>
        <v>8609</v>
      </c>
      <c r="D22" s="669">
        <f t="shared" si="8"/>
        <v>1118</v>
      </c>
      <c r="F22" s="884">
        <f>A5</f>
        <v>2020</v>
      </c>
      <c r="G22" s="674">
        <f>IF(ISBLANK(E5),"",E5)</f>
        <v>30212</v>
      </c>
      <c r="H22" s="674">
        <f t="shared" ref="H22:I24" si="9">IF(ISBLANK(F5),"",F5)</f>
        <v>25541</v>
      </c>
      <c r="I22" s="669">
        <f t="shared" si="9"/>
        <v>4671</v>
      </c>
      <c r="J22" s="756"/>
      <c r="K22" s="884">
        <f>A5</f>
        <v>2020</v>
      </c>
      <c r="L22" s="674">
        <f>IF(ISBLANK(H5),"",H5)</f>
        <v>3</v>
      </c>
      <c r="M22" s="669">
        <f>IF(ISBLANK(I5),"",I5)</f>
        <v>4.2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12564</v>
      </c>
      <c r="C23" s="853">
        <f t="shared" si="11"/>
        <v>10567</v>
      </c>
      <c r="D23" s="670">
        <f t="shared" si="11"/>
        <v>1997</v>
      </c>
      <c r="F23" s="890">
        <f t="shared" ref="F23:F24" si="12">A6</f>
        <v>2021</v>
      </c>
      <c r="G23" s="853">
        <f t="shared" ref="G23:G24" si="13">IF(ISBLANK(E6),"",E6)</f>
        <v>50118</v>
      </c>
      <c r="H23" s="853">
        <f t="shared" si="9"/>
        <v>39347</v>
      </c>
      <c r="I23" s="670">
        <f t="shared" si="9"/>
        <v>10771</v>
      </c>
      <c r="J23" s="211"/>
      <c r="K23" s="890">
        <f t="shared" ref="K23:K24" si="14">A6</f>
        <v>2021</v>
      </c>
      <c r="L23" s="853">
        <f t="shared" ref="L23:M24" si="15">IF(ISBLANK(H6),"",H6)</f>
        <v>3.7</v>
      </c>
      <c r="M23" s="670">
        <f t="shared" si="15"/>
        <v>5.4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20291</v>
      </c>
      <c r="C24" s="676">
        <f t="shared" si="11"/>
        <v>17611</v>
      </c>
      <c r="D24" s="671">
        <f t="shared" si="11"/>
        <v>2680</v>
      </c>
      <c r="F24" s="891">
        <f t="shared" si="12"/>
        <v>2022</v>
      </c>
      <c r="G24" s="676">
        <f t="shared" si="13"/>
        <v>48130</v>
      </c>
      <c r="H24" s="676">
        <f t="shared" si="9"/>
        <v>43627</v>
      </c>
      <c r="I24" s="671">
        <f t="shared" si="9"/>
        <v>4503</v>
      </c>
      <c r="J24" s="211"/>
      <c r="K24" s="891">
        <f t="shared" si="14"/>
        <v>2022</v>
      </c>
      <c r="L24" s="676">
        <f t="shared" si="15"/>
        <v>2.5</v>
      </c>
      <c r="M24" s="671">
        <f t="shared" si="15"/>
        <v>1.7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45</v>
      </c>
      <c r="C3" s="71">
        <v>30</v>
      </c>
      <c r="D3" s="71">
        <v>13.9</v>
      </c>
      <c r="F3" s="105" t="s">
        <v>537</v>
      </c>
      <c r="G3" s="97">
        <f>IF(ISBLANK(B3),"",B3)</f>
        <v>45</v>
      </c>
      <c r="H3" s="97">
        <f>IF(ISBLANK(B4),"",B4)</f>
        <v>71</v>
      </c>
      <c r="I3" s="97">
        <f>IF(ISBLANK(B5),"",B5)</f>
        <v>67</v>
      </c>
      <c r="J3" s="365"/>
    </row>
    <row r="4" spans="1:12" x14ac:dyDescent="0.25">
      <c r="A4" s="286">
        <v>2021</v>
      </c>
      <c r="B4" s="214">
        <v>71</v>
      </c>
      <c r="C4" s="214">
        <v>19</v>
      </c>
      <c r="D4" s="214">
        <v>17.600000000000001</v>
      </c>
      <c r="F4" s="130" t="s">
        <v>538</v>
      </c>
      <c r="G4" s="98">
        <f>IF(ISBLANK(C3),"",C3)</f>
        <v>30</v>
      </c>
      <c r="H4" s="98">
        <f>IF(ISBLANK(C4),"",C4)</f>
        <v>19</v>
      </c>
      <c r="I4" s="98">
        <f>IF(ISBLANK(C5),"",C5)</f>
        <v>27</v>
      </c>
      <c r="J4" s="365"/>
    </row>
    <row r="5" spans="1:12" x14ac:dyDescent="0.25">
      <c r="A5" s="218">
        <v>2022</v>
      </c>
      <c r="B5" s="168">
        <v>67</v>
      </c>
      <c r="C5" s="168">
        <v>27</v>
      </c>
      <c r="D5" s="168">
        <v>11.7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45</v>
      </c>
      <c r="H8" s="97">
        <f>IF(ISBLANK(B4),"",B4)</f>
        <v>71</v>
      </c>
      <c r="I8" s="97">
        <f>IF(ISBLANK(B5),"",B5)</f>
        <v>67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30</v>
      </c>
      <c r="H9" s="98">
        <f>IF(ISBLANK(C4),"",C4)</f>
        <v>19</v>
      </c>
      <c r="I9" s="98">
        <f>IF(ISBLANK(C5),"",C5)</f>
        <v>27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13.9</v>
      </c>
      <c r="H13" s="132">
        <f>IF(ISBLANK(D4),"",D4)</f>
        <v>17.600000000000001</v>
      </c>
      <c r="I13" s="132">
        <f>IF(ISBLANK(D5),"",D5)</f>
        <v>11.7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278</v>
      </c>
      <c r="C4" s="110">
        <v>268</v>
      </c>
      <c r="E4" s="29" t="s">
        <v>540</v>
      </c>
      <c r="F4" s="163">
        <f>B4/($B$22+$C$22)*100</f>
        <v>1.8938619796988896</v>
      </c>
      <c r="G4" s="163">
        <f>C4/($B$22+$C$22)*100</f>
        <v>1.8257374480550446</v>
      </c>
      <c r="J4" s="29" t="s">
        <v>540</v>
      </c>
      <c r="K4" s="163">
        <f>G4</f>
        <v>1.8257374480550446</v>
      </c>
    </row>
    <row r="5" spans="1:11" x14ac:dyDescent="0.25">
      <c r="A5" s="202" t="s">
        <v>541</v>
      </c>
      <c r="B5" s="212">
        <v>285</v>
      </c>
      <c r="C5" s="160">
        <v>271</v>
      </c>
      <c r="E5" s="29" t="s">
        <v>541</v>
      </c>
      <c r="F5" s="163">
        <f t="shared" ref="F5:G21" si="0">B5/($B$22+$C$22)*100</f>
        <v>1.9415491518495809</v>
      </c>
      <c r="G5" s="163">
        <f t="shared" si="0"/>
        <v>1.8461748075481981</v>
      </c>
      <c r="J5" s="29" t="s">
        <v>541</v>
      </c>
      <c r="K5" s="163">
        <f t="shared" ref="K5:K21" si="1">G5</f>
        <v>1.8461748075481981</v>
      </c>
    </row>
    <row r="6" spans="1:11" x14ac:dyDescent="0.25">
      <c r="A6" s="202" t="s">
        <v>542</v>
      </c>
      <c r="B6" s="212">
        <v>276</v>
      </c>
      <c r="C6" s="160">
        <v>307</v>
      </c>
      <c r="E6" s="29" t="s">
        <v>542</v>
      </c>
      <c r="F6" s="163">
        <f t="shared" si="0"/>
        <v>1.8802370733701206</v>
      </c>
      <c r="G6" s="163">
        <f t="shared" si="0"/>
        <v>2.0914231214660397</v>
      </c>
      <c r="J6" s="29" t="s">
        <v>542</v>
      </c>
      <c r="K6" s="163">
        <f t="shared" si="1"/>
        <v>2.0914231214660397</v>
      </c>
    </row>
    <row r="7" spans="1:11" x14ac:dyDescent="0.25">
      <c r="A7" s="202" t="s">
        <v>543</v>
      </c>
      <c r="B7" s="212">
        <v>326</v>
      </c>
      <c r="C7" s="160">
        <v>379</v>
      </c>
      <c r="E7" s="29" t="s">
        <v>543</v>
      </c>
      <c r="F7" s="163">
        <f t="shared" si="0"/>
        <v>2.2208597315893455</v>
      </c>
      <c r="G7" s="163">
        <f t="shared" si="0"/>
        <v>2.5819197493017239</v>
      </c>
      <c r="J7" s="29" t="s">
        <v>543</v>
      </c>
      <c r="K7" s="163">
        <f t="shared" si="1"/>
        <v>2.5819197493017239</v>
      </c>
    </row>
    <row r="8" spans="1:11" x14ac:dyDescent="0.25">
      <c r="A8" s="202" t="s">
        <v>544</v>
      </c>
      <c r="B8" s="212">
        <v>333</v>
      </c>
      <c r="C8" s="160">
        <v>356</v>
      </c>
      <c r="E8" s="29" t="s">
        <v>544</v>
      </c>
      <c r="F8" s="163">
        <f t="shared" si="0"/>
        <v>2.2685469037400368</v>
      </c>
      <c r="G8" s="163">
        <f t="shared" si="0"/>
        <v>2.4252333265208801</v>
      </c>
      <c r="J8" s="29" t="s">
        <v>544</v>
      </c>
      <c r="K8" s="163">
        <f t="shared" si="1"/>
        <v>2.4252333265208801</v>
      </c>
    </row>
    <row r="9" spans="1:11" x14ac:dyDescent="0.25">
      <c r="A9" s="202" t="s">
        <v>545</v>
      </c>
      <c r="B9" s="212">
        <v>322</v>
      </c>
      <c r="C9" s="160">
        <v>409</v>
      </c>
      <c r="E9" s="29" t="s">
        <v>545</v>
      </c>
      <c r="F9" s="163">
        <f t="shared" si="0"/>
        <v>2.193609918931807</v>
      </c>
      <c r="G9" s="163">
        <f t="shared" si="0"/>
        <v>2.7862933442332585</v>
      </c>
      <c r="J9" s="29" t="s">
        <v>545</v>
      </c>
      <c r="K9" s="163">
        <f t="shared" si="1"/>
        <v>2.7862933442332585</v>
      </c>
    </row>
    <row r="10" spans="1:11" x14ac:dyDescent="0.25">
      <c r="A10" s="202" t="s">
        <v>546</v>
      </c>
      <c r="B10" s="212">
        <v>356</v>
      </c>
      <c r="C10" s="160">
        <v>439</v>
      </c>
      <c r="E10" s="29" t="s">
        <v>546</v>
      </c>
      <c r="F10" s="163">
        <f t="shared" si="0"/>
        <v>2.4252333265208801</v>
      </c>
      <c r="G10" s="163">
        <f t="shared" si="0"/>
        <v>2.9906669391647931</v>
      </c>
      <c r="J10" s="29" t="s">
        <v>546</v>
      </c>
      <c r="K10" s="163">
        <f t="shared" si="1"/>
        <v>2.9906669391647931</v>
      </c>
    </row>
    <row r="11" spans="1:11" x14ac:dyDescent="0.25">
      <c r="A11" s="202" t="s">
        <v>547</v>
      </c>
      <c r="B11" s="212">
        <v>384</v>
      </c>
      <c r="C11" s="160">
        <v>453</v>
      </c>
      <c r="E11" s="29" t="s">
        <v>547</v>
      </c>
      <c r="F11" s="163">
        <f t="shared" si="0"/>
        <v>2.6159820151236461</v>
      </c>
      <c r="G11" s="163">
        <f t="shared" si="0"/>
        <v>3.0860412834661761</v>
      </c>
      <c r="J11" s="29" t="s">
        <v>547</v>
      </c>
      <c r="K11" s="163">
        <f t="shared" si="1"/>
        <v>3.0860412834661761</v>
      </c>
    </row>
    <row r="12" spans="1:11" x14ac:dyDescent="0.25">
      <c r="A12" s="202" t="s">
        <v>548</v>
      </c>
      <c r="B12" s="212">
        <v>387</v>
      </c>
      <c r="C12" s="160">
        <v>487</v>
      </c>
      <c r="E12" s="29" t="s">
        <v>548</v>
      </c>
      <c r="F12" s="163">
        <f t="shared" si="0"/>
        <v>2.6364193746167999</v>
      </c>
      <c r="G12" s="163">
        <f t="shared" si="0"/>
        <v>3.3176646910552492</v>
      </c>
      <c r="J12" s="29" t="s">
        <v>548</v>
      </c>
      <c r="K12" s="163">
        <f t="shared" si="1"/>
        <v>3.3176646910552492</v>
      </c>
    </row>
    <row r="13" spans="1:11" x14ac:dyDescent="0.25">
      <c r="A13" s="202" t="s">
        <v>549</v>
      </c>
      <c r="B13" s="212">
        <v>493</v>
      </c>
      <c r="C13" s="160">
        <v>554</v>
      </c>
      <c r="E13" s="29" t="s">
        <v>549</v>
      </c>
      <c r="F13" s="163">
        <f t="shared" si="0"/>
        <v>3.3585394100415562</v>
      </c>
      <c r="G13" s="163">
        <f t="shared" si="0"/>
        <v>3.7740990530690097</v>
      </c>
      <c r="J13" s="29" t="s">
        <v>549</v>
      </c>
      <c r="K13" s="163">
        <f t="shared" si="1"/>
        <v>3.7740990530690097</v>
      </c>
    </row>
    <row r="14" spans="1:11" x14ac:dyDescent="0.25">
      <c r="A14" s="202" t="s">
        <v>550</v>
      </c>
      <c r="B14" s="212">
        <v>569</v>
      </c>
      <c r="C14" s="160">
        <v>589</v>
      </c>
      <c r="E14" s="29" t="s">
        <v>550</v>
      </c>
      <c r="F14" s="163">
        <f t="shared" si="0"/>
        <v>3.8762858505347775</v>
      </c>
      <c r="G14" s="163">
        <f t="shared" si="0"/>
        <v>4.0125349138224671</v>
      </c>
      <c r="J14" s="29" t="s">
        <v>550</v>
      </c>
      <c r="K14" s="163">
        <f t="shared" si="1"/>
        <v>4.0125349138224671</v>
      </c>
    </row>
    <row r="15" spans="1:11" x14ac:dyDescent="0.25">
      <c r="A15" s="202" t="s">
        <v>551</v>
      </c>
      <c r="B15" s="212">
        <v>593</v>
      </c>
      <c r="C15" s="160">
        <v>582</v>
      </c>
      <c r="E15" s="29" t="s">
        <v>551</v>
      </c>
      <c r="F15" s="163">
        <f t="shared" si="0"/>
        <v>4.039784726480006</v>
      </c>
      <c r="G15" s="163">
        <f t="shared" si="0"/>
        <v>3.9648477416717758</v>
      </c>
      <c r="J15" s="29" t="s">
        <v>551</v>
      </c>
      <c r="K15" s="163">
        <f t="shared" si="1"/>
        <v>3.9648477416717758</v>
      </c>
    </row>
    <row r="16" spans="1:11" x14ac:dyDescent="0.25">
      <c r="A16" s="202" t="s">
        <v>552</v>
      </c>
      <c r="B16" s="212">
        <v>652</v>
      </c>
      <c r="C16" s="160">
        <v>629</v>
      </c>
      <c r="E16" s="29" t="s">
        <v>552</v>
      </c>
      <c r="F16" s="163">
        <f t="shared" si="0"/>
        <v>4.4417194631786909</v>
      </c>
      <c r="G16" s="163">
        <f t="shared" si="0"/>
        <v>4.2850330403978472</v>
      </c>
      <c r="J16" s="29" t="s">
        <v>552</v>
      </c>
      <c r="K16" s="163">
        <f t="shared" si="1"/>
        <v>4.2850330403978472</v>
      </c>
    </row>
    <row r="17" spans="1:11" x14ac:dyDescent="0.25">
      <c r="A17" s="202" t="s">
        <v>553</v>
      </c>
      <c r="B17" s="212">
        <v>735</v>
      </c>
      <c r="C17" s="160">
        <v>617</v>
      </c>
      <c r="E17" s="29" t="s">
        <v>553</v>
      </c>
      <c r="F17" s="163">
        <f t="shared" si="0"/>
        <v>5.0071530758226039</v>
      </c>
      <c r="G17" s="163">
        <f t="shared" si="0"/>
        <v>4.2032836024252331</v>
      </c>
      <c r="J17" s="29" t="s">
        <v>553</v>
      </c>
      <c r="K17" s="163">
        <f t="shared" si="1"/>
        <v>4.2032836024252331</v>
      </c>
    </row>
    <row r="18" spans="1:11" x14ac:dyDescent="0.25">
      <c r="A18" s="202" t="s">
        <v>554</v>
      </c>
      <c r="B18" s="212">
        <v>602</v>
      </c>
      <c r="C18" s="160">
        <v>481</v>
      </c>
      <c r="E18" s="29" t="s">
        <v>554</v>
      </c>
      <c r="F18" s="163">
        <f t="shared" si="0"/>
        <v>4.1010968049594654</v>
      </c>
      <c r="G18" s="163">
        <f t="shared" si="0"/>
        <v>3.2767899720689422</v>
      </c>
      <c r="J18" s="29" t="s">
        <v>554</v>
      </c>
      <c r="K18" s="163">
        <f t="shared" si="1"/>
        <v>3.2767899720689422</v>
      </c>
    </row>
    <row r="19" spans="1:11" x14ac:dyDescent="0.25">
      <c r="A19" s="202" t="s">
        <v>555</v>
      </c>
      <c r="B19" s="212">
        <v>394</v>
      </c>
      <c r="C19" s="160">
        <v>266</v>
      </c>
      <c r="E19" s="29" t="s">
        <v>555</v>
      </c>
      <c r="F19" s="163">
        <f t="shared" si="0"/>
        <v>2.6841065467674912</v>
      </c>
      <c r="G19" s="163">
        <f t="shared" si="0"/>
        <v>1.8121125417262758</v>
      </c>
      <c r="J19" s="29" t="s">
        <v>555</v>
      </c>
      <c r="K19" s="163">
        <f t="shared" si="1"/>
        <v>1.8121125417262758</v>
      </c>
    </row>
    <row r="20" spans="1:11" x14ac:dyDescent="0.25">
      <c r="A20" s="202" t="s">
        <v>556</v>
      </c>
      <c r="B20" s="212">
        <v>226</v>
      </c>
      <c r="C20" s="160">
        <v>147</v>
      </c>
      <c r="E20" s="29" t="s">
        <v>556</v>
      </c>
      <c r="F20" s="163">
        <f t="shared" si="0"/>
        <v>1.5396144151508959</v>
      </c>
      <c r="G20" s="163">
        <f t="shared" si="0"/>
        <v>1.0014306151645207</v>
      </c>
      <c r="J20" s="29" t="s">
        <v>556</v>
      </c>
      <c r="K20" s="163">
        <f t="shared" si="1"/>
        <v>1.0014306151645207</v>
      </c>
    </row>
    <row r="21" spans="1:11" x14ac:dyDescent="0.25">
      <c r="A21" s="203" t="s">
        <v>557</v>
      </c>
      <c r="B21" s="72">
        <v>148</v>
      </c>
      <c r="C21" s="111">
        <v>86</v>
      </c>
      <c r="E21" s="31" t="s">
        <v>557</v>
      </c>
      <c r="F21" s="163">
        <f t="shared" si="0"/>
        <v>1.0082430683289052</v>
      </c>
      <c r="G21" s="163">
        <f t="shared" si="0"/>
        <v>0.58587097213706651</v>
      </c>
      <c r="J21" s="31" t="s">
        <v>557</v>
      </c>
      <c r="K21" s="210">
        <f t="shared" si="1"/>
        <v>0.58587097213706651</v>
      </c>
    </row>
    <row r="22" spans="1:11" x14ac:dyDescent="0.25">
      <c r="A22" s="309" t="s">
        <v>16</v>
      </c>
      <c r="B22" s="121">
        <f>SUM(B4:B21)</f>
        <v>7359</v>
      </c>
      <c r="C22" s="124">
        <f>SUM(C4:C21)</f>
        <v>7320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1082</v>
      </c>
      <c r="C3" s="110">
        <v>770</v>
      </c>
      <c r="E3" s="297" t="s">
        <v>709</v>
      </c>
      <c r="F3" s="71">
        <v>54.25</v>
      </c>
      <c r="G3" s="71">
        <v>61.33</v>
      </c>
      <c r="K3" s="122" t="s">
        <v>16</v>
      </c>
      <c r="L3" s="71">
        <v>2.59</v>
      </c>
      <c r="M3" s="71">
        <v>2.25</v>
      </c>
    </row>
    <row r="4" spans="1:16" x14ac:dyDescent="0.25">
      <c r="A4" s="202" t="s">
        <v>704</v>
      </c>
      <c r="B4" s="212">
        <v>1186</v>
      </c>
      <c r="C4" s="160">
        <v>997</v>
      </c>
      <c r="E4" s="298" t="s">
        <v>710</v>
      </c>
      <c r="F4" s="214">
        <v>37.979999999999997</v>
      </c>
      <c r="G4" s="214">
        <v>30.19</v>
      </c>
      <c r="K4" s="215" t="s">
        <v>212</v>
      </c>
      <c r="L4" s="214">
        <v>2.5</v>
      </c>
      <c r="M4" s="214">
        <v>2.13</v>
      </c>
      <c r="N4" s="211"/>
    </row>
    <row r="5" spans="1:16" x14ac:dyDescent="0.25">
      <c r="A5" s="202" t="s">
        <v>705</v>
      </c>
      <c r="B5" s="212">
        <v>851</v>
      </c>
      <c r="C5" s="160">
        <v>503</v>
      </c>
      <c r="E5" s="298" t="s">
        <v>711</v>
      </c>
      <c r="F5" s="214">
        <v>6.57</v>
      </c>
      <c r="G5" s="214">
        <v>6.83</v>
      </c>
      <c r="K5" s="123" t="s">
        <v>213</v>
      </c>
      <c r="L5" s="73">
        <v>2.71</v>
      </c>
      <c r="M5" s="73">
        <v>2.44</v>
      </c>
      <c r="N5" s="211"/>
    </row>
    <row r="6" spans="1:16" x14ac:dyDescent="0.25">
      <c r="A6" s="202" t="s">
        <v>706</v>
      </c>
      <c r="B6" s="212">
        <v>661</v>
      </c>
      <c r="C6" s="160">
        <v>471</v>
      </c>
      <c r="E6" s="298" t="s">
        <v>712</v>
      </c>
      <c r="F6" s="214">
        <v>0.84</v>
      </c>
      <c r="G6" s="214">
        <v>1.27</v>
      </c>
      <c r="K6" s="226"/>
      <c r="L6" s="164"/>
      <c r="M6" s="211"/>
    </row>
    <row r="7" spans="1:16" x14ac:dyDescent="0.25">
      <c r="A7" s="202" t="s">
        <v>707</v>
      </c>
      <c r="B7" s="212">
        <v>189</v>
      </c>
      <c r="C7" s="160">
        <v>234</v>
      </c>
      <c r="E7" s="299" t="s">
        <v>713</v>
      </c>
      <c r="F7" s="73">
        <v>0.36</v>
      </c>
      <c r="G7" s="73">
        <v>0.38</v>
      </c>
      <c r="K7" s="227"/>
      <c r="L7" s="211"/>
      <c r="M7" s="211"/>
    </row>
    <row r="8" spans="1:16" x14ac:dyDescent="0.25">
      <c r="A8" s="203" t="s">
        <v>708</v>
      </c>
      <c r="B8" s="72">
        <v>78</v>
      </c>
      <c r="C8" s="111">
        <v>194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24.297885768381192</v>
      </c>
      <c r="C13" s="301">
        <f>B3/SUM(B3:B8)*100</f>
        <v>26.735853718804055</v>
      </c>
      <c r="E13" s="217" t="s">
        <v>836</v>
      </c>
      <c r="F13" s="289">
        <f>IF(ISBLANK(F3),"",F3)</f>
        <v>54.25</v>
      </c>
      <c r="G13" s="289">
        <f>IF(ISBLANK(G3),"",G3)</f>
        <v>61.33</v>
      </c>
    </row>
    <row r="14" spans="1:16" x14ac:dyDescent="0.25">
      <c r="A14" s="220" t="s">
        <v>825</v>
      </c>
      <c r="B14" s="305">
        <f>C4/SUM(C3:C8)*100</f>
        <v>31.461028715683181</v>
      </c>
      <c r="C14" s="302">
        <f>B4/SUM(B3:B8)*100</f>
        <v>29.305658512478377</v>
      </c>
      <c r="E14" s="286" t="s">
        <v>837</v>
      </c>
      <c r="F14" s="290">
        <f t="shared" ref="F14:G17" si="0">IF(ISBLANK(F4),"",F4)</f>
        <v>37.979999999999997</v>
      </c>
      <c r="G14" s="290">
        <f t="shared" si="0"/>
        <v>30.19</v>
      </c>
    </row>
    <row r="15" spans="1:16" x14ac:dyDescent="0.25">
      <c r="A15" s="220" t="s">
        <v>826</v>
      </c>
      <c r="B15" s="305">
        <f>C5/SUM(C3:C8)*100</f>
        <v>15.872514988955508</v>
      </c>
      <c r="C15" s="302">
        <f>B5/SUM(B3:B8)*100</f>
        <v>21.02792191746973</v>
      </c>
      <c r="E15" s="286" t="s">
        <v>838</v>
      </c>
      <c r="F15" s="290">
        <f t="shared" si="0"/>
        <v>6.57</v>
      </c>
      <c r="G15" s="290">
        <f t="shared" si="0"/>
        <v>6.83</v>
      </c>
    </row>
    <row r="16" spans="1:16" x14ac:dyDescent="0.25">
      <c r="A16" s="220" t="s">
        <v>827</v>
      </c>
      <c r="B16" s="305">
        <f>C6/SUM(C3:C8)*100</f>
        <v>14.862732723256547</v>
      </c>
      <c r="C16" s="302">
        <f>B6/SUM(B3:B8)*100</f>
        <v>16.333086236718557</v>
      </c>
      <c r="E16" s="286" t="s">
        <v>839</v>
      </c>
      <c r="F16" s="290">
        <f t="shared" si="0"/>
        <v>0.84</v>
      </c>
      <c r="G16" s="290">
        <f t="shared" si="0"/>
        <v>1.27</v>
      </c>
    </row>
    <row r="17" spans="1:18" x14ac:dyDescent="0.25">
      <c r="A17" s="220" t="s">
        <v>828</v>
      </c>
      <c r="B17" s="305">
        <f>C7/SUM(C3:C8)*100</f>
        <v>7.3840328179236359</v>
      </c>
      <c r="C17" s="302">
        <f>B7/SUM(B3:B8)*100</f>
        <v>4.6701260192735354</v>
      </c>
      <c r="E17" s="219" t="s">
        <v>840</v>
      </c>
      <c r="F17" s="291">
        <f t="shared" si="0"/>
        <v>0.36</v>
      </c>
      <c r="G17" s="291">
        <f t="shared" si="0"/>
        <v>0.38</v>
      </c>
    </row>
    <row r="18" spans="1:18" x14ac:dyDescent="0.25">
      <c r="A18" s="221" t="s">
        <v>829</v>
      </c>
      <c r="B18" s="306">
        <f>C8/SUM(C3:C8)*100</f>
        <v>6.1218049857999368</v>
      </c>
      <c r="C18" s="303">
        <f>B8/SUM(B3:B8)*100</f>
        <v>1.927353595255745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24.297885768381192</v>
      </c>
      <c r="C22" s="301">
        <f>C13</f>
        <v>26.735853718804055</v>
      </c>
    </row>
    <row r="23" spans="1:18" x14ac:dyDescent="0.25">
      <c r="A23" s="220" t="s">
        <v>831</v>
      </c>
      <c r="B23" s="305">
        <f t="shared" ref="B23:C27" si="1">B14</f>
        <v>31.461028715683181</v>
      </c>
      <c r="C23" s="302">
        <f t="shared" si="1"/>
        <v>29.305658512478377</v>
      </c>
    </row>
    <row r="24" spans="1:18" x14ac:dyDescent="0.25">
      <c r="A24" s="307" t="s">
        <v>832</v>
      </c>
      <c r="B24" s="305">
        <f t="shared" si="1"/>
        <v>15.872514988955508</v>
      </c>
      <c r="C24" s="302">
        <f t="shared" si="1"/>
        <v>21.02792191746973</v>
      </c>
    </row>
    <row r="25" spans="1:18" x14ac:dyDescent="0.25">
      <c r="A25" s="220" t="s">
        <v>833</v>
      </c>
      <c r="B25" s="305">
        <f t="shared" si="1"/>
        <v>14.862732723256547</v>
      </c>
      <c r="C25" s="302">
        <f t="shared" si="1"/>
        <v>16.333086236718557</v>
      </c>
    </row>
    <row r="26" spans="1:18" x14ac:dyDescent="0.25">
      <c r="A26" s="220" t="s">
        <v>834</v>
      </c>
      <c r="B26" s="305">
        <f t="shared" si="1"/>
        <v>7.3840328179236359</v>
      </c>
      <c r="C26" s="302">
        <f t="shared" si="1"/>
        <v>4.6701260192735354</v>
      </c>
    </row>
    <row r="27" spans="1:18" x14ac:dyDescent="0.25">
      <c r="A27" s="308" t="s">
        <v>835</v>
      </c>
      <c r="B27" s="306">
        <f t="shared" si="1"/>
        <v>6.1218049857999368</v>
      </c>
      <c r="C27" s="303">
        <f t="shared" si="1"/>
        <v>1.927353595255745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1500</v>
      </c>
      <c r="C34" s="110">
        <v>805</v>
      </c>
      <c r="E34" s="297" t="s">
        <v>709</v>
      </c>
      <c r="F34" s="71">
        <v>61.33</v>
      </c>
      <c r="G34" s="211"/>
      <c r="K34" s="122" t="s">
        <v>16</v>
      </c>
      <c r="L34" s="71">
        <v>2.25</v>
      </c>
      <c r="M34" s="211"/>
    </row>
    <row r="35" spans="1:16" x14ac:dyDescent="0.25">
      <c r="A35" s="202" t="s">
        <v>704</v>
      </c>
      <c r="B35" s="212">
        <v>1198</v>
      </c>
      <c r="C35" s="160">
        <v>829</v>
      </c>
      <c r="E35" s="298" t="s">
        <v>710</v>
      </c>
      <c r="F35" s="214">
        <v>30.19</v>
      </c>
      <c r="G35" s="211"/>
      <c r="K35" s="215" t="s">
        <v>212</v>
      </c>
      <c r="L35" s="214">
        <v>2.13</v>
      </c>
      <c r="M35" s="211"/>
      <c r="N35" s="29" t="s">
        <v>876</v>
      </c>
    </row>
    <row r="36" spans="1:16" x14ac:dyDescent="0.25">
      <c r="A36" s="202" t="s">
        <v>705</v>
      </c>
      <c r="B36" s="212">
        <v>660</v>
      </c>
      <c r="C36" s="160">
        <v>366</v>
      </c>
      <c r="E36" s="298" t="s">
        <v>711</v>
      </c>
      <c r="F36" s="214">
        <v>6.83</v>
      </c>
      <c r="G36" s="211"/>
      <c r="K36" s="123" t="s">
        <v>213</v>
      </c>
      <c r="L36" s="73">
        <v>2.44</v>
      </c>
      <c r="M36" s="211"/>
      <c r="N36" s="288">
        <v>2022</v>
      </c>
    </row>
    <row r="37" spans="1:16" x14ac:dyDescent="0.25">
      <c r="A37" s="202" t="s">
        <v>706</v>
      </c>
      <c r="B37" s="212">
        <v>372</v>
      </c>
      <c r="C37" s="160">
        <v>302</v>
      </c>
      <c r="E37" s="298" t="s">
        <v>712</v>
      </c>
      <c r="F37" s="214">
        <v>1.27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120</v>
      </c>
      <c r="C38" s="160">
        <v>146</v>
      </c>
      <c r="E38" s="299" t="s">
        <v>713</v>
      </c>
      <c r="F38" s="73">
        <v>0.38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54</v>
      </c>
      <c r="C39" s="111">
        <v>118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31.371784879189402</v>
      </c>
      <c r="C44" s="301">
        <f>B34/SUM(B34:B39)*100</f>
        <v>38.422131147540981</v>
      </c>
      <c r="E44" s="217" t="s">
        <v>836</v>
      </c>
      <c r="F44" s="289">
        <f>IF(ISBLANK(F34),"",F34)</f>
        <v>61.33</v>
      </c>
    </row>
    <row r="45" spans="1:16" x14ac:dyDescent="0.25">
      <c r="A45" s="220" t="s">
        <v>825</v>
      </c>
      <c r="B45" s="305">
        <f>C35/SUM(C34:C39)*100</f>
        <v>32.307092751363989</v>
      </c>
      <c r="C45" s="302">
        <f>B35/SUM(B34:B39)*100</f>
        <v>30.686475409836067</v>
      </c>
      <c r="E45" s="286" t="s">
        <v>837</v>
      </c>
      <c r="F45" s="290">
        <f t="shared" ref="F45:F48" si="2">IF(ISBLANK(F35),"",F35)</f>
        <v>30.19</v>
      </c>
    </row>
    <row r="46" spans="1:16" x14ac:dyDescent="0.25">
      <c r="A46" s="220" t="s">
        <v>826</v>
      </c>
      <c r="B46" s="305">
        <f>C36/SUM(C34:C39)*100</f>
        <v>14.26344505066251</v>
      </c>
      <c r="C46" s="302">
        <f>B36/SUM(B34:B39)*100</f>
        <v>16.905737704918032</v>
      </c>
      <c r="E46" s="286" t="s">
        <v>838</v>
      </c>
      <c r="F46" s="290">
        <f t="shared" si="2"/>
        <v>6.83</v>
      </c>
    </row>
    <row r="47" spans="1:16" x14ac:dyDescent="0.25">
      <c r="A47" s="220" t="s">
        <v>827</v>
      </c>
      <c r="B47" s="305">
        <f>C37/SUM(C34:C39)*100</f>
        <v>11.769290724863602</v>
      </c>
      <c r="C47" s="302">
        <f>B37/SUM(B34:B39)*100</f>
        <v>9.528688524590164</v>
      </c>
      <c r="E47" s="286" t="s">
        <v>839</v>
      </c>
      <c r="F47" s="290">
        <f t="shared" si="2"/>
        <v>1.27</v>
      </c>
    </row>
    <row r="48" spans="1:16" x14ac:dyDescent="0.25">
      <c r="A48" s="220" t="s">
        <v>828</v>
      </c>
      <c r="B48" s="305">
        <f>C38/SUM(C34:C39)*100</f>
        <v>5.689789555728761</v>
      </c>
      <c r="C48" s="302">
        <f>B38/SUM(B34:B39)*100</f>
        <v>3.0737704918032787</v>
      </c>
      <c r="E48" s="219" t="s">
        <v>840</v>
      </c>
      <c r="F48" s="291">
        <f t="shared" si="2"/>
        <v>0.38</v>
      </c>
    </row>
    <row r="49" spans="1:3" x14ac:dyDescent="0.25">
      <c r="A49" s="221" t="s">
        <v>829</v>
      </c>
      <c r="B49" s="306">
        <f>C39/SUM(C34:C39)*100</f>
        <v>4.5985970381917385</v>
      </c>
      <c r="C49" s="303">
        <f>B39/SUM(B34:B39)*100</f>
        <v>1.3831967213114753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31.371784879189402</v>
      </c>
      <c r="C53" s="301">
        <f>C44</f>
        <v>38.422131147540981</v>
      </c>
    </row>
    <row r="54" spans="1:3" x14ac:dyDescent="0.25">
      <c r="A54" s="220" t="s">
        <v>831</v>
      </c>
      <c r="B54" s="305">
        <f t="shared" ref="B54:C54" si="3">B45</f>
        <v>32.307092751363989</v>
      </c>
      <c r="C54" s="302">
        <f t="shared" si="3"/>
        <v>30.686475409836067</v>
      </c>
    </row>
    <row r="55" spans="1:3" x14ac:dyDescent="0.25">
      <c r="A55" s="307" t="s">
        <v>832</v>
      </c>
      <c r="B55" s="305">
        <f t="shared" ref="B55:C55" si="4">B46</f>
        <v>14.26344505066251</v>
      </c>
      <c r="C55" s="302">
        <f t="shared" si="4"/>
        <v>16.905737704918032</v>
      </c>
    </row>
    <row r="56" spans="1:3" x14ac:dyDescent="0.25">
      <c r="A56" s="220" t="s">
        <v>833</v>
      </c>
      <c r="B56" s="305">
        <f t="shared" ref="B56:C56" si="5">B47</f>
        <v>11.769290724863602</v>
      </c>
      <c r="C56" s="302">
        <f t="shared" si="5"/>
        <v>9.528688524590164</v>
      </c>
    </row>
    <row r="57" spans="1:3" x14ac:dyDescent="0.25">
      <c r="A57" s="220" t="s">
        <v>834</v>
      </c>
      <c r="B57" s="305">
        <f t="shared" ref="B57:C57" si="6">B48</f>
        <v>5.689789555728761</v>
      </c>
      <c r="C57" s="302">
        <f t="shared" si="6"/>
        <v>3.0737704918032787</v>
      </c>
    </row>
    <row r="58" spans="1:3" x14ac:dyDescent="0.25">
      <c r="A58" s="308" t="s">
        <v>835</v>
      </c>
      <c r="B58" s="306">
        <f t="shared" ref="B58:C58" si="7">B49</f>
        <v>4.5985970381917385</v>
      </c>
      <c r="C58" s="303">
        <f t="shared" si="7"/>
        <v>1.3831967213114753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2024-04-26T07:38:02Z</dcterms:modified>
</cp:coreProperties>
</file>