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<sst xmlns="http://schemas.openxmlformats.org/spreadsheetml/2006/main" count="6316" uniqueCount="2914">
  <si>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</si>
  <si>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</si>
  <si>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</si>
  <si>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</si>
  <si>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</si>
  <si>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</si>
  <si>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</si>
  <si>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</si>
  <si>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</si>
  <si>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</si>
  <si>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</si>
  <si>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</si>
  <si>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</si>
  <si>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</si>
  <si>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</si>
  <si>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</si>
  <si>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</si>
  <si>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</si>
  <si>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</si>
  <si>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</si>
  <si>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</si>
  <si>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</si>
  <si>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</si>
  <si>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</si>
  <si>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</si>
  <si>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</si>
  <si>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</si>
  <si>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</si>
  <si>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</si>
  <si>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</si>
  <si>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</si>
  <si>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</si>
  <si>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</si>
  <si>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</si>
  <si>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</si>
  <si>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</si>
  <si>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</si>
  <si>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</si>
  <si>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</si>
  <si>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</si>
  <si>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</si>
  <si>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</si>
  <si>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</si>
  <si>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</si>
  <si>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</si>
  <si>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</si>
  <si>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</si>
  <si>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</si>
  <si>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</si>
  <si>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</si>
  <si>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</si>
  <si>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</si>
  <si>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</si>
  <si>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</si>
  <si>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</si>
  <si>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</si>
  <si>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</si>
  <si>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</si>
  <si>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</si>
  <si>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</si>
  <si>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</si>
  <si>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</si>
  <si>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</si>
  <si>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</si>
  <si>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</si>
  <si>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</si>
  <si>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</si>
  <si>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</si>
  <si>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</si>
  <si>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</si>
  <si>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</si>
  <si>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</si>
  <si>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</si>
  <si>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</si>
  <si>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</si>
  <si>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</si>
  <si>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</si>
  <si>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</si>
  <si>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</si>
  <si>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</si>
  <si>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</si>
  <si>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</si>
  <si>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</si>
  <si>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</si>
  <si>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</si>
  <si>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</si>
  <si>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</si>
  <si>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</si>
  <si>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</si>
  <si>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</si>
  <si>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</si>
  <si>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</si>
  <si>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</si>
  <si>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</si>
  <si>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</si>
  <si>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</si>
  <si>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</si>
  <si>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</si>
  <si>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</si>
  <si>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</si>
  <si>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</si>
  <si>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</si>
  <si>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</si>
  <si>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</si>
  <si>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</si>
  <si>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</si>
  <si>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</si>
  <si>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</si>
  <si>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</si>
  <si>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</si>
  <si>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</si>
  <si>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</si>
  <si>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</si>
  <si>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</si>
  <si>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</si>
  <si>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</si>
  <si>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</si>
  <si>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</si>
  <si>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</si>
  <si>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</si>
  <si>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</si>
  <si>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</si>
  <si>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</si>
  <si>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</si>
  <si>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</si>
  <si>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</si>
  <si>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</si>
  <si>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</si>
  <si>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</si>
  <si>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</si>
  <si>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</si>
  <si>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</si>
  <si>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</si>
  <si>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</si>
  <si>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</si>
  <si>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</si>
  <si>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</si>
  <si>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</si>
  <si>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</si>
  <si>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</si>
  <si>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</si>
  <si>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</si>
  <si>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</si>
  <si>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</si>
  <si>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</si>
  <si>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</si>
  <si>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</si>
  <si>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</si>
  <si>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</si>
  <si>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</si>
  <si>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</si>
  <si>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</si>
  <si>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</si>
  <si>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</si>
  <si>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</si>
  <si>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</si>
  <si>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</si>
  <si>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</si>
  <si>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</si>
  <si>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</si>
  <si>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</si>
  <si>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</si>
  <si>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</si>
  <si>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</si>
  <si>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</si>
  <si>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</si>
  <si>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</si>
  <si>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</si>
  <si>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</si>
  <si>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</si>
  <si>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</si>
  <si>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</si>
  <si>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</si>
  <si>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</si>
  <si>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</si>
  <si>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</si>
  <si>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</si>
  <si>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</si>
  <si>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</si>
  <si>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</si>
  <si>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</si>
  <si>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</si>
  <si>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</si>
  <si>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</si>
  <si>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</si>
  <si>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</si>
  <si>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</si>
  <si>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</si>
  <si>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</si>
  <si>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</si>
  <si>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</si>
  <si>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</si>
  <si>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</si>
  <si>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</si>
  <si>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</si>
  <si>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</si>
  <si>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</si>
  <si>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</si>
  <si>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</si>
  <si>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</si>
  <si>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</si>
  <si>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</si>
  <si>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</si>
  <si>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</si>
  <si>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</si>
  <si>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</si>
  <si>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</si>
  <si>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</si>
  <si>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</si>
  <si>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</si>
  <si>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</si>
  <si>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</si>
  <si>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</si>
  <si>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</si>
  <si>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</si>
  <si>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</si>
  <si>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</si>
  <si>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</si>
  <si>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</si>
  <si>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</si>
  <si>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</si>
  <si>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</si>
  <si>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</si>
  <si>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</si>
  <si>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</si>
  <si>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</si>
  <si>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</si>
  <si>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</si>
  <si>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</si>
  <si>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</si>
  <si>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</si>
  <si>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</si>
  <si>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</si>
  <si>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</si>
  <si>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</si>
  <si>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</si>
  <si>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</si>
  <si>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</si>
  <si>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</si>
  <si>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</si>
  <si>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</si>
  <si>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</si>
  <si>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</si>
  <si>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</si>
  <si>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</si>
  <si>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</si>
  <si>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</si>
  <si>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</si>
  <si>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</si>
  <si>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</si>
  <si>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</si>
  <si>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</si>
  <si>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</si>
  <si>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</si>
  <si>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</si>
  <si>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</si>
  <si>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</si>
  <si>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</si>
  <si>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</si>
  <si>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</si>
  <si>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</si>
  <si>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</si>
  <si>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</si>
  <si>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</si>
  <si>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</si>
  <si>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</si>
  <si>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</si>
  <si>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</si>
  <si>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</si>
  <si>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</si>
  <si>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</si>
  <si>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</si>
  <si>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</si>
  <si>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</si>
  <si>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</si>
  <si>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</si>
  <si>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</si>
  <si>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</si>
  <si>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</si>
  <si>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</si>
  <si>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</si>
  <si>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</si>
  <si>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</si>
  <si>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</si>
  <si>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</si>
  <si>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</si>
  <si>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</si>
  <si>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</si>
  <si>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</si>
  <si>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</si>
  <si>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</si>
  <si>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</si>
  <si>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</si>
  <si>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</si>
  <si>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</si>
  <si>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</si>
  <si>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</si>
  <si>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</si>
  <si>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</si>
  <si>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</si>
  <si>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</si>
  <si>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</si>
  <si>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</si>
  <si>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</si>
  <si>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</si>
  <si>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</si>
  <si>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</si>
  <si>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</si>
  <si>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</si>
  <si>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</si>
  <si>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</si>
  <si>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</si>
  <si>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</si>
  <si>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</si>
  <si>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</si>
  <si>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</si>
  <si>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</si>
  <si>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</si>
  <si>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</si>
  <si>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</si>
  <si>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</si>
  <si>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</si>
  <si>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</si>
  <si>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</si>
  <si>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</si>
  <si>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</si>
  <si>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</si>
  <si>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</si>
  <si>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</si>
  <si>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</si>
  <si>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</si>
  <si>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</si>
  <si>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</si>
  <si>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</si>
  <si>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</si>
  <si>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</si>
  <si>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</si>
  <si>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</si>
  <si>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</si>
  <si>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</si>
  <si>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</si>
  <si>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</si>
  <si>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</si>
  <si>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</si>
  <si>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</si>
  <si>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</si>
  <si>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</si>
  <si>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</si>
  <si>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</si>
  <si>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</si>
  <si>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</si>
  <si>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</si>
  <si>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</si>
  <si>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</si>
  <si>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</si>
  <si>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</si>
  <si>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</si>
  <si>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</si>
  <si>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</si>
  <si>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</si>
  <si>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</si>
  <si>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</si>
  <si>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</si>
  <si>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</si>
  <si>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</si>
  <si>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</si>
  <si>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</si>
  <si>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</si>
  <si>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</si>
  <si>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</si>
  <si>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</si>
  <si>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</si>
  <si>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</si>
  <si>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</si>
  <si>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</si>
  <si>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</si>
  <si>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</si>
  <si>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</si>
  <si>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</si>
  <si>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</si>
  <si>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</si>
  <si>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</si>
  <si>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</si>
  <si>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</si>
  <si>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</si>
  <si>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</si>
  <si>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</si>
  <si>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</si>
  <si>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</si>
  <si>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</si>
  <si>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</si>
  <si>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</si>
  <si>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</si>
  <si>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</si>
  <si>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</si>
  <si>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</si>
  <si>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</si>
  <si>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</si>
  <si>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</si>
  <si>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</si>
  <si>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</si>
  <si>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</si>
  <si>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</si>
  <si>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</si>
  <si>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</si>
  <si>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</si>
  <si>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</si>
  <si>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</si>
  <si>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</si>
  <si>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</si>
  <si>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</si>
  <si>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</si>
  <si>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</si>
  <si>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</si>
  <si>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</si>
  <si>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</si>
  <si>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</si>
  <si>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</si>
  <si>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</si>
  <si>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</si>
  <si>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</si>
  <si>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</si>
  <si>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</si>
  <si>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</si>
  <si>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</si>
  <si>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</si>
  <si>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</si>
  <si>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</si>
  <si>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</si>
  <si>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</si>
  <si>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</si>
  <si>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</si>
  <si>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</si>
  <si>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</si>
  <si>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</si>
  <si>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</si>
  <si>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</si>
  <si>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</si>
  <si>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</si>
  <si>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</si>
  <si>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</si>
  <si>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</si>
  <si>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</si>
  <si>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</si>
  <si>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</si>
  <si>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</si>
  <si>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</si>
  <si>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</si>
  <si>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</si>
  <si>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</si>
  <si>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</si>
  <si>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</si>
  <si>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</si>
  <si>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</si>
  <si>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</si>
  <si>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</si>
  <si>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</si>
  <si>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</si>
  <si>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</si>
  <si>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</si>
  <si>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</si>
  <si>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</si>
  <si>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</si>
  <si>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</si>
  <si>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</si>
  <si>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</si>
  <si>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</si>
  <si>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</si>
  <si>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</si>
  <si>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</si>
  <si>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</si>
  <si>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</si>
  <si>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</si>
  <si>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</si>
  <si>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</si>
  <si>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</si>
  <si>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</si>
  <si>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</si>
  <si>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</si>
  <si>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</si>
  <si>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</si>
  <si>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</si>
  <si>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</si>
  <si>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</si>
  <si>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</si>
  <si>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</si>
  <si>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</si>
  <si>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</si>
  <si>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</si>
  <si>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</si>
  <si>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</si>
  <si>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</si>
  <si>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</si>
  <si>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</si>
  <si>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</si>
  <si>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</si>
  <si>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</si>
  <si>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</si>
  <si>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</si>
  <si>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</si>
  <si>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</si>
  <si>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</si>
  <si>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</si>
  <si>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</si>
  <si>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</si>
  <si>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</si>
  <si>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</si>
  <si>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</si>
  <si>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</si>
  <si>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</si>
  <si>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</si>
  <si>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</si>
  <si>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</si>
  <si>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</si>
  <si>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</si>
  <si>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</si>
  <si>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</si>
  <si>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</si>
  <si>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</si>
  <si>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</si>
  <si>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</si>
  <si>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</si>
  <si>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</si>
  <si>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</si>
  <si>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</si>
  <si>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</si>
  <si>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</si>
  <si>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</si>
  <si>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</si>
  <si>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</si>
  <si>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</si>
  <si>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</si>
  <si>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</si>
  <si>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</si>
  <si>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</si>
  <si>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</si>
  <si>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</si>
  <si>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</si>
  <si>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</si>
  <si>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</si>
  <si>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</si>
  <si>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</si>
  <si>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</si>
  <si>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</si>
  <si>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</si>
  <si>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</si>
  <si>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</si>
  <si>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</si>
  <si>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</si>
  <si>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</si>
  <si>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</si>
  <si>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</si>
  <si>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</si>
  <si>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</si>
  <si>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</si>
  <si>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</si>
  <si>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</si>
  <si>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</si>
  <si>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</si>
  <si>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</si>
  <si>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</si>
  <si>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</si>
  <si>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</si>
  <si>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</si>
  <si>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</si>
  <si>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</si>
  <si>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</si>
  <si>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</si>
  <si>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</si>
  <si>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</si>
  <si>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</si>
  <si>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</si>
  <si>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</si>
  <si>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</si>
  <si>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</si>
  <si>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</si>
  <si>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</si>
  <si>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</si>
  <si>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</si>
  <si>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</si>
  <si>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</si>
  <si>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</si>
  <si>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</si>
  <si>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</si>
  <si>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</si>
  <si>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</si>
  <si>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</si>
  <si>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</si>
  <si>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</si>
  <si>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</si>
  <si>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</si>
  <si>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</si>
  <si>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</si>
  <si>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</si>
  <si>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</si>
  <si>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</si>
  <si>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</si>
  <si>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</si>
  <si>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</si>
  <si>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</si>
  <si>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</si>
  <si>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</si>
  <si>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</si>
  <si>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</si>
  <si>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</si>
  <si>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</si>
  <si>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</si>
  <si>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</si>
  <si>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</si>
  <si>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</si>
  <si>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</si>
  <si>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</si>
  <si>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</si>
  <si>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</si>
  <si>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</si>
  <si>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</si>
  <si>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</si>
  <si>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</si>
  <si>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</si>
  <si>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</si>
  <si>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</si>
  <si>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</si>
  <si>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</si>
  <si>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</si>
  <si>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</si>
  <si>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</si>
  <si>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</si>
  <si>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</si>
  <si>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</si>
  <si>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</si>
  <si>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</si>
  <si>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</si>
  <si>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</si>
  <si>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</si>
  <si>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</si>
  <si>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</si>
  <si>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</si>
  <si>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</si>
  <si>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</si>
  <si>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</si>
  <si>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</si>
  <si>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</si>
  <si>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</si>
  <si>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</si>
  <si>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</si>
  <si>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</si>
  <si>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</si>
  <si>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</si>
  <si>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</si>
  <si>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</si>
  <si>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</si>
  <si>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</si>
  <si>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</si>
  <si>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</si>
  <si>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</si>
  <si>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</si>
  <si>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</si>
  <si>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</si>
  <si>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</si>
  <si>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</si>
  <si>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</si>
  <si>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</si>
  <si>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</si>
  <si>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</si>
  <si>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</si>
  <si>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</si>
  <si>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</si>
  <si>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</si>
  <si>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</si>
  <si>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</si>
  <si>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</si>
  <si>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</si>
  <si>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</si>
  <si>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</si>
  <si>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</si>
  <si>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</si>
  <si>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</si>
  <si>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</si>
  <si>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</si>
  <si>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</si>
  <si>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</si>
  <si>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</si>
  <si>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</si>
  <si>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</si>
  <si>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</si>
  <si>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</si>
  <si>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</si>
  <si>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</si>
  <si>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</si>
  <si>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</si>
  <si>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</si>
  <si>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</si>
  <si>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</si>
  <si>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</si>
  <si>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</si>
  <si>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</si>
  <si>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</si>
  <si>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</si>
  <si>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</si>
  <si>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</si>
  <si>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</si>
  <si>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</si>
  <si>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</si>
  <si>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</si>
  <si>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</si>
  <si>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</si>
  <si>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</si>
  <si>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</si>
  <si>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</si>
  <si>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</si>
  <si>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</si>
  <si>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</si>
  <si>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</si>
  <si>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</si>
  <si>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</si>
  <si>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</si>
  <si>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</si>
  <si>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</si>
  <si>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</si>
  <si>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</si>
  <si>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</si>
  <si>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</si>
  <si>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</si>
  <si>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</si>
  <si>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</si>
  <si>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</si>
  <si>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</si>
  <si>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</si>
  <si>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</si>
  <si>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</si>
  <si>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</si>
  <si>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</si>
  <si>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</si>
  <si>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</si>
  <si>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</si>
  <si>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</si>
  <si>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</si>
  <si>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</si>
  <si>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</si>
  <si>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</si>
  <si>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</si>
  <si>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</si>
  <si>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</si>
  <si>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</si>
  <si>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</si>
  <si>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</si>
  <si>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</si>
  <si>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</si>
  <si>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</si>
  <si>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</si>
  <si>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</si>
  <si>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</si>
  <si>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</si>
  <si>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</si>
  <si>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</si>
  <si>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</si>
  <si>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</si>
  <si>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</si>
  <si>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</si>
  <si>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</si>
  <si>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</si>
  <si>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</si>
  <si>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</si>
  <si>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</si>
  <si>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</si>
  <si>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</si>
  <si>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</si>
  <si>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</si>
  <si>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</si>
  <si>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</si>
  <si>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</si>
  <si>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</si>
  <si>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</si>
  <si>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</si>
  <si>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</si>
  <si>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</si>
  <si>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</si>
  <si>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</si>
  <si>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</si>
  <si>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</si>
  <si>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</si>
  <si>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</si>
  <si>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</si>
  <si>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</si>
  <si>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</si>
  <si>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</si>
  <si>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</si>
  <si>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</si>
  <si>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</si>
  <si>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</si>
  <si>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</si>
  <si>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</si>
  <si>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</si>
  <si>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</si>
  <si>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</si>
  <si>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</si>
  <si>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</si>
  <si>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</si>
  <si>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</si>
  <si>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</si>
  <si>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</si>
  <si>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</si>
  <si>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</si>
  <si>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</si>
  <si>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</si>
  <si>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</si>
  <si>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</si>
  <si>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</si>
  <si>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</si>
  <si>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</si>
  <si>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</si>
  <si>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</si>
  <si>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</si>
  <si>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</si>
  <si>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</si>
  <si>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</si>
  <si>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</si>
  <si>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</si>
  <si>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</si>
  <si>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</si>
  <si>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</si>
  <si>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</si>
  <si>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</si>
  <si>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</si>
  <si>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</si>
  <si>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</si>
  <si>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</si>
  <si>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</si>
  <si>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</si>
  <si>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</si>
  <si>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</si>
  <si>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</si>
  <si>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</si>
  <si>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</si>
  <si>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</si>
  <si>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</si>
  <si>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</si>
  <si>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</si>
  <si>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</si>
  <si>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</si>
  <si>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</si>
  <si>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</si>
  <si>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</si>
  <si>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</si>
  <si>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</si>
  <si>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</si>
  <si>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</si>
  <si>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</si>
  <si>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</si>
  <si>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</si>
  <si>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</si>
  <si>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</si>
  <si>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</si>
  <si>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</si>
  <si>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</si>
  <si>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</si>
  <si>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</si>
  <si>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</si>
  <si>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</si>
  <si>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</si>
  <si>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</si>
  <si>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</si>
  <si>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</si>
  <si>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</si>
  <si>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</si>
  <si>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</si>
  <si>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</si>
  <si>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</si>
  <si>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</si>
  <si>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</si>
  <si>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</si>
  <si>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</si>
  <si>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</si>
  <si>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</si>
  <si>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</si>
  <si>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</si>
  <si>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</si>
  <si>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</si>
  <si>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</si>
  <si>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</si>
  <si>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</si>
  <si>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</si>
  <si>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</si>
  <si>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</si>
  <si>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</si>
  <si>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</si>
  <si>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</si>
  <si>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</si>
  <si>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</si>
  <si>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</si>
  <si>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</si>
  <si>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</si>
  <si>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</si>
  <si>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</si>
  <si>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</si>
  <si>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</si>
  <si>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</si>
  <si>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</si>
  <si>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</si>
  <si>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</si>
  <si>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</si>
  <si>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</si>
  <si>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</si>
  <si>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</si>
  <si>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</si>
  <si>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</si>
  <si>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</si>
  <si>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</si>
  <si>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</si>
  <si>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</si>
  <si>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</si>
  <si>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</si>
  <si>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</si>
  <si>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</si>
  <si>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</si>
  <si>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</si>
  <si>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</si>
  <si>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</si>
  <si>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</si>
  <si>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</si>
  <si>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</si>
  <si>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</si>
  <si>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</si>
  <si>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</si>
  <si>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</si>
  <si>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</si>
  <si>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</si>
  <si>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</si>
  <si>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</si>
  <si>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</si>
  <si>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</si>
  <si>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</si>
  <si>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</si>
  <si>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</si>
  <si>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</si>
  <si>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</si>
  <si>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</si>
  <si>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</si>
  <si>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</si>
  <si>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</si>
  <si>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</si>
  <si>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</si>
  <si>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</si>
  <si>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</si>
  <si>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</si>
  <si>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</si>
  <si>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</si>
  <si>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</si>
  <si>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</si>
  <si>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</si>
  <si>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</si>
  <si>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</si>
  <si>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</si>
  <si>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</si>
  <si>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</si>
  <si>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</si>
  <si>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</si>
  <si>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</si>
  <si>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</si>
  <si>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</si>
  <si>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</si>
  <si>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</si>
  <si>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</si>
  <si>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</si>
  <si>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</si>
  <si>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</si>
  <si>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</si>
  <si>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</si>
  <si>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</si>
  <si>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</si>
  <si>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</si>
  <si>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</si>
  <si>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</si>
  <si>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</si>
  <si>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</si>
  <si>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</si>
  <si>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</si>
  <si>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</si>
  <si>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</si>
  <si>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</si>
  <si>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</si>
  <si>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</si>
  <si>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</si>
  <si>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</si>
  <si>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</si>
  <si>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</si>
  <si>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</si>
  <si>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</si>
  <si>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</si>
  <si>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</si>
  <si>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</si>
  <si>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</si>
  <si>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</si>
  <si>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</si>
  <si>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</si>
  <si>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</si>
  <si>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</si>
  <si>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</si>
  <si>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</si>
  <si>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</si>
  <si>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</si>
  <si>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</si>
  <si>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</si>
  <si>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</si>
  <si>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</si>
  <si>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</si>
  <si>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</si>
  <si>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</si>
  <si>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</si>
  <si>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</si>
  <si>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</si>
  <si>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</si>
  <si>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</si>
  <si>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</si>
  <si>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</si>
  <si>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</si>
  <si>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</si>
  <si>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</si>
  <si>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</si>
  <si>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</si>
  <si>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</si>
  <si>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</si>
  <si>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</si>
  <si>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</si>
  <si>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</si>
  <si>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</si>
  <si>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</si>
  <si>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</si>
  <si>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</si>
  <si>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</si>
  <si>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</si>
  <si>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</si>
  <si>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</si>
  <si>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</si>
  <si>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</si>
  <si>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</si>
  <si>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</si>
  <si>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</si>
  <si>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</si>
  <si>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</si>
  <si>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</si>
  <si>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</si>
  <si>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</si>
  <si>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</si>
  <si>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</si>
  <si>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</si>
  <si>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</si>
  <si>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</si>
  <si>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</si>
  <si>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</si>
  <si>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</si>
  <si>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</si>
  <si>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</si>
  <si>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</si>
  <si>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</si>
  <si>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</si>
  <si>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</si>
  <si>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</si>
  <si>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</si>
  <si>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</si>
  <si>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</si>
  <si>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</si>
  <si>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</si>
  <si>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</si>
  <si>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</si>
  <si>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</si>
  <si>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</si>
  <si>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</si>
  <si>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</si>
  <si>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</si>
  <si>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</si>
  <si>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</si>
  <si>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</si>
  <si>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</si>
  <si>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</si>
  <si>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</si>
  <si>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</si>
  <si>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</si>
  <si>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</si>
  <si>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</si>
  <si>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</si>
  <si>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</si>
  <si>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</si>
  <si>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</si>
  <si>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</si>
  <si>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</si>
  <si>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</si>
  <si>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</si>
  <si>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</si>
  <si>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</si>
  <si>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</si>
  <si>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</si>
  <si>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</si>
  <si>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</si>
  <si>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</si>
  <si>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</si>
  <si>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</si>
  <si>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</si>
  <si>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</si>
  <si>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</si>
  <si>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</si>
  <si>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</si>
  <si>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</si>
  <si>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</si>
  <si>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</si>
  <si>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</si>
  <si>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</si>
  <si>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</si>
  <si>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</si>
  <si>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</si>
  <si>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</si>
  <si>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</si>
  <si>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</si>
  <si>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</si>
  <si>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</si>
  <si>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</si>
  <si>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</si>
  <si>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</si>
  <si>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</si>
  <si>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</si>
  <si>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</si>
  <si>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</si>
  <si>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</si>
  <si>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</si>
  <si>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</si>
  <si>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</si>
  <si>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</si>
  <si>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</si>
  <si>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</si>
  <si>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</si>
  <si>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</si>
  <si>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</si>
  <si>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</si>
  <si>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</si>
  <si>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</si>
  <si>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</si>
  <si>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</si>
  <si>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</si>
  <si>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</si>
  <si>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</si>
  <si>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</si>
  <si>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</si>
  <si>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</si>
  <si>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</si>
  <si>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</si>
  <si>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</si>
  <si>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</si>
  <si>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</si>
  <si>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</si>
  <si>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</si>
  <si>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</si>
  <si>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</si>
  <si>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</si>
  <si>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</si>
  <si>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</si>
  <si>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</si>
  <si>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</si>
  <si>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</si>
  <si>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</si>
  <si>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</si>
  <si>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</si>
  <si>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</si>
  <si>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</si>
  <si>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</si>
  <si>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</si>
  <si>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</si>
  <si>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</si>
  <si>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</si>
  <si>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</si>
  <si>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</si>
  <si>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</si>
  <si>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</si>
  <si>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</si>
  <si>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</si>
  <si>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</si>
  <si>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</si>
  <si>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</si>
  <si>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</si>
  <si>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</si>
  <si>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</si>
  <si>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</si>
  <si>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</si>
  <si>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</si>
  <si>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</si>
  <si>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</si>
  <si>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</si>
  <si>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</si>
  <si>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</si>
  <si>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</si>
  <si>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</si>
  <si>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</si>
  <si>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</si>
  <si>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</si>
  <si>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</si>
  <si>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</si>
  <si>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</si>
  <si>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</si>
  <si>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</si>
  <si>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</si>
  <si>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</si>
  <si>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</si>
  <si>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</si>
  <si>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</si>
  <si>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</si>
  <si>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</si>
  <si>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</si>
  <si>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</si>
  <si>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</si>
  <si>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</si>
  <si>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</si>
  <si>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</si>
  <si>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</si>
  <si>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</si>
  <si>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</si>
  <si>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</si>
  <si>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</si>
  <si>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</si>
  <si>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</si>
  <si>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</si>
  <si>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</si>
  <si>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</si>
  <si>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</si>
  <si>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</si>
  <si>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</si>
  <si>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</si>
  <si>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</si>
  <si>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</si>
  <si>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</si>
  <si>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</si>
  <si>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</si>
  <si>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</si>
  <si>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</si>
  <si>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</si>
  <si>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</si>
  <si>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</si>
  <si>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</si>
  <si>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</si>
  <si>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</si>
  <si>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</si>
  <si>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</si>
  <si>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</si>
  <si>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</si>
  <si>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</si>
  <si>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</si>
  <si>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</si>
  <si>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</si>
  <si>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</si>
  <si>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</si>
  <si>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</si>
  <si>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</si>
  <si>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</si>
  <si>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</si>
  <si>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</si>
  <si>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</si>
  <si>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</si>
  <si>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</si>
  <si>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</si>
  <si>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</si>
  <si>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</si>
  <si>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</si>
  <si>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</si>
  <si>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</si>
  <si>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</si>
  <si>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</si>
  <si>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</si>
  <si>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</si>
  <si>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</si>
  <si>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</si>
  <si>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</si>
  <si>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</si>
  <si>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</si>
  <si>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</si>
  <si>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</si>
  <si>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</si>
  <si>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</si>
  <si>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</si>
  <si>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</si>
  <si>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</si>
  <si>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</si>
  <si>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</si>
  <si>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</si>
  <si>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</si>
  <si>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</si>
  <si>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</si>
  <si>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</si>
  <si>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</si>
  <si>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</si>
  <si>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</si>
  <si>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</si>
  <si>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</si>
  <si>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</si>
  <si>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</si>
  <si>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</si>
  <si>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</si>
  <si>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</si>
  <si>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</si>
  <si>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</si>
  <si>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</si>
  <si>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</si>
  <si>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</si>
  <si>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</si>
  <si>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</si>
  <si>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</si>
  <si>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</si>
  <si>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</si>
  <si>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</si>
  <si>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</si>
  <si>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</si>
  <si>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</si>
  <si>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</si>
  <si>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</si>
  <si>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</si>
  <si>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</si>
  <si>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</si>
  <si>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</si>
  <si>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</si>
  <si>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</si>
  <si>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</si>
  <si>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</si>
  <si>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</si>
  <si>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</si>
  <si>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</si>
  <si>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</si>
  <si>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</si>
  <si>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</si>
  <si>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</si>
  <si>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</si>
  <si>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</si>
  <si>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</si>
  <si>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</si>
  <si>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</si>
  <si>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</si>
  <si>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</si>
  <si>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</si>
  <si>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</si>
  <si>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</si>
  <si>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</si>
  <si>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</si>
  <si>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</si>
  <si>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</si>
  <si>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</si>
  <si>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</si>
  <si>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</si>
  <si>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</si>
  <si>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</si>
  <si>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</si>
  <si>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</si>
  <si>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</si>
  <si>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</si>
  <si>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</si>
  <si>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</si>
  <si>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</si>
  <si>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</si>
  <si>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</si>
  <si>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</si>
  <si>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</si>
  <si>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</si>
  <si>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</si>
  <si>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</si>
  <si>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</si>
  <si>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</si>
  <si>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</si>
  <si>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</si>
  <si>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</si>
  <si>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</si>
  <si>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</si>
  <si>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</si>
  <si>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</si>
  <si>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</si>
  <si>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</si>
  <si>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</si>
  <si>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</si>
  <si>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</si>
  <si>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</si>
  <si>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</si>
  <si>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</si>
  <si>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</si>
  <si>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</si>
  <si>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</si>
  <si>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</si>
  <si>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</si>
  <si>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</si>
  <si>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</si>
  <si>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</si>
  <si>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</si>
  <si>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</si>
  <si>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</si>
  <si>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</si>
  <si>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</si>
  <si>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</si>
  <si>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</si>
  <si>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</si>
  <si>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</si>
  <si>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</si>
  <si>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</si>
  <si>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</si>
  <si>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</si>
  <si>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</si>
  <si>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</si>
  <si>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</si>
  <si>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</si>
  <si>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</si>
  <si>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</si>
  <si>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</si>
  <si>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</si>
  <si>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</si>
  <si>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</si>
  <si>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</si>
  <si>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</si>
  <si>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</si>
  <si>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</si>
  <si>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</si>
  <si>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</si>
  <si>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</si>
  <si>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</si>
  <si>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</si>
  <si>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</si>
  <si>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</si>
  <si>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</si>
  <si>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</si>
  <si>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</si>
  <si>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</si>
  <si>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</si>
  <si>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</si>
  <si>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</si>
  <si>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</si>
  <si>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</si>
  <si>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</si>
  <si>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</si>
  <si>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</si>
  <si>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</si>
  <si>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</si>
  <si>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</si>
  <si>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</si>
  <si>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</si>
  <si>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</si>
  <si>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</si>
  <si>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</si>
  <si>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</si>
  <si>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</si>
  <si>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</si>
  <si>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</si>
  <si>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</si>
  <si>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</si>
  <si>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</si>
  <si>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</si>
  <si>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</si>
  <si>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</si>
  <si>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</si>
  <si>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</si>
  <si>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</si>
  <si>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</si>
  <si>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</si>
  <si>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</si>
  <si>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</si>
  <si>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</si>
  <si>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</si>
  <si>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</si>
  <si>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</si>
  <si>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</si>
  <si>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</si>
  <si>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</si>
  <si>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</si>
  <si>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</si>
  <si>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</si>
  <si>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</si>
  <si>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</si>
  <si>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</si>
  <si>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</si>
  <si>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</si>
  <si>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</si>
  <si>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</si>
  <si>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</si>
  <si>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</si>
  <si>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</si>
  <si>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</si>
  <si>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</si>
  <si>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</si>
  <si>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</si>
  <si>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</si>
  <si>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</si>
  <si>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</si>
  <si>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</si>
  <si>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</si>
  <si>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</si>
  <si>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</si>
  <si>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</si>
  <si>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</si>
  <si>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</si>
  <si>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</si>
  <si>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</si>
  <si>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</si>
  <si>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</si>
  <si>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</si>
  <si>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</si>
  <si>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</si>
  <si>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</si>
  <si>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</si>
  <si>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</si>
  <si>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</si>
  <si>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</si>
  <si>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</si>
  <si>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</si>
  <si>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</si>
  <si>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</si>
  <si>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</si>
  <si>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</si>
  <si>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</si>
  <si>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</si>
  <si>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</si>
  <si>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</si>
  <si>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</si>
  <si>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</si>
  <si>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</si>
  <si>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</si>
  <si>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</si>
  <si>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</si>
  <si>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</si>
  <si>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</si>
  <si>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</si>
  <si>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</si>
  <si>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</si>
  <si>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</si>
  <si>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</si>
  <si>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</si>
  <si>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</si>
  <si>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</si>
  <si>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</si>
  <si>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</si>
  <si>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</si>
  <si>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</si>
  <si>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</si>
  <si>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</si>
  <si>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</si>
  <si>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</si>
  <si>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</si>
  <si>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</si>
  <si>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</si>
  <si>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</si>
  <si>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</si>
  <si>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</si>
  <si>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</si>
  <si>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</si>
  <si>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</si>
  <si>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</si>
  <si>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</si>
  <si>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</si>
  <si>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</si>
  <si>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</si>
  <si>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</si>
  <si>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</si>
  <si>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</si>
  <si>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</si>
  <si>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</si>
  <si>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</si>
  <si>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</si>
  <si>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</si>
  <si>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</si>
  <si>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</si>
  <si>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</si>
  <si>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</si>
  <si>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</si>
  <si>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</si>
  <si>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</si>
  <si>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</si>
  <si>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</si>
  <si>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</si>
  <si>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</si>
  <si>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</si>
  <si>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</si>
  <si>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</si>
  <si>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</si>
  <si>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</si>
  <si>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</si>
  <si>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</si>
  <si>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</si>
  <si>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</si>
  <si>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</si>
  <si>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</si>
  <si>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</si>
  <si>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</si>
  <si>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</si>
  <si>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</si>
  <si>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</si>
  <si>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</si>
  <si>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</si>
  <si>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</si>
  <si>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</si>
  <si>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</si>
  <si>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</si>
  <si>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</si>
  <si>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</si>
  <si>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</si>
  <si>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</si>
  <si>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</si>
  <si>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</si>
  <si>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</si>
  <si>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</si>
  <si>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</si>
  <si>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</si>
  <si>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</si>
  <si>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</si>
  <si>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</si>
  <si>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</si>
  <si>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</si>
  <si>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</si>
  <si>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</si>
  <si>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</si>
  <si>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</si>
  <si>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</si>
  <si>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</si>
  <si>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</si>
  <si>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</si>
  <si>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</si>
  <si>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</si>
  <si>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</si>
  <si>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</si>
  <si>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</si>
  <si>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</si>
  <si>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</si>
  <si>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</si>
  <si>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</si>
  <si>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</si>
  <si>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</si>
  <si>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</si>
  <si>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</si>
  <si>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</si>
  <si>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</si>
  <si>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</si>
  <si>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</si>
  <si>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</si>
  <si>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</si>
  <si>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</si>
  <si>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</si>
  <si>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</si>
  <si>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</si>
  <si>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</si>
  <si>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</si>
  <si>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</si>
  <si>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</si>
  <si>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</si>
  <si>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</si>
  <si>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</si>
  <si>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</si>
  <si>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</si>
  <si>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</si>
  <si>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</si>
  <si>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</si>
  <si>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</si>
  <si>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</si>
  <si>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</si>
  <si>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</si>
  <si>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</si>
  <si>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</si>
  <si>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</si>
  <si>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</si>
  <si>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</si>
  <si>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</si>
  <si>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</si>
  <si>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</si>
  <si>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</si>
  <si>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</si>
  <si>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</si>
  <si>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</si>
  <si>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</si>
  <si>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</si>
  <si>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</si>
  <si>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</si>
  <si>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</si>
  <si>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</si>
  <si>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</si>
  <si>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</si>
  <si>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</si>
  <si>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</si>
  <si>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</si>
  <si>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</si>
  <si>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</si>
  <si>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</si>
  <si>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</si>
  <si>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</si>
  <si>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</si>
  <si>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</si>
  <si>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</si>
  <si>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</si>
  <si>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</si>
  <si>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</si>
  <si>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</si>
  <si>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</si>
  <si>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</si>
  <si>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</si>
  <si>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</si>
  <si>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</si>
  <si>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</si>
  <si>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</si>
  <si>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</si>
  <si>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</si>
  <si>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</si>
  <si>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</si>
  <si>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</si>
  <si>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</si>
  <si>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</si>
  <si>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</si>
  <si>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</si>
  <si>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</si>
  <si>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</si>
  <si>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</si>
  <si>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</si>
  <si>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</si>
  <si>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</si>
  <si>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</si>
  <si>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</si>
  <si>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</si>
  <si>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</si>
  <si>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</si>
  <si>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</si>
  <si>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</si>
  <si>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</si>
  <si>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</si>
  <si>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</si>
  <si>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</si>
  <si>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</si>
  <si>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</si>
  <si>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</si>
  <si>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</si>
  <si>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</si>
  <si>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</si>
  <si>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</si>
  <si>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</si>
  <si>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</si>
  <si>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</si>
  <si>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</si>
  <si>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</si>
  <si>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</si>
  <si>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</si>
  <si>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</si>
  <si>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</si>
  <si>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</si>
  <si>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</si>
  <si>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</si>
  <si>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</si>
  <si>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</si>
  <si>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</si>
  <si>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</si>
  <si>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</si>
  <si>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</si>
  <si>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</si>
  <si>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</si>
  <si>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</si>
  <si>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</si>
  <si>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</si>
  <si>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</si>
  <si>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</si>
  <si>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</si>
  <si>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</si>
  <si>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</si>
  <si>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</si>
  <si>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</si>
  <si>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</si>
  <si>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</si>
  <si>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</si>
  <si>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</si>
  <si>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</si>
  <si>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</si>
  <si>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</si>
  <si>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</si>
  <si>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</si>
  <si>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</si>
  <si>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</si>
  <si>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</si>
  <si>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</si>
  <si>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</si>
  <si>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</si>
  <si>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</si>
  <si>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</si>
  <si>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</si>
  <si>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</si>
  <si>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</si>
  <si>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</si>
  <si>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</si>
  <si>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</si>
  <si>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</si>
  <si>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</si>
  <si>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</si>
  <si>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</si>
  <si>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</si>
  <si>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</si>
  <si>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</si>
  <si>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</si>
  <si>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</si>
  <si>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</si>
  <si>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</si>
  <si>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</si>
  <si>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</si>
  <si>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</si>
  <si>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</si>
  <si>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</si>
  <si>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</si>
  <si>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</si>
  <si>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</si>
  <si>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</si>
  <si>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</si>
  <si>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</si>
  <si>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</si>
  <si>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</si>
  <si>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</si>
  <si>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</si>
  <si>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</si>
  <si>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</si>
  <si>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</si>
  <si>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</si>
  <si>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</si>
  <si>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</si>
  <si>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</si>
  <si>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</si>
  <si>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</si>
  <si>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</si>
  <si>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</si>
  <si>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</si>
  <si>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</si>
  <si>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</si>
  <si>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</si>
  <si>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</si>
  <si>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</si>
  <si>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</si>
  <si>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</si>
  <si>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</si>
  <si>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</si>
  <si>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</si>
  <si>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</si>
  <si>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</si>
  <si>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</si>
  <si>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</si>
  <si>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</si>
  <si>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</si>
  <si>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</si>
  <si>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</si>
  <si>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</si>
  <si>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</si>
  <si>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</si>
  <si>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</si>
  <si>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</si>
  <si>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</si>
  <si>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</si>
  <si>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</si>
  <si>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</si>
  <si>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</si>
  <si>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</si>
  <si>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</si>
  <si>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</si>
  <si>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</si>
  <si>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</si>
  <si>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</si>
  <si>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</si>
  <si>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</si>
  <si>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</si>
  <si>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</si>
  <si>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</si>
  <si>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</si>
  <si>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</si>
  <si>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</si>
  <si>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</si>
  <si>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</si>
  <si>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</si>
  <si>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</si>
  <si>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</si>
  <si>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</si>
  <si>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</si>
  <si>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</si>
  <si>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</si>
  <si>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</si>
  <si>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</si>
  <si>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</si>
  <si>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</si>
  <si>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</si>
  <si>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</si>
  <si>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</si>
  <si>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</si>
  <si>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</si>
  <si>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</si>
  <si>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</si>
  <si>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</si>
  <si>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</si>
  <si>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</si>
  <si>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</si>
  <si>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</si>
  <si>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</si>
  <si>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</si>
  <si>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</si>
  <si>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</si>
  <si>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</si>
  <si>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</si>
  <si>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</si>
  <si>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</si>
  <si>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</si>
  <si>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</si>
  <si>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</si>
  <si>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</si>
  <si>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</si>
  <si>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</si>
  <si>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</si>
  <si>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</si>
  <si>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</si>
  <si>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</si>
  <si>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</si>
  <si>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</si>
  <si>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</si>
  <si>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</si>
  <si>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</si>
  <si>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</si>
  <si>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</si>
  <si>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</si>
  <si>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</si>
  <si>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</si>
  <si>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</si>
  <si>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</si>
  <si>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</si>
  <si>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</si>
  <si>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</si>
  <si>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</si>
  <si>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</si>
  <si>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</si>
  <si>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</si>
  <si>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</si>
  <si>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</si>
  <si>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</si>
  <si>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</si>
  <si>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</si>
  <si>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</si>
  <si>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</si>
  <si>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</si>
  <si>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</si>
  <si>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</si>
  <si>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</si>
  <si>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</si>
  <si>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</si>
  <si>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</si>
  <si>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</si>
  <si>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</si>
  <si>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</si>
  <si>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</si>
  <si>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</si>
  <si>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</si>
  <si>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</si>
  <si>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</si>
  <si>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</si>
  <si>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</si>
  <si>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</si>
  <si>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</si>
  <si>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</si>
  <si>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</si>
  <si>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</si>
  <si>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</si>
  <si>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</si>
  <si>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</si>
  <si>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</si>
  <si>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</si>
  <si>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</si>
  <si>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</si>
  <si>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</si>
  <si>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</si>
  <si>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</si>
  <si>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</si>
  <si>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</si>
  <si>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</si>
  <si>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</si>
  <si>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</si>
  <si>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</si>
  <si>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</si>
  <si>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</si>
  <si>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</si>
  <si>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</si>
  <si>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</si>
  <si>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</si>
  <si>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</si>
  <si>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</si>
  <si>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</si>
  <si>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</si>
  <si>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</si>
  <si>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</si>
  <si>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</si>
  <si>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</si>
  <si>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</si>
  <si>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</si>
  <si>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</si>
  <si>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</si>
  <si>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</si>
  <si>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</si>
  <si>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</si>
  <si>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</si>
  <si>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</si>
  <si>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</si>
  <si>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</si>
  <si>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</si>
  <si>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</si>
  <si>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</si>
  <si>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</si>
  <si>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</si>
  <si>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</si>
  <si>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</si>
  <si>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</si>
  <si>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</si>
  <si>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</si>
  <si>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</si>
  <si>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</si>
  <si>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</si>
  <si>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</si>
  <si>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</si>
  <si>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</si>
  <si>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</si>
  <si>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</si>
  <si>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</si>
  <si>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</si>
  <si>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</si>
  <si>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</si>
  <si>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</si>
  <si>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</si>
  <si>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</si>
  <si>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</si>
  <si>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</si>
  <si>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</si>
  <si>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</si>
  <si>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</si>
  <si>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</si>
  <si>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</si>
  <si>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</si>
  <si>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</si>
  <si>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</si>
  <si>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</si>
  <si>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</si>
  <si>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</si>
  <si>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</si>
  <si>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</si>
  <si>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</si>
  <si>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</si>
  <si>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</si>
  <si>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</si>
  <si>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</si>
  <si>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</si>
  <si>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</si>
  <si>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</si>
  <si>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</si>
  <si>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</si>
  <si>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</si>
  <si>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</si>
  <si>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</si>
  <si>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</si>
  <si>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</si>
  <si>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</si>
  <si>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</si>
  <si>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</si>
  <si>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</si>
  <si>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</si>
  <si>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</si>
  <si>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</si>
  <si>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</si>
  <si>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</si>
  <si>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</si>
  <si>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</si>
  <si>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</si>
  <si>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</si>
  <si>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</si>
  <si>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</si>
  <si>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</si>
  <si>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</si>
  <si>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</si>
  <si>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</si>
  <si>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</si>
  <si>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</si>
  <si>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</si>
  <si>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</si>
  <si>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</si>
  <si>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</si>
  <si>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</si>
  <si>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</si>
  <si>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</si>
  <si>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</si>
  <si>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</si>
  <si>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</si>
  <si>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</si>
  <si>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</si>
  <si>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</si>
  <si>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</si>
  <si>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</si>
  <si>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</si>
  <si>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</si>
  <si>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</si>
  <si>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</si>
  <si>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</si>
  <si>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</si>
  <si>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</si>
  <si>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</si>
  <si>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</si>
  <si>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</si>
  <si>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</si>
  <si>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</si>
  <si>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</si>
  <si>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</si>
  <si>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</si>
  <si>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</si>
  <si>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</si>
  <si>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</si>
  <si>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</si>
  <si>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</si>
  <si>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</si>
  <si>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</si>
  <si>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</si>
  <si>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</si>
  <si>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</si>
  <si>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</si>
  <si>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</si>
  <si>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</si>
  <si>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</si>
  <si>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</si>
  <si>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</si>
  <si>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</si>
  <si>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</si>
  <si>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</si>
  <si>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</si>
  <si>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</si>
  <si>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</si>
  <si>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</si>
  <si>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</si>
  <si>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</si>
  <si>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</si>
  <si>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</si>
  <si>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</si>
  <si>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</si>
  <si>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</si>
  <si>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</si>
  <si>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</si>
  <si>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</si>
  <si>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</si>
  <si>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</si>
  <si>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</si>
  <si>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</si>
  <si>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</si>
  <si>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</si>
  <si>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</si>
  <si>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</si>
  <si>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</si>
  <si>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</si>
  <si>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</si>
  <si>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</si>
  <si>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</si>
  <si>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</si>
  <si>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</si>
  <si>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</si>
  <si>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</si>
  <si>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</si>
  <si>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</si>
  <si>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</si>
  <si>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</si>
  <si>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</si>
  <si>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</si>
  <si>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</si>
  <si>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</si>
  <si>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</si>
  <si>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</si>
  <si>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</si>
  <si>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</si>
  <si>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</si>
  <si>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</si>
  <si>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</si>
  <si>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</si>
  <si>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</si>
  <si>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</si>
  <si>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</si>
  <si>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</si>
  <si>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</si>
  <si>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</si>
  <si>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</si>
  <si>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</si>
  <si>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</si>
  <si>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</si>
  <si>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</si>
  <si>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</si>
  <si>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</si>
  <si>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</si>
  <si>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</si>
  <si>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</si>
  <si>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</si>
  <si>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</si>
  <si>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</si>
  <si>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</si>
  <si>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</si>
  <si>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</si>
  <si>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</si>
  <si>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</si>
  <si>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</si>
  <si>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</si>
  <si>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</si>
  <si>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</si>
  <si>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</si>
  <si>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</si>
  <si>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</si>
  <si>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</si>
  <si>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</si>
  <si>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</si>
  <si>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</si>
  <si>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</si>
  <si>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</si>
  <si>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</si>
  <si>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</si>
  <si>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</si>
  <si>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</si>
  <si>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</si>
  <si>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</si>
  <si>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</si>
  <si>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</si>
  <si>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</si>
  <si>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</si>
  <si>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</si>
  <si>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</si>
  <si>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</si>
  <si>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</si>
  <si>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</si>
  <si>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</si>
  <si>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</si>
  <si>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</si>
  <si>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</si>
  <si>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</si>
  <si>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</si>
  <si>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</si>
  <si>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</si>
  <si>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</si>
  <si>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</si>
  <si>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</si>
  <si>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</si>
  <si>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</si>
  <si>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</si>
  <si>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</si>
  <si>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</si>
  <si>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</si>
  <si>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</si>
  <si>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</si>
  <si>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</si>
  <si>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</si>
  <si>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</si>
  <si>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</si>
  <si>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</si>
  <si>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</si>
  <si>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</si>
  <si>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</si>
  <si>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</si>
  <si>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</si>
  <si>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</si>
  <si>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</si>
  <si>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</si>
  <si>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</si>
  <si>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</si>
  <si>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</si>
  <si>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</si>
  <si>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</si>
  <si>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</si>
  <si>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</si>
  <si>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</si>
  <si>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</si>
  <si>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</si>
  <si>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</si>
  <si>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</si>
  <si>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</si>
  <si>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</si>
  <si>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</si>
  <si>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</si>
  <si>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</si>
  <si>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</si>
  <si>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</si>
  <si>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</si>
  <si>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</si>
  <si>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</si>
  <si>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</si>
  <si>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</si>
  <si>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</si>
  <si>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</si>
  <si>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</si>
  <si>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</si>
  <si>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</si>
  <si>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</si>
  <si>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</si>
  <si>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</si>
  <si>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</si>
  <si>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</si>
  <si>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</si>
  <si>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</si>
  <si>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</si>
  <si>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</si>
  <si>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</si>
  <si>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</si>
  <si>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</si>
  <si>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</si>
  <si>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</si>
  <si>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</si>
  <si>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</si>
  <si>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</si>
  <si>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</si>
  <si>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</si>
  <si>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</si>
  <si>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</si>
  <si>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</si>
  <si>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</si>
  <si>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</si>
  <si>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</si>
  <si>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</si>
  <si>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</si>
  <si>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</si>
  <si>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</si>
  <si>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</si>
  <si>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</si>
  <si>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</si>
  <si>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</si>
  <si>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</si>
  <si>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</si>
  <si>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</si>
  <si>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</si>
  <si>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</si>
  <si>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</si>
  <si>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</si>
  <si>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</si>
  <si>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</si>
  <si>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</si>
  <si>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</si>
  <si>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</si>
  <si>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</si>
  <si>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</si>
  <si>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</si>
  <si>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</si>
  <si>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</si>
  <si>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</si>
  <si>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</si>
  <si>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</si>
  <si>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</si>
  <si>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</si>
  <si>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</si>
  <si>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</si>
  <si>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</si>
  <si>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</si>
  <si>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</si>
  <si>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</si>
  <si>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</si>
  <si>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</si>
  <si>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</si>
  <si>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</si>
  <si>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</si>
  <si>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</si>
  <si>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</si>
  <si>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</si>
  <si>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</si>
  <si>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</si>
  <si>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</si>
  <si>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</si>
  <si>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</si>
  <si>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</si>
  <si>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</si>
  <si>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</si>
  <si>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</si>
  <si>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</si>
  <si>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</si>
  <si>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</si>
  <si>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</si>
  <si>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</si>
  <si>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</si>
  <si>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</si>
  <si>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</si>
  <si>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</si>
  <si>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</si>
  <si>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</si>
  <si>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</si>
  <si>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</si>
  <si>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</si>
  <si>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</si>
  <si>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</si>
  <si>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</si>
  <si>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</si>
  <si>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</si>
  <si>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</si>
  <si>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</si>
  <si>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</si>
  <si>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</si>
  <si>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</si>
  <si>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</si>
  <si>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</si>
  <si>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</si>
  <si>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</si>
  <si>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</si>
  <si>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</si>
  <si>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</si>
  <si>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</si>
  <si>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</si>
  <si>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</si>
  <si>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</si>
  <si>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</si>
  <si>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</si>
  <si>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</si>
  <si>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</si>
  <si>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</si>
  <si>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</si>
  <si>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</si>
  <si>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</si>
  <si>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</si>
  <si>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</si>
  <si>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</si>
  <si>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</si>
  <si>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</si>
  <si>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</si>
  <si>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</si>
  <si>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</si>
  <si>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</si>
  <si>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</si>
  <si>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</si>
  <si>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</si>
  <si>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</si>
  <si>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</si>
  <si>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</si>
  <si>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</si>
  <si>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</si>
  <si>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</si>
  <si>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</si>
  <si>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</si>
  <si>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</si>
  <si>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</si>
  <si>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</si>
  <si>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</si>
  <si>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</si>
  <si>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</si>
  <si>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</si>
  <si>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</si>
  <si>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</si>
  <si>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</si>
  <si>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</si>
  <si>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</si>
  <si>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</si>
  <si>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</si>
  <si>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</si>
  <si>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</si>
  <si>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</si>
  <si>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</si>
  <si>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</si>
  <si>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</si>
  <si>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</si>
  <si>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</si>
  <si>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</si>
  <si>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</si>
  <si>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</si>
  <si>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</si>
  <si>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</si>
  <si>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</si>
  <si>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</si>
  <si>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</si>
  <si>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</si>
  <si>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</si>
  <si>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</si>
  <si>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</si>
  <si>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</si>
  <si>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</si>
  <si>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</si>
  <si>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</si>
  <si>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</si>
  <si>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</si>
  <si>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</si>
  <si>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</si>
  <si>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</si>
  <si>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</si>
  <si>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</si>
  <si>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</si>
  <si>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</si>
  <si>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</si>
  <si>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</si>
  <si>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</si>
  <si>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</si>
  <si>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</si>
  <si>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</si>
  <si>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</si>
  <si>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</si>
  <si>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</si>
  <si>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</si>
  <si>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</si>
  <si>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</si>
  <si>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</si>
  <si>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</si>
  <si>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</si>
  <si>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</si>
  <si>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</si>
  <si>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</si>
  <si>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</si>
  <si>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</si>
  <si>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</si>
  <si>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</si>
  <si>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</si>
  <si>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</si>
  <si>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</si>
  <si>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</si>
  <si>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</si>
  <si>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</si>
  <si>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</si>
  <si>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</si>
  <si>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</si>
  <si>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</si>
  <si>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</si>
  <si>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</si>
  <si>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</si>
  <si>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</si>
  <si>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</si>
  <si>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</si>
  <si>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</si>
  <si>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</si>
  <si>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</si>
  <si>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</si>
  <si>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</si>
  <si>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</si>
  <si>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</si>
  <si>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</si>
  <si>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</si>
  <si>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</si>
  <si>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</si>
  <si>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</si>
  <si>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</si>
  <si>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</si>
  <si>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</si>
  <si>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</si>
  <si>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</si>
  <si>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</si>
  <si>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</si>
  <si>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</si>
  <si>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</si>
  <si>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</si>
  <si>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</si>
  <si>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</si>
  <si>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</si>
  <si>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</si>
  <si>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</si>
  <si>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</si>
  <si>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</si>
  <si>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</si>
  <si>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</si>
  <si>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</si>
  <si>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</si>
  <si>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</si>
  <si>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</si>
  <si>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</si>
  <si>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</si>
  <si>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</si>
  <si>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</si>
  <si>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</si>
  <si>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</si>
  <si>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</si>
  <si>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</si>
  <si>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</si>
  <si>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</si>
  <si>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</si>
  <si>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</si>
  <si>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</si>
  <si>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</si>
  <si>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</si>
  <si>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</si>
  <si>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</si>
  <si>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</si>
  <si>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</si>
  <si>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</si>
  <si>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</si>
  <si>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</si>
  <si>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</si>
  <si>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</si>
  <si>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</si>
  <si>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</si>
  <si>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</si>
  <si>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</si>
  <si>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</si>
  <si>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</si>
  <si>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</si>
  <si>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</si>
  <si>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</si>
  <si>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</si>
  <si>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</si>
  <si>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</si>
  <si>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</si>
  <si>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</si>
  <si>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</si>
  <si>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</si>
  <si>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</si>
  <si>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</si>
  <si>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</si>
  <si>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</si>
  <si>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</si>
  <si>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</si>
  <si>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</si>
  <si>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</si>
  <si>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</si>
  <si>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</si>
  <si>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</si>
  <si>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</si>
  <si>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</si>
  <si>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</si>
  <si>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</si>
  <si>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</si>
  <si>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</si>
  <si>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</si>
  <si>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</si>
  <si>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</si>
  <si>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</si>
  <si>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</si>
  <si>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</si>
  <si>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</si>
  <si>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</si>
  <si>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</si>
  <si>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</si>
  <si>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</si>
  <si>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</si>
  <si>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</si>
  <si>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</si>
  <si>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</si>
  <si>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</si>
  <si>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</si>
  <si>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</si>
  <si>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</si>
  <si>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</si>
  <si>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</si>
  <si>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</si>
  <si>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</si>
  <si>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</si>
  <si>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</si>
  <si>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</si>
  <si>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</si>
  <si>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</si>
  <si>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</si>
  <si>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</si>
  <si>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</si>
  <si>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</si>
  <si>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</si>
  <si>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</si>
  <si>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</si>
  <si>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</si>
  <si>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</si>
  <si>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</si>
  <si>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</si>
  <si>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</si>
  <si>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</si>
  <si>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</si>
  <si>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</si>
  <si>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</si>
  <si>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</si>
  <si>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</si>
  <si>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</si>
  <si>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</si>
  <si>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</si>
  <si>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</si>
  <si>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</si>
  <si>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</si>
  <si>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</si>
  <si>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</si>
  <si>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</si>
  <si>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</si>
  <si>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</si>
  <si>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</si>
  <si>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</si>
  <si>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</si>
  <si>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</si>
  <si>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</si>
  <si>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</si>
  <si>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</si>
  <si>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</si>
  <si>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</si>
  <si>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</si>
  <si>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</si>
  <si>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</si>
  <si>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</si>
  <si>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</si>
  <si>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</si>
  <si>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</si>
  <si>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</si>
  <si>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</si>
  <si>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</si>
  <si>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</si>
  <si>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</si>
  <si>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</si>
  <si>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</si>
  <si>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</si>
  <si>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</si>
  <si>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</si>
  <si>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</si>
  <si>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</si>
  <si>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</si>
  <si>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</si>
  <si>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</si>
  <si>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</si>
  <si>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</si>
  <si>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</si>
  <si>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</si>
  <si>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</si>
  <si>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</si>
  <si>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</si>
  <si>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</si>
  <si>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</si>
  <si>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</si>
  <si>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</si>
  <si>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</si>
  <si>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</si>
  <si>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</si>
  <si>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</si>
  <si>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</si>
  <si>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</si>
  <si>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</si>
  <si>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</si>
  <si>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</si>
  <si>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</si>
  <si>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</si>
  <si>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</si>
  <si>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</si>
  <si>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</si>
  <si>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</si>
  <si>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</si>
  <si>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</si>
  <si>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</si>
  <si>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</si>
  <si>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</si>
  <si>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</si>
  <si>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</si>
  <si>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</si>
  <si>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</si>
  <si>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</si>
  <si>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</si>
  <si>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</si>
  <si>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</si>
  <si>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</si>
  <si>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</si>
  <si>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</si>
  <si>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</si>
  <si>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</si>
  <si>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</si>
  <si>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</si>
  <si>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</si>
  <si>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</si>
  <si>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</si>
  <si>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</si>
  <si>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</si>
  <si>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</si>
  <si>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</si>
  <si>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</si>
  <si>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</si>
  <si>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</si>
  <si>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</si>
  <si>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</si>
  <si>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</si>
  <si>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</si>
  <si>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</si>
  <si>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</si>
  <si>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</si>
  <si>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</si>
  <si>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</si>
  <si>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</si>
  <si>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</si>
  <si>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</si>
  <si>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</si>
  <si>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</si>
  <si>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</si>
  <si>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</si>
  <si>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</si>
  <si>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</si>
  <si>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</si>
  <si>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</si>
  <si>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</si>
  <si>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</si>
  <si>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</si>
  <si>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</si>
  <si>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</si>
  <si>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</si>
  <si>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</si>
  <si>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</si>
  <si>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</si>
  <si>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</si>
  <si>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</si>
  <si>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</si>
  <si>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</si>
  <si>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</si>
  <si>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</si>
  <si>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</si>
  <si>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</si>
  <si>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</si>
  <si>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</si>
  <si>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</si>
  <si>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</si>
  <si>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</si>
  <si>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</si>
  <si>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</si>
  <si>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</si>
  <si>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</si>
  <si>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</si>
  <si>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</si>
  <si>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</si>
  <si>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</si>
  <si>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</si>
  <si>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</si>
  <si>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</si>
  <si>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</si>
  <si>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</si>
  <si>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</si>
  <si>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</si>
  <si>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</si>
  <si>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</si>
  <si>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</si>
  <si>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</si>
  <si>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</si>
  <si>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</si>
  <si>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</si>
  <si>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</si>
  <si>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</si>
  <si>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</si>
  <si>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</si>
  <si>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</si>
  <si>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</si>
  <si>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</si>
  <si>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</si>
  <si>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</si>
  <si>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</si>
  <si>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</si>
  <si>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</si>
  <si>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</si>
  <si>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</si>
  <si>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</si>
  <si>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</si>
  <si>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</si>
  <si>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</si>
  <si>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</si>
  <si>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</si>
  <si>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</si>
  <si>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</si>
  <si>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</si>
  <si>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</si>
  <si>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</si>
  <si>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</si>
  <si>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</si>
  <si>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</si>
  <si>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</si>
  <si>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</si>
  <si>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</si>
  <si>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</si>
  <si>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</si>
  <si>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</si>
  <si>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</si>
  <si>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</si>
  <si>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</si>
  <si>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</si>
  <si>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</si>
  <si>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</si>
  <si>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</si>
  <si>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</si>
  <si>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</si>
  <si>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</si>
  <si>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</si>
  <si>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</si>
  <si>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</si>
  <si>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</si>
  <si>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</si>
  <si>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</si>
  <si>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</si>
  <si>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</si>
  <si>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</si>
  <si>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</si>
  <si>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</si>
  <si>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</si>
  <si>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</si>
  <si>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</si>
  <si>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</si>
  <si>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</si>
  <si>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</si>
  <si>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</si>
  <si>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</si>
  <si>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</si>
  <si>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</si>
  <si>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</si>
  <si>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</si>
  <si>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</si>
  <si>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</si>
  <si>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</si>
  <si>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</si>
  <si>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</si>
  <si>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</si>
  <si>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</si>
  <si>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</si>
  <si>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</si>
  <si>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</si>
  <si>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</si>
  <si>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</si>
  <si>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</si>
  <si>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</si>
  <si>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</si>
  <si>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</si>
  <si>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</si>
  <si>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</si>
  <si>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</si>
  <si>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</si>
  <si>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</si>
  <si>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</si>
  <si>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</si>
  <si>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</si>
  <si>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</si>
  <si>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</si>
  <si>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</si>
  <si>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</si>
  <si>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</si>
  <si>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</si>
  <si>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</si>
  <si>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</si>
  <si>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</si>
  <si>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</si>
  <si>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</si>
  <si>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</si>
  <si>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</si>
  <si>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</si>
  <si>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</si>
  <si>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</si>
  <si>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</si>
  <si>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</si>
  <si>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</si>
  <si>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Mačva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</si>
</sst>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5207</c:v>
                </c:pt>
                <c:pt idx="1">
                  <c:v>6519</c:v>
                </c:pt>
                <c:pt idx="2">
                  <c:v>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5834</c:v>
                </c:pt>
                <c:pt idx="1">
                  <c:v>7244</c:v>
                </c:pt>
                <c:pt idx="2">
                  <c:v>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5024"/>
        <c:axId val="192363520"/>
      </c:barChart>
      <c:catAx>
        <c:axId val="1923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520"/>
        <c:crosses val="autoZero"/>
        <c:auto val="1"/>
        <c:lblAlgn val="ctr"/>
        <c:lblOffset val="100"/>
        <c:noMultiLvlLbl val="0"/>
      </c:catAx>
      <c:valAx>
        <c:axId val="19236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5024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6119</c:v>
                </c:pt>
                <c:pt idx="1">
                  <c:v>5266</c:v>
                </c:pt>
                <c:pt idx="2">
                  <c:v>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29728"/>
        <c:axId val="200731264"/>
      </c:barChart>
      <c:catAx>
        <c:axId val="2007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1264"/>
        <c:crosses val="autoZero"/>
        <c:auto val="1"/>
        <c:lblAlgn val="ctr"/>
        <c:lblOffset val="100"/>
        <c:noMultiLvlLbl val="0"/>
      </c:catAx>
      <c:valAx>
        <c:axId val="20073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238</c:v>
                </c:pt>
                <c:pt idx="1">
                  <c:v>332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8736"/>
        <c:axId val="201030272"/>
      </c:barChart>
      <c:catAx>
        <c:axId val="201028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272"/>
        <c:crosses val="autoZero"/>
        <c:auto val="1"/>
        <c:lblAlgn val="ctr"/>
        <c:lblOffset val="100"/>
        <c:noMultiLvlLbl val="0"/>
      </c:catAx>
      <c:valAx>
        <c:axId val="201030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384</c:v>
                </c:pt>
                <c:pt idx="1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06016"/>
        <c:axId val="201242880"/>
      </c:barChart>
      <c:catAx>
        <c:axId val="201206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auto val="1"/>
        <c:lblAlgn val="ctr"/>
        <c:lblOffset val="100"/>
        <c:noMultiLvlLbl val="0"/>
      </c:catAx>
      <c:valAx>
        <c:axId val="201242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89108</c:v>
                </c:pt>
                <c:pt idx="1">
                  <c:v>85765</c:v>
                </c:pt>
                <c:pt idx="2">
                  <c:v>84969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0496"/>
        <c:axId val="201772032"/>
      </c:barChart>
      <c:catAx>
        <c:axId val="20177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2032"/>
        <c:crosses val="autoZero"/>
        <c:auto val="1"/>
        <c:lblAlgn val="ctr"/>
        <c:lblOffset val="100"/>
        <c:noMultiLvlLbl val="0"/>
      </c:catAx>
      <c:valAx>
        <c:axId val="20177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0496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17.032929905700041</c:v>
                </c:pt>
                <c:pt idx="1">
                  <c:v>60.794567241275757</c:v>
                </c:pt>
                <c:pt idx="2">
                  <c:v>22.172502853024206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246</c:v>
                </c:pt>
                <c:pt idx="1">
                  <c:v>229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31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97024"/>
        <c:axId val="202608640"/>
      </c:barChart>
      <c:catAx>
        <c:axId val="2024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608640"/>
        <c:crosses val="autoZero"/>
        <c:auto val="1"/>
        <c:lblAlgn val="ctr"/>
        <c:lblOffset val="100"/>
        <c:noMultiLvlLbl val="0"/>
      </c:catAx>
      <c:valAx>
        <c:axId val="2026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12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3024"/>
        <c:axId val="203074944"/>
      </c:barChart>
      <c:catAx>
        <c:axId val="2030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074944"/>
        <c:crosses val="autoZero"/>
        <c:auto val="1"/>
        <c:lblAlgn val="ctr"/>
        <c:lblOffset val="100"/>
        <c:noMultiLvlLbl val="0"/>
      </c:catAx>
      <c:valAx>
        <c:axId val="20307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</c:v>
                </c:pt>
                <c:pt idx="1">
                  <c:v>95.5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97.9</c:v>
                </c:pt>
                <c:pt idx="1">
                  <c:v>96.2</c:v>
                </c:pt>
                <c:pt idx="2">
                  <c:v>95.2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4139136"/>
        <c:axId val="264141824"/>
      </c:barChart>
      <c:catAx>
        <c:axId val="26413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141824"/>
        <c:crosses val="autoZero"/>
        <c:auto val="1"/>
        <c:lblAlgn val="ctr"/>
        <c:lblOffset val="100"/>
        <c:noMultiLvlLbl val="0"/>
      </c:catAx>
      <c:valAx>
        <c:axId val="264141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139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8080</c:v>
                </c:pt>
                <c:pt idx="1">
                  <c:v>7341</c:v>
                </c:pt>
                <c:pt idx="2">
                  <c:v>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320000"/>
        <c:axId val="292321920"/>
      </c:barChart>
      <c:catAx>
        <c:axId val="2923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1920"/>
        <c:crosses val="autoZero"/>
        <c:auto val="1"/>
        <c:lblAlgn val="ctr"/>
        <c:lblOffset val="100"/>
        <c:noMultiLvlLbl val="0"/>
      </c:catAx>
      <c:valAx>
        <c:axId val="2923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000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203</c:v>
                </c:pt>
                <c:pt idx="1">
                  <c:v>247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216</c:v>
                </c:pt>
                <c:pt idx="1">
                  <c:v>223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814272"/>
        <c:axId val="293816192"/>
      </c:barChart>
      <c:catAx>
        <c:axId val="29381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16192"/>
        <c:crosses val="autoZero"/>
        <c:auto val="1"/>
        <c:lblAlgn val="ctr"/>
        <c:lblOffset val="100"/>
        <c:noMultiLvlLbl val="0"/>
      </c:catAx>
      <c:valAx>
        <c:axId val="29381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14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926</c:v>
                </c:pt>
                <c:pt idx="1">
                  <c:v>1459</c:v>
                </c:pt>
                <c:pt idx="2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429</c:v>
                </c:pt>
                <c:pt idx="1">
                  <c:v>448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89728"/>
        <c:axId val="192565248"/>
      </c:barChart>
      <c:catAx>
        <c:axId val="1924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248"/>
        <c:crosses val="autoZero"/>
        <c:auto val="1"/>
        <c:lblAlgn val="ctr"/>
        <c:lblOffset val="100"/>
        <c:noMultiLvlLbl val="0"/>
      </c:catAx>
      <c:valAx>
        <c:axId val="19256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89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1194</c:v>
                </c:pt>
                <c:pt idx="1">
                  <c:v>1131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1586</c:v>
                </c:pt>
                <c:pt idx="1">
                  <c:v>1848</c:v>
                </c:pt>
                <c:pt idx="2">
                  <c:v>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971456"/>
        <c:axId val="295973248"/>
      </c:barChart>
      <c:catAx>
        <c:axId val="29597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73248"/>
        <c:crosses val="autoZero"/>
        <c:auto val="1"/>
        <c:lblAlgn val="ctr"/>
        <c:lblOffset val="100"/>
        <c:noMultiLvlLbl val="0"/>
      </c:catAx>
      <c:valAx>
        <c:axId val="29597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7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2.1367649708691214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2.2719082227160792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2.3045678419124269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2.6030091897411256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2.4171872184515588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2.5054057300738783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2.7392786353534744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3.084269325485014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3.2667127154784072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3.5700342362904682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3.5212325064568444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3.755856207580035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4.2209742326866477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4.4582257192624182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3.5013364166015979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1.8916301279356118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1.3668238332632592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0.93962099825815359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9335680"/>
        <c:axId val="299520384"/>
      </c:barChart>
      <c:catAx>
        <c:axId val="2993356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9520384"/>
        <c:crosses val="autoZero"/>
        <c:auto val="1"/>
        <c:lblAlgn val="ctr"/>
        <c:lblOffset val="100"/>
        <c:noMultiLvlLbl val="0"/>
      </c:catAx>
      <c:valAx>
        <c:axId val="2995203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9335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2.2689050393417025</c:v>
                </c:pt>
                <c:pt idx="1">
                  <c:v>2.3856537930206017</c:v>
                </c:pt>
                <c:pt idx="2">
                  <c:v>2.5080335155264581</c:v>
                </c:pt>
                <c:pt idx="3">
                  <c:v>2.6979848639557931</c:v>
                </c:pt>
                <c:pt idx="4">
                  <c:v>2.5650939996396178</c:v>
                </c:pt>
                <c:pt idx="5">
                  <c:v>2.7039912307045468</c:v>
                </c:pt>
                <c:pt idx="6">
                  <c:v>2.9705237551804915</c:v>
                </c:pt>
                <c:pt idx="7">
                  <c:v>3.2933659679260012</c:v>
                </c:pt>
                <c:pt idx="8">
                  <c:v>3.4217520571806119</c:v>
                </c:pt>
                <c:pt idx="9">
                  <c:v>3.6331010871523817</c:v>
                </c:pt>
                <c:pt idx="10">
                  <c:v>3.5114721604901193</c:v>
                </c:pt>
                <c:pt idx="11">
                  <c:v>3.6049462430175989</c:v>
                </c:pt>
                <c:pt idx="12">
                  <c:v>3.8654724007447898</c:v>
                </c:pt>
                <c:pt idx="13">
                  <c:v>4.0336506697098926</c:v>
                </c:pt>
                <c:pt idx="14">
                  <c:v>3.0005555889242594</c:v>
                </c:pt>
                <c:pt idx="15">
                  <c:v>1.5045948705627965</c:v>
                </c:pt>
                <c:pt idx="16">
                  <c:v>0.92197729593368971</c:v>
                </c:pt>
                <c:pt idx="17">
                  <c:v>0.55408733257252685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0257280"/>
        <c:axId val="300258816"/>
      </c:barChart>
      <c:catAx>
        <c:axId val="3002572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0258816"/>
        <c:crosses val="autoZero"/>
        <c:auto val="1"/>
        <c:lblAlgn val="ctr"/>
        <c:lblOffset val="100"/>
        <c:noMultiLvlLbl val="0"/>
      </c:catAx>
      <c:valAx>
        <c:axId val="3002588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572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0.29377909873382929</c:v>
                </c:pt>
                <c:pt idx="1">
                  <c:v>0.25034745732511315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1.8803580325390417</c:v>
                </c:pt>
                <c:pt idx="1">
                  <c:v>0.65927800149673921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10.613843695775422</c:v>
                </c:pt>
                <c:pt idx="1">
                  <c:v>5.7526460211681698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20.970845430961912</c:v>
                </c:pt>
                <c:pt idx="1">
                  <c:v>19.46295570364563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50.651124435205389</c:v>
                </c:pt>
                <c:pt idx="1">
                  <c:v>60.83175938134778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5.1892384077516454</c:v>
                </c:pt>
                <c:pt idx="1">
                  <c:v>4.196215387904922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10.400810899032763</c:v>
                </c:pt>
                <c:pt idx="1">
                  <c:v>8.8467980471116494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5258496"/>
        <c:axId val="305260032"/>
      </c:barChart>
      <c:catAx>
        <c:axId val="3052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260032"/>
        <c:crosses val="autoZero"/>
        <c:auto val="1"/>
        <c:lblAlgn val="ctr"/>
        <c:lblOffset val="100"/>
        <c:noMultiLvlLbl val="0"/>
      </c:catAx>
      <c:valAx>
        <c:axId val="30526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258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33.005480440496846</c:v>
                </c:pt>
                <c:pt idx="1">
                  <c:v>29.60425501585831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30.30391533664336</c:v>
                </c:pt>
                <c:pt idx="1">
                  <c:v>37.08616941662806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36.352156957067017</c:v>
                </c:pt>
                <c:pt idx="1">
                  <c:v>32.988845728947652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0.33844726579277407</c:v>
                </c:pt>
                <c:pt idx="1">
                  <c:v>0.32072983856598125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7271168"/>
        <c:axId val="307579136"/>
      </c:barChart>
      <c:catAx>
        <c:axId val="30727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579136"/>
        <c:crosses val="autoZero"/>
        <c:auto val="1"/>
        <c:lblAlgn val="ctr"/>
        <c:lblOffset val="100"/>
        <c:noMultiLvlLbl val="0"/>
      </c:catAx>
      <c:valAx>
        <c:axId val="307579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2711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14</c:v>
                </c:pt>
                <c:pt idx="1">
                  <c:v>9</c:v>
                </c:pt>
                <c:pt idx="2">
                  <c:v>71</c:v>
                </c:pt>
                <c:pt idx="3">
                  <c:v>108</c:v>
                </c:pt>
                <c:pt idx="4">
                  <c:v>189</c:v>
                </c:pt>
                <c:pt idx="5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82</c:v>
                </c:pt>
                <c:pt idx="3">
                  <c:v>89</c:v>
                </c:pt>
                <c:pt idx="4">
                  <c:v>124</c:v>
                </c:pt>
                <c:pt idx="5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7844992"/>
        <c:axId val="308286208"/>
      </c:barChart>
      <c:catAx>
        <c:axId val="3078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286208"/>
        <c:crosses val="autoZero"/>
        <c:auto val="1"/>
        <c:lblAlgn val="ctr"/>
        <c:lblOffset val="100"/>
        <c:noMultiLvlLbl val="0"/>
      </c:catAx>
      <c:valAx>
        <c:axId val="308286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84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1.1399999999999999</c:v>
                </c:pt>
                <c:pt idx="1">
                  <c:v>0.42</c:v>
                </c:pt>
                <c:pt idx="3">
                  <c:v>0.3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9220864"/>
        <c:axId val="309222400"/>
      </c:barChart>
      <c:catAx>
        <c:axId val="30922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222400"/>
        <c:crosses val="autoZero"/>
        <c:auto val="1"/>
        <c:lblAlgn val="ctr"/>
        <c:lblOffset val="100"/>
        <c:noMultiLvlLbl val="0"/>
      </c:catAx>
      <c:valAx>
        <c:axId val="3092224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2208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12.195121951219512</c:v>
                </c:pt>
                <c:pt idx="1">
                  <c:v>66.542717048540851</c:v>
                </c:pt>
                <c:pt idx="2">
                  <c:v>14.252654505853526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87.804878048780495</c:v>
                </c:pt>
                <c:pt idx="1">
                  <c:v>33.457282951459142</c:v>
                </c:pt>
                <c:pt idx="2">
                  <c:v>85.747345494146472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9308032"/>
        <c:axId val="309319168"/>
      </c:barChart>
      <c:catAx>
        <c:axId val="30930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319168"/>
        <c:crosses val="autoZero"/>
        <c:auto val="1"/>
        <c:lblAlgn val="ctr"/>
        <c:lblOffset val="100"/>
        <c:noMultiLvlLbl val="0"/>
      </c:catAx>
      <c:valAx>
        <c:axId val="30931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308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13.3</c:v>
                </c:pt>
                <c:pt idx="1">
                  <c:v>16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348608"/>
        <c:axId val="309478912"/>
      </c:barChart>
      <c:catAx>
        <c:axId val="3093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478912"/>
        <c:crosses val="autoZero"/>
        <c:auto val="1"/>
        <c:lblAlgn val="ctr"/>
        <c:lblOffset val="100"/>
        <c:noMultiLvlLbl val="0"/>
      </c:catAx>
      <c:valAx>
        <c:axId val="30947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348608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1086</c:v>
                </c:pt>
                <c:pt idx="1">
                  <c:v>1145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1134</c:v>
                </c:pt>
                <c:pt idx="1">
                  <c:v>1192</c:v>
                </c:pt>
                <c:pt idx="2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539968"/>
        <c:axId val="309541888"/>
      </c:barChart>
      <c:catAx>
        <c:axId val="3095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541888"/>
        <c:crosses val="autoZero"/>
        <c:auto val="1"/>
        <c:lblAlgn val="ctr"/>
        <c:lblOffset val="100"/>
        <c:noMultiLvlLbl val="0"/>
      </c:catAx>
      <c:valAx>
        <c:axId val="309541888"/>
        <c:scaling>
          <c:orientation val="minMax"/>
          <c:max val="3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539968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12899</c:v>
                </c:pt>
                <c:pt idx="1">
                  <c:v>9703</c:v>
                </c:pt>
                <c:pt idx="2">
                  <c:v>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10303</c:v>
                </c:pt>
                <c:pt idx="1">
                  <c:v>7846</c:v>
                </c:pt>
                <c:pt idx="2">
                  <c:v>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96320"/>
        <c:axId val="193147264"/>
      </c:barChart>
      <c:catAx>
        <c:axId val="1930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7264"/>
        <c:crosses val="autoZero"/>
        <c:auto val="1"/>
        <c:lblAlgn val="ctr"/>
        <c:lblOffset val="100"/>
        <c:noMultiLvlLbl val="0"/>
      </c:catAx>
      <c:valAx>
        <c:axId val="19314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096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2289</c:v>
                </c:pt>
                <c:pt idx="1">
                  <c:v>2810</c:v>
                </c:pt>
                <c:pt idx="2">
                  <c:v>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2560</c:v>
                </c:pt>
                <c:pt idx="1">
                  <c:v>2957</c:v>
                </c:pt>
                <c:pt idx="2">
                  <c:v>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589888"/>
        <c:axId val="309703040"/>
      </c:barChart>
      <c:catAx>
        <c:axId val="3095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703040"/>
        <c:crosses val="autoZero"/>
        <c:auto val="1"/>
        <c:lblAlgn val="ctr"/>
        <c:lblOffset val="100"/>
        <c:noMultiLvlLbl val="0"/>
      </c:catAx>
      <c:valAx>
        <c:axId val="30970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5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26.004893938685491</c:v>
                </c:pt>
                <c:pt idx="1">
                  <c:v>30.702890445634896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26.601829771979862</c:v>
                </c:pt>
                <c:pt idx="1">
                  <c:v>27.912521339848119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16.792132292202428</c:v>
                </c:pt>
                <c:pt idx="1">
                  <c:v>18.696650379702128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13.692118264989636</c:v>
                </c:pt>
                <c:pt idx="1">
                  <c:v>14.999705657267324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8.3680117205155788</c:v>
                </c:pt>
                <c:pt idx="1">
                  <c:v>4.9272973450285518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8.5410140116270004</c:v>
                </c:pt>
                <c:pt idx="1">
                  <c:v>2.7609348325189851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9890048"/>
        <c:axId val="309891840"/>
      </c:barChart>
      <c:catAx>
        <c:axId val="309890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891840"/>
        <c:crosses val="autoZero"/>
        <c:auto val="1"/>
        <c:lblAlgn val="ctr"/>
        <c:lblOffset val="100"/>
        <c:noMultiLvlLbl val="0"/>
      </c:catAx>
      <c:valAx>
        <c:axId val="3098918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890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51.22</c:v>
                </c:pt>
                <c:pt idx="1">
                  <c:v>40.64</c:v>
                </c:pt>
                <c:pt idx="2">
                  <c:v>6.85</c:v>
                </c:pt>
                <c:pt idx="3">
                  <c:v>1.01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54.35</c:v>
                </c:pt>
                <c:pt idx="1">
                  <c:v>36.42</c:v>
                </c:pt>
                <c:pt idx="2">
                  <c:v>7.78</c:v>
                </c:pt>
                <c:pt idx="3">
                  <c:v>1.1200000000000001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0105984"/>
        <c:axId val="310202368"/>
      </c:barChart>
      <c:catAx>
        <c:axId val="310105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202368"/>
        <c:crosses val="autoZero"/>
        <c:auto val="1"/>
        <c:lblAlgn val="ctr"/>
        <c:lblOffset val="100"/>
        <c:noMultiLvlLbl val="0"/>
      </c:catAx>
      <c:valAx>
        <c:axId val="310202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1059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54582</c:v>
                </c:pt>
                <c:pt idx="1">
                  <c:v>61708</c:v>
                </c:pt>
                <c:pt idx="2">
                  <c:v>70527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325248"/>
        <c:axId val="310326784"/>
      </c:barChart>
      <c:catAx>
        <c:axId val="3103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326784"/>
        <c:crosses val="autoZero"/>
        <c:auto val="1"/>
        <c:lblAlgn val="ctr"/>
        <c:lblOffset val="100"/>
        <c:noMultiLvlLbl val="0"/>
      </c:catAx>
      <c:valAx>
        <c:axId val="3103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32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34504</c:v>
                </c:pt>
                <c:pt idx="1">
                  <c:v>35807</c:v>
                </c:pt>
                <c:pt idx="2">
                  <c:v>36994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47183</c:v>
                </c:pt>
                <c:pt idx="1">
                  <c:v>47980</c:v>
                </c:pt>
                <c:pt idx="2">
                  <c:v>47803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454528"/>
        <c:axId val="310470528"/>
      </c:barChart>
      <c:catAx>
        <c:axId val="31045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470528"/>
        <c:crosses val="autoZero"/>
        <c:auto val="1"/>
        <c:lblAlgn val="ctr"/>
        <c:lblOffset val="100"/>
        <c:noMultiLvlLbl val="0"/>
      </c:catAx>
      <c:valAx>
        <c:axId val="31047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454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31.4</c:v>
                </c:pt>
                <c:pt idx="1">
                  <c:v>25.2</c:v>
                </c:pt>
                <c:pt idx="2">
                  <c:v>2.2000000000000002</c:v>
                </c:pt>
                <c:pt idx="3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65.448609941027797</c:v>
                </c:pt>
                <c:pt idx="1">
                  <c:v>79.956494717215662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34.551390058972196</c:v>
                </c:pt>
                <c:pt idx="1">
                  <c:v>20.043505282784338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0551680"/>
        <c:axId val="310555776"/>
      </c:barChart>
      <c:catAx>
        <c:axId val="310551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555776"/>
        <c:crosses val="autoZero"/>
        <c:auto val="1"/>
        <c:lblAlgn val="ctr"/>
        <c:lblOffset val="100"/>
        <c:noMultiLvlLbl val="0"/>
      </c:catAx>
      <c:valAx>
        <c:axId val="3105557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5516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138</c:v>
                </c:pt>
                <c:pt idx="1">
                  <c:v>300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642176"/>
        <c:axId val="310643712"/>
      </c:barChart>
      <c:catAx>
        <c:axId val="3106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643712"/>
        <c:crosses val="autoZero"/>
        <c:auto val="1"/>
        <c:lblAlgn val="ctr"/>
        <c:lblOffset val="100"/>
        <c:noMultiLvlLbl val="0"/>
      </c:catAx>
      <c:valAx>
        <c:axId val="31064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64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9.4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653696"/>
        <c:axId val="310655616"/>
      </c:barChart>
      <c:catAx>
        <c:axId val="31065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655616"/>
        <c:crosses val="autoZero"/>
        <c:auto val="1"/>
        <c:lblAlgn val="ctr"/>
        <c:lblOffset val="100"/>
        <c:noMultiLvlLbl val="0"/>
      </c:catAx>
      <c:valAx>
        <c:axId val="31065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65369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</c:v>
                </c:pt>
                <c:pt idx="1">
                  <c:v>17</c:v>
                </c:pt>
                <c:pt idx="2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317056"/>
        <c:axId val="312318592"/>
      </c:barChart>
      <c:catAx>
        <c:axId val="312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318592"/>
        <c:crosses val="autoZero"/>
        <c:auto val="1"/>
        <c:lblAlgn val="ctr"/>
        <c:lblOffset val="100"/>
        <c:noMultiLvlLbl val="0"/>
      </c:catAx>
      <c:valAx>
        <c:axId val="31231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31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52.4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1.84</c:v>
                </c:pt>
                <c:pt idx="1">
                  <c:v>1.75</c:v>
                </c:pt>
                <c:pt idx="2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2.65</c:v>
                </c:pt>
                <c:pt idx="1">
                  <c:v>2.52</c:v>
                </c:pt>
                <c:pt idx="2">
                  <c:v>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3742464"/>
        <c:axId val="313744384"/>
      </c:barChart>
      <c:catAx>
        <c:axId val="3137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744384"/>
        <c:crosses val="autoZero"/>
        <c:auto val="1"/>
        <c:lblAlgn val="ctr"/>
        <c:lblOffset val="100"/>
        <c:noMultiLvlLbl val="0"/>
      </c:catAx>
      <c:valAx>
        <c:axId val="3137443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37424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5.9</c:v>
                </c:pt>
                <c:pt idx="2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3988608"/>
        <c:axId val="313990144"/>
      </c:barChart>
      <c:catAx>
        <c:axId val="3139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990144"/>
        <c:crosses val="autoZero"/>
        <c:auto val="1"/>
        <c:lblAlgn val="ctr"/>
        <c:lblOffset val="100"/>
        <c:noMultiLvlLbl val="0"/>
      </c:catAx>
      <c:valAx>
        <c:axId val="31399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9886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43.4</c:v>
                </c:pt>
                <c:pt idx="1">
                  <c:v>41.3</c:v>
                </c:pt>
                <c:pt idx="2">
                  <c:v>38.200000000000003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12.2</c:v>
                </c:pt>
                <c:pt idx="1">
                  <c:v>11.4</c:v>
                </c:pt>
                <c:pt idx="2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44.5</c:v>
                </c:pt>
                <c:pt idx="1">
                  <c:v>47.3</c:v>
                </c:pt>
                <c:pt idx="2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4363264"/>
        <c:axId val="314659968"/>
      </c:barChart>
      <c:catAx>
        <c:axId val="31436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659968"/>
        <c:crosses val="autoZero"/>
        <c:auto val="1"/>
        <c:lblAlgn val="ctr"/>
        <c:lblOffset val="100"/>
        <c:noMultiLvlLbl val="0"/>
      </c:catAx>
      <c:valAx>
        <c:axId val="314659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43632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32681</c:v>
                </c:pt>
                <c:pt idx="1">
                  <c:v>44125</c:v>
                </c:pt>
                <c:pt idx="2">
                  <c:v>62798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5842</c:v>
                </c:pt>
                <c:pt idx="1">
                  <c:v>10478</c:v>
                </c:pt>
                <c:pt idx="2">
                  <c:v>18453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554432"/>
        <c:axId val="315759616"/>
      </c:barChart>
      <c:catAx>
        <c:axId val="31555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759616"/>
        <c:crosses val="autoZero"/>
        <c:auto val="1"/>
        <c:lblAlgn val="ctr"/>
        <c:lblOffset val="100"/>
        <c:noMultiLvlLbl val="0"/>
      </c:catAx>
      <c:valAx>
        <c:axId val="315759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555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117833</c:v>
                </c:pt>
                <c:pt idx="1">
                  <c:v>158245</c:v>
                </c:pt>
                <c:pt idx="2">
                  <c:v>253498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32225</c:v>
                </c:pt>
                <c:pt idx="1">
                  <c:v>75630</c:v>
                </c:pt>
                <c:pt idx="2">
                  <c:v>129686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6079488"/>
        <c:axId val="263865472"/>
      </c:barChart>
      <c:catAx>
        <c:axId val="31607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865472"/>
        <c:crosses val="autoZero"/>
        <c:auto val="1"/>
        <c:lblAlgn val="ctr"/>
        <c:lblOffset val="100"/>
        <c:noMultiLvlLbl val="0"/>
      </c:catAx>
      <c:valAx>
        <c:axId val="263865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607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3.6</c:v>
                </c:pt>
                <c:pt idx="1">
                  <c:v>3.6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5.5</c:v>
                </c:pt>
                <c:pt idx="1">
                  <c:v>7.2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3908352"/>
        <c:axId val="263914240"/>
      </c:barChart>
      <c:catAx>
        <c:axId val="26390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914240"/>
        <c:crosses val="autoZero"/>
        <c:auto val="1"/>
        <c:lblAlgn val="ctr"/>
        <c:lblOffset val="100"/>
        <c:noMultiLvlLbl val="0"/>
      </c:catAx>
      <c:valAx>
        <c:axId val="263914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3908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24.9</c:v>
                </c:pt>
                <c:pt idx="1">
                  <c:v>26.2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34.700000000000003</c:v>
                </c:pt>
                <c:pt idx="1">
                  <c:v>35.799999999999997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3928448"/>
        <c:axId val="263942528"/>
      </c:barChart>
      <c:catAx>
        <c:axId val="26392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3942528"/>
        <c:crosses val="autoZero"/>
        <c:auto val="1"/>
        <c:lblAlgn val="ctr"/>
        <c:lblOffset val="100"/>
        <c:noMultiLvlLbl val="0"/>
      </c:catAx>
      <c:valAx>
        <c:axId val="263942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39284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1848.0309999999999</c:v>
                </c:pt>
                <c:pt idx="1">
                  <c:v>3081.7660000000001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3964928"/>
        <c:axId val="263966720"/>
      </c:barChart>
      <c:catAx>
        <c:axId val="26396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966720"/>
        <c:crosses val="autoZero"/>
        <c:auto val="1"/>
        <c:lblAlgn val="ctr"/>
        <c:lblOffset val="100"/>
        <c:noMultiLvlLbl val="0"/>
      </c:catAx>
      <c:valAx>
        <c:axId val="2639667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96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21818.7</c:v>
                </c:pt>
                <c:pt idx="1">
                  <c:v>55902.27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050176"/>
        <c:axId val="264051712"/>
      </c:barChart>
      <c:catAx>
        <c:axId val="26405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51712"/>
        <c:crosses val="autoZero"/>
        <c:auto val="1"/>
        <c:lblAlgn val="ctr"/>
        <c:lblOffset val="100"/>
        <c:noMultiLvlLbl val="0"/>
      </c:catAx>
      <c:valAx>
        <c:axId val="26405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5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95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77</c:v>
                </c:pt>
                <c:pt idx="1">
                  <c:v>77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4073984"/>
        <c:axId val="264075520"/>
      </c:barChart>
      <c:catAx>
        <c:axId val="2640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075520"/>
        <c:crosses val="autoZero"/>
        <c:auto val="1"/>
        <c:lblAlgn val="ctr"/>
        <c:lblOffset val="100"/>
        <c:noMultiLvlLbl val="0"/>
      </c:catAx>
      <c:valAx>
        <c:axId val="2640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0739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19.399999999999999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54.8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25.8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59104"/>
        <c:axId val="193787392"/>
      </c:barChart>
      <c:catAx>
        <c:axId val="19375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7392"/>
        <c:crosses val="autoZero"/>
        <c:auto val="1"/>
        <c:lblAlgn val="ctr"/>
        <c:lblOffset val="100"/>
        <c:noMultiLvlLbl val="0"/>
      </c:catAx>
      <c:valAx>
        <c:axId val="193787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59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5207</c:v>
                </c:pt>
                <c:pt idx="1">
                  <c:v>6519</c:v>
                </c:pt>
                <c:pt idx="2">
                  <c:v>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5834</c:v>
                </c:pt>
                <c:pt idx="1">
                  <c:v>7244</c:v>
                </c:pt>
                <c:pt idx="2">
                  <c:v>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24224"/>
        <c:axId val="59548032"/>
      </c:barChart>
      <c:catAx>
        <c:axId val="595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032"/>
        <c:crosses val="autoZero"/>
        <c:auto val="1"/>
        <c:lblAlgn val="ctr"/>
        <c:lblOffset val="100"/>
        <c:noMultiLvlLbl val="0"/>
      </c:catAx>
      <c:valAx>
        <c:axId val="5954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2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926</c:v>
                </c:pt>
                <c:pt idx="1">
                  <c:v>1459</c:v>
                </c:pt>
                <c:pt idx="2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429</c:v>
                </c:pt>
                <c:pt idx="1">
                  <c:v>448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69504"/>
        <c:axId val="59760640"/>
      </c:barChart>
      <c:catAx>
        <c:axId val="596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0640"/>
        <c:crosses val="autoZero"/>
        <c:auto val="1"/>
        <c:lblAlgn val="ctr"/>
        <c:lblOffset val="100"/>
        <c:noMultiLvlLbl val="0"/>
      </c:catAx>
      <c:valAx>
        <c:axId val="5976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12899</c:v>
                </c:pt>
                <c:pt idx="1">
                  <c:v>9703</c:v>
                </c:pt>
                <c:pt idx="2">
                  <c:v>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10303</c:v>
                </c:pt>
                <c:pt idx="1">
                  <c:v>7846</c:v>
                </c:pt>
                <c:pt idx="2">
                  <c:v>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4736"/>
        <c:axId val="146806656"/>
      </c:barChart>
      <c:catAx>
        <c:axId val="14680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6656"/>
        <c:crosses val="autoZero"/>
        <c:auto val="1"/>
        <c:lblAlgn val="ctr"/>
        <c:lblOffset val="100"/>
        <c:noMultiLvlLbl val="0"/>
      </c:catAx>
      <c:valAx>
        <c:axId val="14680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4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52.4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19.399999999999999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54.8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25.8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380864"/>
        <c:axId val="147530112"/>
      </c:barChart>
      <c:catAx>
        <c:axId val="14738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0112"/>
        <c:crosses val="autoZero"/>
        <c:auto val="1"/>
        <c:lblAlgn val="ctr"/>
        <c:lblOffset val="100"/>
        <c:noMultiLvlLbl val="0"/>
      </c:catAx>
      <c:valAx>
        <c:axId val="147530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808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43.4</c:v>
                </c:pt>
                <c:pt idx="1">
                  <c:v>41.3</c:v>
                </c:pt>
                <c:pt idx="2">
                  <c:v>38.200000000000003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12.2</c:v>
                </c:pt>
                <c:pt idx="1">
                  <c:v>11.4</c:v>
                </c:pt>
                <c:pt idx="2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44.5</c:v>
                </c:pt>
                <c:pt idx="1">
                  <c:v>47.3</c:v>
                </c:pt>
                <c:pt idx="2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597568"/>
        <c:axId val="150163840"/>
      </c:barChart>
      <c:catAx>
        <c:axId val="1495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3840"/>
        <c:crosses val="autoZero"/>
        <c:auto val="1"/>
        <c:lblAlgn val="ctr"/>
        <c:lblOffset val="100"/>
        <c:noMultiLvlLbl val="0"/>
      </c:catAx>
      <c:valAx>
        <c:axId val="150163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597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0160"/>
        <c:axId val="150301696"/>
      </c:barChart>
      <c:catAx>
        <c:axId val="15030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1696"/>
        <c:crosses val="autoZero"/>
        <c:auto val="1"/>
        <c:lblAlgn val="ctr"/>
        <c:lblOffset val="100"/>
        <c:noMultiLvlLbl val="0"/>
      </c:catAx>
      <c:valAx>
        <c:axId val="15030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0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845</c:v>
                </c:pt>
                <c:pt idx="1">
                  <c:v>3188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561</c:v>
                </c:pt>
                <c:pt idx="1">
                  <c:v>2471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58656"/>
        <c:axId val="150372736"/>
      </c:barChart>
      <c:catAx>
        <c:axId val="15035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2736"/>
        <c:crosses val="autoZero"/>
        <c:auto val="1"/>
        <c:lblAlgn val="ctr"/>
        <c:lblOffset val="100"/>
        <c:noMultiLvlLbl val="0"/>
      </c:catAx>
      <c:valAx>
        <c:axId val="15037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5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287</c:v>
                </c:pt>
                <c:pt idx="1">
                  <c:v>905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130</c:v>
                </c:pt>
                <c:pt idx="1">
                  <c:v>738</c:v>
                </c:pt>
                <c:pt idx="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3760"/>
        <c:axId val="150708224"/>
      </c:barChart>
      <c:catAx>
        <c:axId val="15069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08224"/>
        <c:crosses val="autoZero"/>
        <c:auto val="1"/>
        <c:lblAlgn val="ctr"/>
        <c:lblOffset val="100"/>
        <c:noMultiLvlLbl val="0"/>
      </c:catAx>
      <c:valAx>
        <c:axId val="15070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3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13663</c:v>
                </c:pt>
                <c:pt idx="1">
                  <c:v>11769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512"/>
        <c:axId val="151186048"/>
      </c:barChart>
      <c:catAx>
        <c:axId val="151184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auto val="1"/>
        <c:lblAlgn val="ctr"/>
        <c:lblOffset val="100"/>
        <c:noMultiLvlLbl val="0"/>
      </c:catAx>
      <c:valAx>
        <c:axId val="1511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294528"/>
        <c:axId val="198492928"/>
      </c:barChart>
      <c:catAx>
        <c:axId val="1982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2928"/>
        <c:crosses val="autoZero"/>
        <c:auto val="1"/>
        <c:lblAlgn val="ctr"/>
        <c:lblOffset val="100"/>
        <c:noMultiLvlLbl val="0"/>
      </c:catAx>
      <c:valAx>
        <c:axId val="19849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29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6119</c:v>
                </c:pt>
                <c:pt idx="1">
                  <c:v>5266</c:v>
                </c:pt>
                <c:pt idx="2">
                  <c:v>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2624"/>
        <c:axId val="151324160"/>
      </c:barChart>
      <c:catAx>
        <c:axId val="15132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auto val="1"/>
        <c:lblAlgn val="ctr"/>
        <c:lblOffset val="100"/>
        <c:noMultiLvlLbl val="0"/>
      </c:catAx>
      <c:valAx>
        <c:axId val="15132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238</c:v>
                </c:pt>
                <c:pt idx="1">
                  <c:v>332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000"/>
        <c:axId val="151461888"/>
      </c:barChart>
      <c:catAx>
        <c:axId val="151456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auto val="1"/>
        <c:lblAlgn val="ctr"/>
        <c:lblOffset val="100"/>
        <c:noMultiLvlLbl val="0"/>
      </c:catAx>
      <c:valAx>
        <c:axId val="151461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138</c:v>
                </c:pt>
                <c:pt idx="1">
                  <c:v>300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79392"/>
        <c:axId val="152813952"/>
      </c:barChart>
      <c:catAx>
        <c:axId val="15277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952"/>
        <c:crosses val="autoZero"/>
        <c:auto val="1"/>
        <c:lblAlgn val="ctr"/>
        <c:lblOffset val="100"/>
        <c:noMultiLvlLbl val="0"/>
      </c:catAx>
      <c:valAx>
        <c:axId val="15281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384</c:v>
                </c:pt>
                <c:pt idx="1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95552"/>
        <c:axId val="153307008"/>
      </c:barChart>
      <c:catAx>
        <c:axId val="153095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auto val="1"/>
        <c:lblAlgn val="ctr"/>
        <c:lblOffset val="100"/>
        <c:noMultiLvlLbl val="0"/>
      </c:catAx>
      <c:valAx>
        <c:axId val="153307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1848.0309999999999</c:v>
                </c:pt>
                <c:pt idx="1">
                  <c:v>3081.7660000000001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040"/>
        <c:axId val="153489408"/>
      </c:barChart>
      <c:catAx>
        <c:axId val="1534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auto val="1"/>
        <c:lblAlgn val="ctr"/>
        <c:lblOffset val="100"/>
        <c:noMultiLvlLbl val="0"/>
      </c:catAx>
      <c:valAx>
        <c:axId val="153489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89108</c:v>
                </c:pt>
                <c:pt idx="1">
                  <c:v>85765</c:v>
                </c:pt>
                <c:pt idx="2">
                  <c:v>84969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344"/>
        <c:axId val="153673088"/>
      </c:barChart>
      <c:catAx>
        <c:axId val="1536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auto val="1"/>
        <c:lblAlgn val="ctr"/>
        <c:lblOffset val="100"/>
        <c:noMultiLvlLbl val="0"/>
      </c:catAx>
      <c:valAx>
        <c:axId val="15367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5.9</c:v>
                </c:pt>
                <c:pt idx="2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240"/>
        <c:axId val="153835776"/>
      </c:barChart>
      <c:catAx>
        <c:axId val="1538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auto val="1"/>
        <c:lblAlgn val="ctr"/>
        <c:lblOffset val="100"/>
        <c:noMultiLvlLbl val="0"/>
      </c:catAx>
      <c:valAx>
        <c:axId val="1538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13.3</c:v>
                </c:pt>
                <c:pt idx="1">
                  <c:v>16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8080"/>
        <c:axId val="153937792"/>
      </c:barChart>
      <c:catAx>
        <c:axId val="15391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7792"/>
        <c:crosses val="autoZero"/>
        <c:auto val="1"/>
        <c:lblAlgn val="ctr"/>
        <c:lblOffset val="100"/>
        <c:noMultiLvlLbl val="0"/>
      </c:catAx>
      <c:valAx>
        <c:axId val="15393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17.032929905700041</c:v>
                </c:pt>
                <c:pt idx="1">
                  <c:v>60.794567241275757</c:v>
                </c:pt>
                <c:pt idx="2">
                  <c:v>22.172502853024206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246</c:v>
                </c:pt>
                <c:pt idx="1">
                  <c:v>229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31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2704"/>
        <c:axId val="154314240"/>
      </c:barChart>
      <c:catAx>
        <c:axId val="1543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auto val="1"/>
        <c:lblAlgn val="ctr"/>
        <c:lblOffset val="100"/>
        <c:noMultiLvlLbl val="0"/>
      </c:catAx>
      <c:valAx>
        <c:axId val="15431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2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845</c:v>
                </c:pt>
                <c:pt idx="1">
                  <c:v>3188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561</c:v>
                </c:pt>
                <c:pt idx="1">
                  <c:v>2471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25952"/>
        <c:axId val="199353472"/>
      </c:barChart>
      <c:catAx>
        <c:axId val="19932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3472"/>
        <c:crosses val="autoZero"/>
        <c:auto val="1"/>
        <c:lblAlgn val="ctr"/>
        <c:lblOffset val="100"/>
        <c:noMultiLvlLbl val="0"/>
      </c:catAx>
      <c:valAx>
        <c:axId val="1993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2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12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71840"/>
        <c:axId val="154787200"/>
      </c:barChart>
      <c:catAx>
        <c:axId val="1547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auto val="1"/>
        <c:lblAlgn val="ctr"/>
        <c:lblOffset val="100"/>
        <c:noMultiLvlLbl val="0"/>
      </c:catAx>
      <c:valAx>
        <c:axId val="15478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7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</c:v>
                </c:pt>
                <c:pt idx="1">
                  <c:v>95.5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97.9</c:v>
                </c:pt>
                <c:pt idx="1">
                  <c:v>96.2</c:v>
                </c:pt>
                <c:pt idx="2">
                  <c:v>95.2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7616"/>
        <c:axId val="155127808"/>
      </c:barChart>
      <c:catAx>
        <c:axId val="15508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auto val="1"/>
        <c:lblAlgn val="ctr"/>
        <c:lblOffset val="100"/>
        <c:noMultiLvlLbl val="0"/>
      </c:catAx>
      <c:valAx>
        <c:axId val="155127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7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8080</c:v>
                </c:pt>
                <c:pt idx="1">
                  <c:v>7341</c:v>
                </c:pt>
                <c:pt idx="2">
                  <c:v>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6320"/>
        <c:axId val="155257856"/>
      </c:barChart>
      <c:catAx>
        <c:axId val="15525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856"/>
        <c:crosses val="autoZero"/>
        <c:auto val="1"/>
        <c:lblAlgn val="ctr"/>
        <c:lblOffset val="100"/>
        <c:noMultiLvlLbl val="0"/>
      </c:catAx>
      <c:valAx>
        <c:axId val="15525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203</c:v>
                </c:pt>
                <c:pt idx="1">
                  <c:v>247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216</c:v>
                </c:pt>
                <c:pt idx="1">
                  <c:v>223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69536"/>
        <c:axId val="155600000"/>
      </c:barChart>
      <c:catAx>
        <c:axId val="1555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000"/>
        <c:crosses val="autoZero"/>
        <c:auto val="1"/>
        <c:lblAlgn val="ctr"/>
        <c:lblOffset val="100"/>
        <c:noMultiLvlLbl val="0"/>
      </c:catAx>
      <c:valAx>
        <c:axId val="1556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9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1194</c:v>
                </c:pt>
                <c:pt idx="1">
                  <c:v>1131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1586</c:v>
                </c:pt>
                <c:pt idx="1">
                  <c:v>1848</c:v>
                </c:pt>
                <c:pt idx="2">
                  <c:v>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70656"/>
        <c:axId val="156573696"/>
      </c:barChart>
      <c:catAx>
        <c:axId val="1564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3696"/>
        <c:crosses val="autoZero"/>
        <c:auto val="1"/>
        <c:lblAlgn val="ctr"/>
        <c:lblOffset val="100"/>
        <c:noMultiLvlLbl val="0"/>
      </c:catAx>
      <c:valAx>
        <c:axId val="15657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2.1367649708691214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2.2719082227160792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2.3045678419124269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2.6030091897411256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2.4171872184515588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2.5054057300738783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2.7392786353534744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3.084269325485014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3.2667127154784072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3.5700342362904682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3.5212325064568444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3.755856207580035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4.2209742326866477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4.4582257192624182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3.5013364166015979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1.8916301279356118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1.3668238332632592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0.93962099825815359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1936"/>
        <c:axId val="157833472"/>
      </c:barChart>
      <c:catAx>
        <c:axId val="1578319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3472"/>
        <c:crosses val="autoZero"/>
        <c:auto val="1"/>
        <c:lblAlgn val="ctr"/>
        <c:lblOffset val="100"/>
        <c:noMultiLvlLbl val="0"/>
      </c:catAx>
      <c:valAx>
        <c:axId val="1578334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1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2.2689050393417025</c:v>
                </c:pt>
                <c:pt idx="1">
                  <c:v>2.3856537930206017</c:v>
                </c:pt>
                <c:pt idx="2">
                  <c:v>2.5080335155264581</c:v>
                </c:pt>
                <c:pt idx="3">
                  <c:v>2.6979848639557931</c:v>
                </c:pt>
                <c:pt idx="4">
                  <c:v>2.5650939996396178</c:v>
                </c:pt>
                <c:pt idx="5">
                  <c:v>2.7039912307045468</c:v>
                </c:pt>
                <c:pt idx="6">
                  <c:v>2.9705237551804915</c:v>
                </c:pt>
                <c:pt idx="7">
                  <c:v>3.2933659679260012</c:v>
                </c:pt>
                <c:pt idx="8">
                  <c:v>3.4217520571806119</c:v>
                </c:pt>
                <c:pt idx="9">
                  <c:v>3.6331010871523817</c:v>
                </c:pt>
                <c:pt idx="10">
                  <c:v>3.5114721604901193</c:v>
                </c:pt>
                <c:pt idx="11">
                  <c:v>3.6049462430175989</c:v>
                </c:pt>
                <c:pt idx="12">
                  <c:v>3.8654724007447898</c:v>
                </c:pt>
                <c:pt idx="13">
                  <c:v>4.0336506697098926</c:v>
                </c:pt>
                <c:pt idx="14">
                  <c:v>3.0005555889242594</c:v>
                </c:pt>
                <c:pt idx="15">
                  <c:v>1.5045948705627965</c:v>
                </c:pt>
                <c:pt idx="16">
                  <c:v>0.92197729593368971</c:v>
                </c:pt>
                <c:pt idx="17">
                  <c:v>0.55408733257252685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8000"/>
        <c:axId val="158209536"/>
      </c:barChart>
      <c:catAx>
        <c:axId val="158208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09536"/>
        <c:crosses val="autoZero"/>
        <c:auto val="1"/>
        <c:lblAlgn val="ctr"/>
        <c:lblOffset val="100"/>
        <c:noMultiLvlLbl val="0"/>
      </c:catAx>
      <c:valAx>
        <c:axId val="158209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8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0.29377909873382929</c:v>
                </c:pt>
                <c:pt idx="1">
                  <c:v>0.25034745732511315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1.8803580325390417</c:v>
                </c:pt>
                <c:pt idx="1">
                  <c:v>0.65927800149673921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10.613843695775422</c:v>
                </c:pt>
                <c:pt idx="1">
                  <c:v>5.7526460211681698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20.970845430961912</c:v>
                </c:pt>
                <c:pt idx="1">
                  <c:v>19.46295570364563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50.651124435205389</c:v>
                </c:pt>
                <c:pt idx="1">
                  <c:v>60.83175938134778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5.1892384077516454</c:v>
                </c:pt>
                <c:pt idx="1">
                  <c:v>4.196215387904922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10.400810899032763</c:v>
                </c:pt>
                <c:pt idx="1">
                  <c:v>8.8467980471116494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8368"/>
        <c:axId val="159099904"/>
      </c:barChart>
      <c:catAx>
        <c:axId val="15909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904"/>
        <c:crosses val="autoZero"/>
        <c:auto val="1"/>
        <c:lblAlgn val="ctr"/>
        <c:lblOffset val="100"/>
        <c:noMultiLvlLbl val="0"/>
      </c:catAx>
      <c:valAx>
        <c:axId val="159099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8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33.005480440496846</c:v>
                </c:pt>
                <c:pt idx="1">
                  <c:v>29.60425501585831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30.30391533664336</c:v>
                </c:pt>
                <c:pt idx="1">
                  <c:v>37.08616941662806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36.352156957067017</c:v>
                </c:pt>
                <c:pt idx="1">
                  <c:v>32.988845728947652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0.33844726579277407</c:v>
                </c:pt>
                <c:pt idx="1">
                  <c:v>0.32072983856598125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4368"/>
        <c:axId val="159675904"/>
      </c:barChart>
      <c:catAx>
        <c:axId val="15967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904"/>
        <c:crosses val="autoZero"/>
        <c:auto val="1"/>
        <c:lblAlgn val="ctr"/>
        <c:lblOffset val="100"/>
        <c:noMultiLvlLbl val="0"/>
      </c:catAx>
      <c:valAx>
        <c:axId val="159675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43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14</c:v>
                </c:pt>
                <c:pt idx="1">
                  <c:v>9</c:v>
                </c:pt>
                <c:pt idx="2">
                  <c:v>71</c:v>
                </c:pt>
                <c:pt idx="3">
                  <c:v>108</c:v>
                </c:pt>
                <c:pt idx="4">
                  <c:v>189</c:v>
                </c:pt>
                <c:pt idx="5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82</c:v>
                </c:pt>
                <c:pt idx="3">
                  <c:v>89</c:v>
                </c:pt>
                <c:pt idx="4">
                  <c:v>124</c:v>
                </c:pt>
                <c:pt idx="5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0352"/>
        <c:axId val="160021888"/>
      </c:barChart>
      <c:catAx>
        <c:axId val="160020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888"/>
        <c:crosses val="autoZero"/>
        <c:auto val="1"/>
        <c:lblAlgn val="ctr"/>
        <c:lblOffset val="100"/>
        <c:noMultiLvlLbl val="0"/>
      </c:catAx>
      <c:valAx>
        <c:axId val="160021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287</c:v>
                </c:pt>
                <c:pt idx="1">
                  <c:v>905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130</c:v>
                </c:pt>
                <c:pt idx="1">
                  <c:v>738</c:v>
                </c:pt>
                <c:pt idx="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8128"/>
        <c:axId val="199809664"/>
      </c:barChart>
      <c:catAx>
        <c:axId val="19980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809664"/>
        <c:crosses val="autoZero"/>
        <c:auto val="1"/>
        <c:lblAlgn val="ctr"/>
        <c:lblOffset val="100"/>
        <c:noMultiLvlLbl val="0"/>
      </c:catAx>
      <c:valAx>
        <c:axId val="19980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812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1.1399999999999999</c:v>
                </c:pt>
                <c:pt idx="1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472064"/>
        <c:axId val="160590464"/>
      </c:barChart>
      <c:catAx>
        <c:axId val="16047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464"/>
        <c:crosses val="autoZero"/>
        <c:auto val="1"/>
        <c:lblAlgn val="ctr"/>
        <c:lblOffset val="100"/>
        <c:noMultiLvlLbl val="0"/>
      </c:catAx>
      <c:valAx>
        <c:axId val="16059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47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12.195121951219512</c:v>
                </c:pt>
                <c:pt idx="1">
                  <c:v>66.542717048540851</c:v>
                </c:pt>
                <c:pt idx="2">
                  <c:v>14.252654505853526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87.804878048780495</c:v>
                </c:pt>
                <c:pt idx="1">
                  <c:v>33.457282951459142</c:v>
                </c:pt>
                <c:pt idx="2">
                  <c:v>85.747345494146472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4880"/>
        <c:axId val="160821248"/>
      </c:barChart>
      <c:catAx>
        <c:axId val="16079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248"/>
        <c:crosses val="autoZero"/>
        <c:auto val="1"/>
        <c:lblAlgn val="ctr"/>
        <c:lblOffset val="100"/>
        <c:noMultiLvlLbl val="0"/>
      </c:catAx>
      <c:valAx>
        <c:axId val="160821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4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1086</c:v>
                </c:pt>
                <c:pt idx="1">
                  <c:v>1145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1134</c:v>
                </c:pt>
                <c:pt idx="1">
                  <c:v>1192</c:v>
                </c:pt>
                <c:pt idx="2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4048"/>
        <c:axId val="160995584"/>
      </c:barChart>
      <c:catAx>
        <c:axId val="16099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5584"/>
        <c:crosses val="autoZero"/>
        <c:auto val="1"/>
        <c:lblAlgn val="ctr"/>
        <c:lblOffset val="100"/>
        <c:noMultiLvlLbl val="0"/>
      </c:catAx>
      <c:valAx>
        <c:axId val="16099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4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2289</c:v>
                </c:pt>
                <c:pt idx="1">
                  <c:v>2810</c:v>
                </c:pt>
                <c:pt idx="2">
                  <c:v>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2560</c:v>
                </c:pt>
                <c:pt idx="1">
                  <c:v>2957</c:v>
                </c:pt>
                <c:pt idx="2">
                  <c:v>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7376"/>
        <c:axId val="161479296"/>
      </c:barChart>
      <c:catAx>
        <c:axId val="1614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79296"/>
        <c:crosses val="autoZero"/>
        <c:auto val="1"/>
        <c:lblAlgn val="ctr"/>
        <c:lblOffset val="100"/>
        <c:noMultiLvlLbl val="0"/>
      </c:catAx>
      <c:valAx>
        <c:axId val="1614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7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26.004893938685491</c:v>
                </c:pt>
                <c:pt idx="1">
                  <c:v>30.702890445634896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26.601829771979862</c:v>
                </c:pt>
                <c:pt idx="1">
                  <c:v>27.912521339848119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16.792132292202428</c:v>
                </c:pt>
                <c:pt idx="1">
                  <c:v>18.696650379702128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13.692118264989636</c:v>
                </c:pt>
                <c:pt idx="1">
                  <c:v>14.999705657267324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8.3680117205155788</c:v>
                </c:pt>
                <c:pt idx="1">
                  <c:v>4.9272973450285518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8.5410140116270004</c:v>
                </c:pt>
                <c:pt idx="1">
                  <c:v>2.7609348325189851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19744"/>
        <c:axId val="161921664"/>
      </c:barChart>
      <c:catAx>
        <c:axId val="161919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1664"/>
        <c:crosses val="autoZero"/>
        <c:auto val="1"/>
        <c:lblAlgn val="ctr"/>
        <c:lblOffset val="100"/>
        <c:noMultiLvlLbl val="0"/>
      </c:catAx>
      <c:valAx>
        <c:axId val="161921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97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51.22</c:v>
                </c:pt>
                <c:pt idx="1">
                  <c:v>40.64</c:v>
                </c:pt>
                <c:pt idx="2">
                  <c:v>6.85</c:v>
                </c:pt>
                <c:pt idx="3">
                  <c:v>1.01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54.35</c:v>
                </c:pt>
                <c:pt idx="1">
                  <c:v>36.42</c:v>
                </c:pt>
                <c:pt idx="2">
                  <c:v>7.78</c:v>
                </c:pt>
                <c:pt idx="3">
                  <c:v>1.1200000000000001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29248"/>
        <c:axId val="162247424"/>
      </c:barChart>
      <c:catAx>
        <c:axId val="16222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auto val="1"/>
        <c:lblAlgn val="ctr"/>
        <c:lblOffset val="100"/>
        <c:noMultiLvlLbl val="0"/>
      </c:catAx>
      <c:valAx>
        <c:axId val="162247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292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54582</c:v>
                </c:pt>
                <c:pt idx="1">
                  <c:v>61708</c:v>
                </c:pt>
                <c:pt idx="2">
                  <c:v>70527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344320"/>
        <c:axId val="162428032"/>
      </c:barChart>
      <c:catAx>
        <c:axId val="16234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032"/>
        <c:crosses val="autoZero"/>
        <c:auto val="1"/>
        <c:lblAlgn val="ctr"/>
        <c:lblOffset val="100"/>
        <c:noMultiLvlLbl val="0"/>
      </c:catAx>
      <c:valAx>
        <c:axId val="16242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44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34504</c:v>
                </c:pt>
                <c:pt idx="1">
                  <c:v>35807</c:v>
                </c:pt>
                <c:pt idx="2">
                  <c:v>36994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47183</c:v>
                </c:pt>
                <c:pt idx="1">
                  <c:v>47980</c:v>
                </c:pt>
                <c:pt idx="2">
                  <c:v>47803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216000"/>
        <c:axId val="164364672"/>
      </c:barChart>
      <c:catAx>
        <c:axId val="1632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672"/>
        <c:crosses val="autoZero"/>
        <c:auto val="1"/>
        <c:lblAlgn val="ctr"/>
        <c:lblOffset val="100"/>
        <c:noMultiLvlLbl val="0"/>
      </c:catAx>
      <c:valAx>
        <c:axId val="16436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6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31.4</c:v>
                </c:pt>
                <c:pt idx="1">
                  <c:v>25.2</c:v>
                </c:pt>
                <c:pt idx="2">
                  <c:v>2.2000000000000002</c:v>
                </c:pt>
                <c:pt idx="3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65.448609941027797</c:v>
                </c:pt>
                <c:pt idx="1">
                  <c:v>79.956494717215662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34.551390058972196</c:v>
                </c:pt>
                <c:pt idx="1">
                  <c:v>20.043505282784338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296192"/>
        <c:axId val="166384000"/>
      </c:barChart>
      <c:catAx>
        <c:axId val="166296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4000"/>
        <c:crosses val="autoZero"/>
        <c:auto val="1"/>
        <c:lblAlgn val="ctr"/>
        <c:lblOffset val="100"/>
        <c:noMultiLvlLbl val="0"/>
      </c:catAx>
      <c:valAx>
        <c:axId val="1663840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2961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13663</c:v>
                </c:pt>
                <c:pt idx="1">
                  <c:v>11769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000"/>
        <c:axId val="200625536"/>
      </c:barChart>
      <c:catAx>
        <c:axId val="20062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auto val="1"/>
        <c:lblAlgn val="ctr"/>
        <c:lblOffset val="100"/>
        <c:noMultiLvlLbl val="0"/>
      </c:catAx>
      <c:valAx>
        <c:axId val="2006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9.4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072"/>
        <c:axId val="168004608"/>
      </c:barChart>
      <c:catAx>
        <c:axId val="1680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4608"/>
        <c:crosses val="autoZero"/>
        <c:auto val="1"/>
        <c:lblAlgn val="ctr"/>
        <c:lblOffset val="100"/>
        <c:noMultiLvlLbl val="0"/>
      </c:catAx>
      <c:valAx>
        <c:axId val="1680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</c:v>
                </c:pt>
                <c:pt idx="1">
                  <c:v>17</c:v>
                </c:pt>
                <c:pt idx="2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28032"/>
        <c:axId val="186450304"/>
      </c:barChart>
      <c:catAx>
        <c:axId val="186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0304"/>
        <c:crosses val="autoZero"/>
        <c:auto val="1"/>
        <c:lblAlgn val="ctr"/>
        <c:lblOffset val="100"/>
        <c:noMultiLvlLbl val="0"/>
      </c:catAx>
      <c:valAx>
        <c:axId val="18645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1.84</c:v>
                </c:pt>
                <c:pt idx="1">
                  <c:v>1.75</c:v>
                </c:pt>
                <c:pt idx="2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2.65</c:v>
                </c:pt>
                <c:pt idx="1">
                  <c:v>2.52</c:v>
                </c:pt>
                <c:pt idx="2">
                  <c:v>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5760"/>
        <c:axId val="186567296"/>
      </c:barChart>
      <c:catAx>
        <c:axId val="1865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7296"/>
        <c:crosses val="autoZero"/>
        <c:auto val="1"/>
        <c:lblAlgn val="ctr"/>
        <c:lblOffset val="100"/>
        <c:noMultiLvlLbl val="0"/>
      </c:catAx>
      <c:valAx>
        <c:axId val="18656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5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32681</c:v>
                </c:pt>
                <c:pt idx="1">
                  <c:v>44125</c:v>
                </c:pt>
                <c:pt idx="2">
                  <c:v>62798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5842</c:v>
                </c:pt>
                <c:pt idx="1">
                  <c:v>10478</c:v>
                </c:pt>
                <c:pt idx="2">
                  <c:v>18453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4672"/>
        <c:axId val="186856960"/>
      </c:barChart>
      <c:catAx>
        <c:axId val="18684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6960"/>
        <c:crosses val="autoZero"/>
        <c:auto val="1"/>
        <c:lblAlgn val="ctr"/>
        <c:lblOffset val="100"/>
        <c:noMultiLvlLbl val="0"/>
      </c:catAx>
      <c:valAx>
        <c:axId val="186856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4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117833</c:v>
                </c:pt>
                <c:pt idx="1">
                  <c:v>158245</c:v>
                </c:pt>
                <c:pt idx="2">
                  <c:v>253498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32225</c:v>
                </c:pt>
                <c:pt idx="1">
                  <c:v>75630</c:v>
                </c:pt>
                <c:pt idx="2">
                  <c:v>129686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238656"/>
        <c:axId val="189342848"/>
      </c:barChart>
      <c:catAx>
        <c:axId val="18923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2848"/>
        <c:crosses val="autoZero"/>
        <c:auto val="1"/>
        <c:lblAlgn val="ctr"/>
        <c:lblOffset val="100"/>
        <c:noMultiLvlLbl val="0"/>
      </c:catAx>
      <c:valAx>
        <c:axId val="189342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23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3.6</c:v>
                </c:pt>
                <c:pt idx="1">
                  <c:v>3.6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5.5</c:v>
                </c:pt>
                <c:pt idx="1">
                  <c:v>7.2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3632"/>
        <c:axId val="189416192"/>
      </c:barChart>
      <c:catAx>
        <c:axId val="18941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16192"/>
        <c:crosses val="autoZero"/>
        <c:auto val="1"/>
        <c:lblAlgn val="ctr"/>
        <c:lblOffset val="100"/>
        <c:noMultiLvlLbl val="0"/>
      </c:catAx>
      <c:valAx>
        <c:axId val="189416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3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24.9</c:v>
                </c:pt>
                <c:pt idx="1">
                  <c:v>26.2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34.700000000000003</c:v>
                </c:pt>
                <c:pt idx="1">
                  <c:v>35.799999999999997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3360"/>
        <c:axId val="189584896"/>
      </c:barChart>
      <c:catAx>
        <c:axId val="1895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896"/>
        <c:crosses val="autoZero"/>
        <c:auto val="1"/>
        <c:lblAlgn val="ctr"/>
        <c:lblOffset val="100"/>
        <c:noMultiLvlLbl val="0"/>
      </c:catAx>
      <c:valAx>
        <c:axId val="189584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3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21818.7</c:v>
                </c:pt>
                <c:pt idx="1">
                  <c:v>55902.27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0864"/>
        <c:axId val="189942400"/>
      </c:barChart>
      <c:catAx>
        <c:axId val="18994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400"/>
        <c:crosses val="autoZero"/>
        <c:auto val="1"/>
        <c:lblAlgn val="ctr"/>
        <c:lblOffset val="100"/>
        <c:noMultiLvlLbl val="0"/>
      </c:catAx>
      <c:valAx>
        <c:axId val="18994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0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95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77</c:v>
                </c:pt>
                <c:pt idx="1">
                  <c:v>77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7952"/>
        <c:axId val="190129280"/>
      </c:barChart>
      <c:catAx>
        <c:axId val="19007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280"/>
        <c:crosses val="autoZero"/>
        <c:auto val="1"/>
        <c:lblAlgn val="ctr"/>
        <c:lblOffset val="100"/>
        <c:noMultiLvlLbl val="0"/>
      </c:catAx>
      <c:valAx>
        <c:axId val="19012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779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134670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131714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251529</v>
      </c>
      <c r="C4" s="35">
        <v>124030</v>
      </c>
      <c r="D4" s="63">
        <v>127499</v>
      </c>
      <c r="E4" s="211"/>
    </row>
    <row r="5" spans="1:5" ht="30" x14ac:dyDescent="0.25">
      <c r="A5" s="201" t="s">
        <v>716</v>
      </c>
      <c r="B5" s="72">
        <v>258167</v>
      </c>
      <c r="C5" s="61">
        <v>126677</v>
      </c>
      <c r="D5" s="111">
        <v>131490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34708</v>
      </c>
      <c r="C4" s="71">
        <v>61040</v>
      </c>
    </row>
    <row r="5" spans="1:6" x14ac:dyDescent="0.25">
      <c r="A5" s="286" t="s">
        <v>719</v>
      </c>
      <c r="B5" s="214">
        <v>11921</v>
      </c>
      <c r="C5" s="214">
        <v>14306</v>
      </c>
    </row>
    <row r="6" spans="1:6" x14ac:dyDescent="0.25">
      <c r="A6" s="286" t="s">
        <v>720</v>
      </c>
      <c r="B6" s="214">
        <v>20814</v>
      </c>
      <c r="C6" s="214">
        <v>22274</v>
      </c>
    </row>
    <row r="7" spans="1:6" x14ac:dyDescent="0.25">
      <c r="A7" s="286" t="s">
        <v>721</v>
      </c>
      <c r="B7" s="214">
        <v>33209</v>
      </c>
      <c r="C7" s="214">
        <v>25476</v>
      </c>
    </row>
    <row r="8" spans="1:6" x14ac:dyDescent="0.25">
      <c r="A8" s="286" t="s">
        <v>722</v>
      </c>
      <c r="B8" s="214">
        <v>372</v>
      </c>
      <c r="C8" s="214">
        <v>1560</v>
      </c>
    </row>
    <row r="9" spans="1:6" x14ac:dyDescent="0.25">
      <c r="A9" s="286" t="s">
        <v>723</v>
      </c>
      <c r="B9" s="214">
        <v>10991</v>
      </c>
      <c r="C9" s="214">
        <v>10169</v>
      </c>
    </row>
    <row r="10" spans="1:6" ht="30" x14ac:dyDescent="0.25">
      <c r="A10" s="293" t="s">
        <v>724</v>
      </c>
      <c r="B10" s="214">
        <v>32046</v>
      </c>
      <c r="C10" s="214">
        <v>3766</v>
      </c>
    </row>
    <row r="11" spans="1:6" x14ac:dyDescent="0.25">
      <c r="A11" s="286" t="s">
        <v>887</v>
      </c>
      <c r="B11" s="214">
        <v>6686</v>
      </c>
      <c r="C11" s="214">
        <v>9593</v>
      </c>
    </row>
    <row r="12" spans="1:6" x14ac:dyDescent="0.25">
      <c r="A12" s="294" t="s">
        <v>16</v>
      </c>
      <c r="B12" s="1">
        <f>SUM(B4:B11)</f>
        <v>150747</v>
      </c>
      <c r="C12" s="1">
        <f>SUM(C4:C11)</f>
        <v>148184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37516</v>
      </c>
      <c r="C19" s="71">
        <v>48024</v>
      </c>
    </row>
    <row r="20" spans="1:3" x14ac:dyDescent="0.25">
      <c r="A20" s="286" t="s">
        <v>719</v>
      </c>
      <c r="B20" s="214">
        <v>6876</v>
      </c>
      <c r="C20" s="214">
        <v>8642</v>
      </c>
    </row>
    <row r="21" spans="1:3" x14ac:dyDescent="0.25">
      <c r="A21" s="286" t="s">
        <v>720</v>
      </c>
      <c r="B21" s="214">
        <v>17775</v>
      </c>
      <c r="C21" s="214">
        <v>18944</v>
      </c>
    </row>
    <row r="22" spans="1:3" x14ac:dyDescent="0.25">
      <c r="A22" s="286" t="s">
        <v>721</v>
      </c>
      <c r="B22" s="214">
        <v>33825</v>
      </c>
      <c r="C22" s="214">
        <v>28073</v>
      </c>
    </row>
    <row r="23" spans="1:3" x14ac:dyDescent="0.25">
      <c r="A23" s="286" t="s">
        <v>722</v>
      </c>
      <c r="B23" s="214">
        <v>404</v>
      </c>
      <c r="C23" s="214">
        <v>1502</v>
      </c>
    </row>
    <row r="24" spans="1:3" x14ac:dyDescent="0.25">
      <c r="A24" s="286" t="s">
        <v>723</v>
      </c>
      <c r="B24" s="214">
        <v>8515</v>
      </c>
      <c r="C24" s="214">
        <v>7135</v>
      </c>
    </row>
    <row r="25" spans="1:3" ht="30" x14ac:dyDescent="0.25">
      <c r="A25" s="293" t="s">
        <v>724</v>
      </c>
      <c r="B25" s="214">
        <v>23644</v>
      </c>
      <c r="C25" s="214">
        <v>4856</v>
      </c>
    </row>
    <row r="26" spans="1:3" x14ac:dyDescent="0.25">
      <c r="A26" s="286" t="s">
        <v>887</v>
      </c>
      <c r="B26" s="214">
        <v>5634</v>
      </c>
      <c r="C26" s="214">
        <v>14012</v>
      </c>
    </row>
    <row r="27" spans="1:3" x14ac:dyDescent="0.25">
      <c r="A27" s="294" t="s">
        <v>16</v>
      </c>
      <c r="B27" s="1">
        <f>SUM(B19:B26)</f>
        <v>134189</v>
      </c>
      <c r="C27" s="1">
        <f>SUM(C19:C26)</f>
        <v>131188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73.73</v>
      </c>
      <c r="C4" s="1018">
        <v>71</v>
      </c>
      <c r="D4" s="1018">
        <v>77.03</v>
      </c>
      <c r="E4" s="1019">
        <v>84</v>
      </c>
      <c r="F4" s="1019">
        <v>149.5</v>
      </c>
      <c r="G4" s="1020">
        <v>43.8</v>
      </c>
      <c r="H4" s="1021">
        <v>42.6</v>
      </c>
      <c r="I4" s="1022">
        <v>45</v>
      </c>
      <c r="J4" s="1019">
        <v>16.8</v>
      </c>
    </row>
    <row r="5" spans="1:12" x14ac:dyDescent="0.25">
      <c r="A5" s="498">
        <v>2021</v>
      </c>
      <c r="B5" s="757">
        <v>71.89</v>
      </c>
      <c r="C5" s="758">
        <v>69.37</v>
      </c>
      <c r="D5" s="758">
        <v>74.67</v>
      </c>
      <c r="E5" s="1023">
        <v>83</v>
      </c>
      <c r="F5" s="1023">
        <v>150.9</v>
      </c>
      <c r="G5" s="1024">
        <v>43.9</v>
      </c>
      <c r="H5" s="1025">
        <v>42.7</v>
      </c>
      <c r="I5" s="1026">
        <v>45.1</v>
      </c>
      <c r="J5" s="1023">
        <v>17</v>
      </c>
    </row>
    <row r="6" spans="1:12" x14ac:dyDescent="0.25">
      <c r="A6" s="499">
        <v>2022</v>
      </c>
      <c r="B6" s="1011">
        <v>74.72</v>
      </c>
      <c r="C6" s="1012">
        <v>72.09</v>
      </c>
      <c r="D6" s="1012">
        <v>77.55</v>
      </c>
      <c r="E6" s="1013">
        <v>81</v>
      </c>
      <c r="F6" s="1013">
        <v>157.80000000000001</v>
      </c>
      <c r="G6" s="1014">
        <v>44.3</v>
      </c>
      <c r="H6" s="1015">
        <v>43.2</v>
      </c>
      <c r="I6" s="1016">
        <v>45.4</v>
      </c>
      <c r="J6" s="1013">
        <v>12.8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</v>
      </c>
    </row>
    <row r="13" spans="1:12" x14ac:dyDescent="0.25">
      <c r="A13" s="633">
        <f t="shared" si="0"/>
        <v>2022</v>
      </c>
      <c r="B13" s="627">
        <f t="shared" si="1"/>
        <v>12.8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75910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84797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70527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15115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73620</v>
      </c>
      <c r="C5" s="70">
        <v>81688</v>
      </c>
      <c r="D5" s="55">
        <v>47183</v>
      </c>
      <c r="E5" s="110">
        <v>34504</v>
      </c>
      <c r="F5" s="55">
        <v>29.8</v>
      </c>
      <c r="G5" s="55">
        <v>34.700000000000003</v>
      </c>
      <c r="H5" s="110">
        <v>24.9</v>
      </c>
      <c r="I5" s="55"/>
      <c r="J5" s="70"/>
      <c r="K5" s="55"/>
      <c r="L5" s="55"/>
      <c r="M5" s="71">
        <v>86</v>
      </c>
      <c r="N5" s="71">
        <v>77</v>
      </c>
      <c r="O5" s="71">
        <v>95</v>
      </c>
    </row>
    <row r="6" spans="1:16" x14ac:dyDescent="0.25">
      <c r="A6" s="215">
        <v>2021</v>
      </c>
      <c r="B6" s="212">
        <v>75338</v>
      </c>
      <c r="C6" s="212">
        <v>83787</v>
      </c>
      <c r="D6" s="58">
        <v>47980</v>
      </c>
      <c r="E6" s="160">
        <v>35807</v>
      </c>
      <c r="F6" s="58">
        <v>30.9</v>
      </c>
      <c r="G6" s="58">
        <v>35.799999999999997</v>
      </c>
      <c r="H6" s="160">
        <v>26.2</v>
      </c>
      <c r="I6" s="58">
        <v>54582</v>
      </c>
      <c r="J6" s="212">
        <v>23202</v>
      </c>
      <c r="K6" s="58">
        <v>10303</v>
      </c>
      <c r="L6" s="58">
        <v>12899</v>
      </c>
      <c r="M6" s="214">
        <v>86</v>
      </c>
      <c r="N6" s="214">
        <v>77</v>
      </c>
      <c r="O6" s="214">
        <v>95</v>
      </c>
    </row>
    <row r="7" spans="1:16" x14ac:dyDescent="0.25">
      <c r="A7" s="229">
        <v>2022</v>
      </c>
      <c r="B7" s="167">
        <v>75910</v>
      </c>
      <c r="C7" s="167">
        <v>84797</v>
      </c>
      <c r="D7" s="94">
        <v>47803</v>
      </c>
      <c r="E7" s="169">
        <v>36994</v>
      </c>
      <c r="F7" s="94">
        <v>31.8</v>
      </c>
      <c r="G7" s="58">
        <v>36.299999999999997</v>
      </c>
      <c r="H7" s="160">
        <v>27.5</v>
      </c>
      <c r="I7" s="94">
        <v>61708</v>
      </c>
      <c r="J7" s="167">
        <v>17549</v>
      </c>
      <c r="K7" s="94">
        <v>7846</v>
      </c>
      <c r="L7" s="94">
        <v>9703</v>
      </c>
      <c r="M7" s="214">
        <v>66</v>
      </c>
      <c r="N7" s="214">
        <v>60</v>
      </c>
      <c r="O7" s="214">
        <v>72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70527</v>
      </c>
      <c r="J8" s="1072">
        <v>15115</v>
      </c>
      <c r="K8" s="1073">
        <v>6699</v>
      </c>
      <c r="L8" s="1073">
        <v>8416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54582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61708</v>
      </c>
      <c r="F14" s="514">
        <f>A5</f>
        <v>2020</v>
      </c>
      <c r="G14" s="310">
        <f>IF(ISBLANK(E5),"",E5)</f>
        <v>34504</v>
      </c>
      <c r="H14" s="310">
        <f>IF(ISBLANK(D5),"",D5)</f>
        <v>47183</v>
      </c>
      <c r="K14" s="514">
        <f>A6</f>
        <v>2021</v>
      </c>
      <c r="L14" s="310">
        <f>IF(ISBLANK(L6),"",L6)</f>
        <v>12899</v>
      </c>
      <c r="M14" s="310">
        <f>IF(ISBLANK(K6),"",K6)</f>
        <v>10303</v>
      </c>
    </row>
    <row r="15" spans="1:16" x14ac:dyDescent="0.25">
      <c r="A15" s="481">
        <f>A8</f>
        <v>2023</v>
      </c>
      <c r="B15" s="311">
        <f t="shared" si="0"/>
        <v>70527</v>
      </c>
      <c r="F15" s="486">
        <f t="shared" ref="F15:F16" si="1">A6</f>
        <v>2021</v>
      </c>
      <c r="G15" s="479">
        <f t="shared" ref="G15:G16" si="2">IF(ISBLANK(E6),"",E6)</f>
        <v>35807</v>
      </c>
      <c r="H15" s="479">
        <f t="shared" ref="H15:H16" si="3">IF(ISBLANK(D6),"",D6)</f>
        <v>47980</v>
      </c>
      <c r="K15" s="486">
        <f>A7</f>
        <v>2022</v>
      </c>
      <c r="L15" s="479">
        <f t="shared" ref="L15:L16" si="4">IF(ISBLANK(L7),"",L7)</f>
        <v>9703</v>
      </c>
      <c r="M15" s="479">
        <f t="shared" ref="M15:M16" si="5">IF(ISBLANK(K7),"",K7)</f>
        <v>7846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36994</v>
      </c>
      <c r="H16" s="311">
        <f t="shared" si="3"/>
        <v>47803</v>
      </c>
      <c r="K16" s="481">
        <f>A8</f>
        <v>2023</v>
      </c>
      <c r="L16" s="311">
        <f t="shared" si="4"/>
        <v>8416</v>
      </c>
      <c r="M16" s="311">
        <f t="shared" si="5"/>
        <v>6699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73620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75338</v>
      </c>
      <c r="C21" s="373"/>
      <c r="D21" s="197"/>
      <c r="F21" s="514">
        <f>A5</f>
        <v>2020</v>
      </c>
      <c r="G21" s="310">
        <f>IF(ISBLANK(E5),"",E5)</f>
        <v>34504</v>
      </c>
      <c r="H21" s="310">
        <f>IF(ISBLANK(D5),"",D5)</f>
        <v>47183</v>
      </c>
      <c r="K21" s="514">
        <f>A6</f>
        <v>2021</v>
      </c>
      <c r="L21" s="310">
        <f>IF(ISBLANK(L6),"",L6)</f>
        <v>12899</v>
      </c>
      <c r="M21" s="310">
        <f>IF(ISBLANK(K6),"",K6)</f>
        <v>10303</v>
      </c>
    </row>
    <row r="22" spans="1:15" x14ac:dyDescent="0.25">
      <c r="A22" s="481">
        <f t="shared" si="6"/>
        <v>2022</v>
      </c>
      <c r="B22" s="311">
        <f t="shared" si="7"/>
        <v>75910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35807</v>
      </c>
      <c r="H22" s="479">
        <f t="shared" ref="H22:H23" si="10">IF(ISBLANK(D6),"",D6)</f>
        <v>47980</v>
      </c>
      <c r="K22" s="486">
        <f>A7</f>
        <v>2022</v>
      </c>
      <c r="L22" s="479">
        <f>IF(ISBLANK(L7),"",L7)</f>
        <v>9703</v>
      </c>
      <c r="M22" s="479">
        <f>IF(ISBLANK(K7),"",K7)</f>
        <v>7846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36994</v>
      </c>
      <c r="H23" s="311">
        <f t="shared" si="10"/>
        <v>47803</v>
      </c>
      <c r="K23" s="481">
        <f>A8</f>
        <v>2023</v>
      </c>
      <c r="L23" s="311">
        <f>IF(ISBLANK(L8),"",L8)</f>
        <v>8416</v>
      </c>
      <c r="M23" s="311">
        <f>IF(ISBLANK(K8),"",K8)</f>
        <v>6699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73620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75338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75910</v>
      </c>
      <c r="C28" s="373"/>
      <c r="D28" s="197"/>
      <c r="F28" s="514">
        <f>A5</f>
        <v>2020</v>
      </c>
      <c r="G28" s="310">
        <f>IF(ISBLANK(H5),"",H5)</f>
        <v>24.9</v>
      </c>
      <c r="H28" s="310">
        <f>IF(ISBLANK(G5),"",G5)</f>
        <v>34.700000000000003</v>
      </c>
      <c r="K28" s="514">
        <f>A5</f>
        <v>2020</v>
      </c>
      <c r="L28" s="310">
        <f>IF(ISBLANK(O5),"",O5)</f>
        <v>95</v>
      </c>
      <c r="M28" s="310">
        <f>IF(ISBLANK(N5),"",N5)</f>
        <v>77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26.2</v>
      </c>
      <c r="H29" s="479">
        <f t="shared" ref="H29:H30" si="15">IF(ISBLANK(G6),"",G6)</f>
        <v>35.799999999999997</v>
      </c>
      <c r="K29" s="486">
        <f t="shared" ref="K29:K30" si="16">A6</f>
        <v>2021</v>
      </c>
      <c r="L29" s="479">
        <f t="shared" ref="L29:L30" si="17">IF(ISBLANK(O6),"",O6)</f>
        <v>95</v>
      </c>
      <c r="M29" s="479">
        <f t="shared" ref="M29:M30" si="18">IF(ISBLANK(N6),"",N6)</f>
        <v>77</v>
      </c>
    </row>
    <row r="30" spans="1:15" x14ac:dyDescent="0.25">
      <c r="F30" s="481">
        <f t="shared" si="13"/>
        <v>2022</v>
      </c>
      <c r="G30" s="311">
        <f t="shared" si="14"/>
        <v>27.5</v>
      </c>
      <c r="H30" s="311">
        <f t="shared" si="15"/>
        <v>36.299999999999997</v>
      </c>
      <c r="K30" s="481">
        <f t="shared" si="16"/>
        <v>2022</v>
      </c>
      <c r="L30" s="311">
        <f t="shared" si="17"/>
        <v>72</v>
      </c>
      <c r="M30" s="311">
        <f t="shared" si="18"/>
        <v>60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24.9</v>
      </c>
      <c r="H35" s="310">
        <f>IF(ISBLANK(G5),"",G5)</f>
        <v>34.700000000000003</v>
      </c>
      <c r="K35" s="514">
        <f>A5</f>
        <v>2020</v>
      </c>
      <c r="L35" s="310">
        <f>IF(ISBLANK(O5),"",O5)</f>
        <v>95</v>
      </c>
      <c r="M35" s="310">
        <f>IF(ISBLANK(N5),"",N5)</f>
        <v>77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26.2</v>
      </c>
      <c r="H36" s="479">
        <f t="shared" ref="H36:H37" si="21">IF(ISBLANK(G6),"",G6)</f>
        <v>35.799999999999997</v>
      </c>
      <c r="K36" s="486">
        <f t="shared" ref="K36:K37" si="22">A6</f>
        <v>2021</v>
      </c>
      <c r="L36" s="479">
        <f t="shared" ref="L36:L37" si="23">IF(ISBLANK(O6),"",O6)</f>
        <v>95</v>
      </c>
      <c r="M36" s="479">
        <f t="shared" ref="M36:M37" si="24">IF(ISBLANK(N6),"",N6)</f>
        <v>77</v>
      </c>
    </row>
    <row r="37" spans="6:15" x14ac:dyDescent="0.25">
      <c r="F37" s="481">
        <f t="shared" si="19"/>
        <v>2022</v>
      </c>
      <c r="G37" s="311">
        <f t="shared" si="20"/>
        <v>27.5</v>
      </c>
      <c r="H37" s="311">
        <f t="shared" si="21"/>
        <v>36.299999999999997</v>
      </c>
      <c r="K37" s="481">
        <f t="shared" si="22"/>
        <v>2022</v>
      </c>
      <c r="L37" s="311">
        <f t="shared" si="23"/>
        <v>72</v>
      </c>
      <c r="M37" s="311">
        <f t="shared" si="24"/>
        <v>60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18.8</v>
      </c>
      <c r="C6" s="35">
        <v>18.899999999999999</v>
      </c>
      <c r="D6" s="63">
        <v>18.7</v>
      </c>
      <c r="E6" s="35">
        <v>54.9</v>
      </c>
      <c r="F6" s="35">
        <v>50.6</v>
      </c>
      <c r="G6" s="35">
        <v>58.3</v>
      </c>
      <c r="H6" s="292">
        <v>26.4</v>
      </c>
      <c r="I6" s="35">
        <v>30.5</v>
      </c>
      <c r="J6" s="63">
        <v>23.1</v>
      </c>
      <c r="M6" s="127" t="s">
        <v>16</v>
      </c>
      <c r="N6" s="935">
        <f>IF(ISBLANK(B8),"",B8)</f>
        <v>18.2</v>
      </c>
      <c r="O6" s="935">
        <f>IF(ISBLANK(E8),"",E8)</f>
        <v>52.4</v>
      </c>
      <c r="P6" s="128">
        <f>IF(ISBLANK(H8),"",H8)</f>
        <v>29.5</v>
      </c>
    </row>
    <row r="7" spans="1:19" x14ac:dyDescent="0.25">
      <c r="A7" s="286">
        <v>2022</v>
      </c>
      <c r="B7" s="167">
        <v>18.600000000000001</v>
      </c>
      <c r="C7" s="94">
        <v>18.399999999999999</v>
      </c>
      <c r="D7" s="169">
        <v>18.8</v>
      </c>
      <c r="E7" s="94">
        <v>53.1</v>
      </c>
      <c r="F7" s="94">
        <v>49.1</v>
      </c>
      <c r="G7" s="94">
        <v>56.3</v>
      </c>
      <c r="H7" s="167">
        <v>28.3</v>
      </c>
      <c r="I7" s="94">
        <v>32.5</v>
      </c>
      <c r="J7" s="169">
        <v>25</v>
      </c>
    </row>
    <row r="8" spans="1:19" x14ac:dyDescent="0.25">
      <c r="A8" s="218">
        <v>2023</v>
      </c>
      <c r="B8" s="167">
        <v>18.2</v>
      </c>
      <c r="C8" s="94">
        <v>16.7</v>
      </c>
      <c r="D8" s="169">
        <v>19.399999999999999</v>
      </c>
      <c r="E8" s="94">
        <v>52.4</v>
      </c>
      <c r="F8" s="94">
        <v>49.2</v>
      </c>
      <c r="G8" s="94">
        <v>54.8</v>
      </c>
      <c r="H8" s="167">
        <v>29.5</v>
      </c>
      <c r="I8" s="94">
        <v>34</v>
      </c>
      <c r="J8" s="169">
        <v>25.8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19.399999999999999</v>
      </c>
      <c r="O12" s="936">
        <f>IF(ISBLANK(G8),"",G8)</f>
        <v>54.8</v>
      </c>
      <c r="P12" s="938">
        <f>IF(ISBLANK(J8),"",J8)</f>
        <v>25.8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16.7</v>
      </c>
      <c r="O13" s="937">
        <f>IF(ISBLANK(F8),"",F8)</f>
        <v>49.2</v>
      </c>
      <c r="P13" s="939">
        <f>IF(ISBLANK(I8),"",I8)</f>
        <v>34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18.2</v>
      </c>
      <c r="O20" s="935">
        <f>IF(ISBLANK(E8),"",E8)</f>
        <v>52.4</v>
      </c>
      <c r="P20" s="940">
        <f>IF(ISBLANK(H8),"",H8)</f>
        <v>29.5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19.399999999999999</v>
      </c>
      <c r="O24" s="936">
        <f>IF(ISBLANK(G8),"",G8)</f>
        <v>54.8</v>
      </c>
      <c r="P24" s="938">
        <f>IF(ISBLANK(J8),"",J8)</f>
        <v>25.8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16.7</v>
      </c>
      <c r="O25" s="937">
        <f>IF(ISBLANK(F8),"",F8)</f>
        <v>49.2</v>
      </c>
      <c r="P25" s="939">
        <f>IF(ISBLANK(I8),"",I8)</f>
        <v>34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11925850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44769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12564073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47165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29521863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110824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3307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215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195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12708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1027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1917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3551795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31.8</v>
      </c>
      <c r="E20" s="600">
        <v>33.200000000000003</v>
      </c>
      <c r="F20" s="600">
        <v>31.4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23.3</v>
      </c>
      <c r="E21" s="751">
        <v>26.7</v>
      </c>
      <c r="F21" s="751">
        <v>25.2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6.5</v>
      </c>
      <c r="E22" s="752">
        <v>2.2999999999999998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41.2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31.4</v>
      </c>
      <c r="C30" s="204" t="s">
        <v>493</v>
      </c>
    </row>
    <row r="31" spans="1:11" x14ac:dyDescent="0.25">
      <c r="A31" s="698" t="s">
        <v>1430</v>
      </c>
      <c r="B31" s="734">
        <f>F21</f>
        <v>25.2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41.2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3370</v>
      </c>
      <c r="C4" s="71">
        <v>203</v>
      </c>
      <c r="D4" s="71">
        <v>216</v>
      </c>
      <c r="G4" s="217">
        <f>A4</f>
        <v>2021</v>
      </c>
      <c r="H4" s="289">
        <f>IF(ISBLANK(C4),"",C4)</f>
        <v>203</v>
      </c>
      <c r="I4" s="289">
        <f>IF(ISBLANK(D4),"",D4)</f>
        <v>216</v>
      </c>
    </row>
    <row r="5" spans="1:9" x14ac:dyDescent="0.25">
      <c r="A5" s="286">
        <v>2022</v>
      </c>
      <c r="B5" s="214">
        <v>3340</v>
      </c>
      <c r="C5" s="214">
        <v>247</v>
      </c>
      <c r="D5" s="214">
        <v>223</v>
      </c>
      <c r="G5" s="286">
        <f t="shared" ref="G5:G6" si="0">A5</f>
        <v>2022</v>
      </c>
      <c r="H5" s="290">
        <f t="shared" ref="H5:H6" si="1">IF(ISBLANK(C5),"",C5)</f>
        <v>247</v>
      </c>
      <c r="I5" s="290">
        <f t="shared" ref="I5:I6" si="2">IF(ISBLANK(D5),"",D5)</f>
        <v>223</v>
      </c>
    </row>
    <row r="6" spans="1:9" x14ac:dyDescent="0.25">
      <c r="A6" s="218">
        <v>2023</v>
      </c>
      <c r="B6" s="168">
        <v>3307</v>
      </c>
      <c r="C6" s="168">
        <v>215</v>
      </c>
      <c r="D6" s="168">
        <v>195</v>
      </c>
      <c r="G6" s="219">
        <f t="shared" si="0"/>
        <v>2023</v>
      </c>
      <c r="H6" s="291">
        <f t="shared" si="1"/>
        <v>215</v>
      </c>
      <c r="I6" s="291">
        <f t="shared" si="2"/>
        <v>195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203</v>
      </c>
      <c r="I12" s="289">
        <f>IF(ISBLANK(D4),"",D4)</f>
        <v>216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247</v>
      </c>
      <c r="I13" s="290">
        <f t="shared" si="4"/>
        <v>223</v>
      </c>
    </row>
    <row r="14" spans="1:9" x14ac:dyDescent="0.25">
      <c r="G14" s="219">
        <f t="shared" si="3"/>
        <v>2023</v>
      </c>
      <c r="H14" s="291">
        <f t="shared" ref="H14:I14" si="5">IF(ISBLANK(C6),"",C6)</f>
        <v>215</v>
      </c>
      <c r="I14" s="291">
        <f t="shared" si="5"/>
        <v>195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11082</v>
      </c>
      <c r="C23" s="71">
        <v>1194</v>
      </c>
      <c r="D23" s="71">
        <v>1586</v>
      </c>
      <c r="G23" s="217">
        <f>A23</f>
        <v>2021</v>
      </c>
      <c r="H23" s="289">
        <f>IF(ISBLANK(C23),"",C23)</f>
        <v>1194</v>
      </c>
      <c r="I23" s="289">
        <f>IF(ISBLANK(D23),"",D23)</f>
        <v>1586</v>
      </c>
    </row>
    <row r="24" spans="1:13" x14ac:dyDescent="0.25">
      <c r="A24" s="286">
        <v>2022</v>
      </c>
      <c r="B24" s="214">
        <v>11809</v>
      </c>
      <c r="C24" s="214">
        <v>1131</v>
      </c>
      <c r="D24" s="214">
        <v>1848</v>
      </c>
      <c r="G24" s="286">
        <f t="shared" ref="G24:G25" si="6">A24</f>
        <v>2022</v>
      </c>
      <c r="H24" s="290">
        <f t="shared" ref="H24:H25" si="7">IF(ISBLANK(C24),"",C24)</f>
        <v>1131</v>
      </c>
      <c r="I24" s="290">
        <f t="shared" ref="I24:I25" si="8">IF(ISBLANK(D24),"",D24)</f>
        <v>1848</v>
      </c>
    </row>
    <row r="25" spans="1:13" x14ac:dyDescent="0.25">
      <c r="A25" s="218">
        <v>2023</v>
      </c>
      <c r="B25" s="168">
        <v>12708</v>
      </c>
      <c r="C25" s="168">
        <v>1027</v>
      </c>
      <c r="D25" s="168">
        <v>1917</v>
      </c>
      <c r="G25" s="219">
        <f t="shared" si="6"/>
        <v>2023</v>
      </c>
      <c r="H25" s="291">
        <f t="shared" si="7"/>
        <v>1027</v>
      </c>
      <c r="I25" s="291">
        <f t="shared" si="8"/>
        <v>1917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1194</v>
      </c>
      <c r="I31" s="289">
        <f>IF(ISBLANK(D23),"",D23)</f>
        <v>1586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1131</v>
      </c>
      <c r="I32" s="290">
        <f t="shared" si="10"/>
        <v>1848</v>
      </c>
    </row>
    <row r="33" spans="7:9" x14ac:dyDescent="0.25">
      <c r="G33" s="219">
        <f t="shared" si="9"/>
        <v>2023</v>
      </c>
      <c r="H33" s="291">
        <f t="shared" ref="H33:I33" si="11">IF(ISBLANK(C25),"",C25)</f>
        <v>1027</v>
      </c>
      <c r="I33" s="291">
        <f t="shared" si="11"/>
        <v>1917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7300569</v>
      </c>
      <c r="C4" s="1077">
        <v>26591</v>
      </c>
      <c r="D4" s="110">
        <v>5357351</v>
      </c>
      <c r="E4" s="70">
        <v>19513</v>
      </c>
      <c r="F4" s="1076">
        <v>1490008</v>
      </c>
      <c r="G4" s="70">
        <v>5427</v>
      </c>
      <c r="H4" s="1078">
        <v>22978478</v>
      </c>
      <c r="I4" s="1077">
        <v>83695</v>
      </c>
    </row>
    <row r="5" spans="1:9" x14ac:dyDescent="0.25">
      <c r="A5" s="587">
        <v>2021</v>
      </c>
      <c r="B5" s="1079">
        <v>8447118</v>
      </c>
      <c r="C5" s="1080">
        <v>31188</v>
      </c>
      <c r="D5" s="160">
        <v>6800411</v>
      </c>
      <c r="E5" s="212">
        <v>25108</v>
      </c>
      <c r="F5" s="1079">
        <v>584445</v>
      </c>
      <c r="G5" s="212">
        <v>2158</v>
      </c>
      <c r="H5" s="1081">
        <v>25432827</v>
      </c>
      <c r="I5" s="1080">
        <v>93902</v>
      </c>
    </row>
    <row r="6" spans="1:9" x14ac:dyDescent="0.25">
      <c r="A6" s="588">
        <v>2022</v>
      </c>
      <c r="B6" s="1082">
        <v>9277649</v>
      </c>
      <c r="C6" s="1083">
        <v>34828</v>
      </c>
      <c r="D6" s="169">
        <v>7434033</v>
      </c>
      <c r="E6" s="167">
        <v>27907</v>
      </c>
      <c r="F6" s="1082">
        <v>639524</v>
      </c>
      <c r="G6" s="167">
        <v>2401</v>
      </c>
      <c r="H6" s="1084">
        <v>29521863</v>
      </c>
      <c r="I6" s="1083">
        <v>110824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2126601</v>
      </c>
      <c r="C4" s="1076">
        <v>8298235</v>
      </c>
      <c r="D4" s="1077">
        <v>30225</v>
      </c>
      <c r="E4" s="1076">
        <v>8235742</v>
      </c>
      <c r="F4" s="1077">
        <v>29997</v>
      </c>
    </row>
    <row r="5" spans="1:6" x14ac:dyDescent="0.25">
      <c r="A5" s="480">
        <v>2021</v>
      </c>
      <c r="B5" s="1081">
        <v>2486358</v>
      </c>
      <c r="C5" s="1079">
        <v>11049903</v>
      </c>
      <c r="D5" s="1080">
        <v>40798</v>
      </c>
      <c r="E5" s="1079">
        <v>9756332</v>
      </c>
      <c r="F5" s="1080">
        <v>36022</v>
      </c>
    </row>
    <row r="6" spans="1:6" ht="15.75" thickBot="1" x14ac:dyDescent="0.3">
      <c r="A6" s="960">
        <v>2022</v>
      </c>
      <c r="B6" s="1085">
        <v>3551795</v>
      </c>
      <c r="C6" s="1086">
        <v>11925850</v>
      </c>
      <c r="D6" s="1087">
        <v>44769</v>
      </c>
      <c r="E6" s="1086">
        <v>12564073</v>
      </c>
      <c r="F6" s="1087">
        <v>47165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Mačva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3270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228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266384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74.72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157.80000000000001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251529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258167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8332</v>
      </c>
      <c r="C63" s="548">
        <f>IF(ISBLANK('DEM2'!C7),"-",'DEM2'!C7)</f>
        <v>8671</v>
      </c>
      <c r="D63" s="548"/>
      <c r="E63" s="548">
        <f>IF(ISBLANK('DEM2'!D8),"-",'DEM2'!D8)</f>
        <v>8100</v>
      </c>
      <c r="F63" s="548">
        <f>IF(ISBLANK('DEM2'!C8),"-",'DEM2'!C8)</f>
        <v>8569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9977</v>
      </c>
      <c r="C64" s="317">
        <f>IF(ISBLANK('DEM2'!F7),"-",'DEM2'!F7)</f>
        <v>10717</v>
      </c>
      <c r="D64" s="789"/>
      <c r="E64" s="317">
        <f>IF(ISBLANK('DEM2'!G8),"-",'DEM2'!G8)</f>
        <v>9783</v>
      </c>
      <c r="F64" s="317">
        <f>IF(ISBLANK('DEM2'!F8),"-",'DEM2'!F8)</f>
        <v>10511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5831</v>
      </c>
      <c r="C65" s="345">
        <f>IF(ISBLANK('DEM2'!I7),"-",'DEM2'!I7)</f>
        <v>6028</v>
      </c>
      <c r="D65" s="393"/>
      <c r="E65" s="345">
        <f>IF(ISBLANK('DEM2'!J8),"-",'DEM2'!J8)</f>
        <v>5564</v>
      </c>
      <c r="F65" s="345">
        <f>IF(ISBLANK('DEM2'!I8),"-",'DEM2'!I8)</f>
        <v>5758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22667</v>
      </c>
      <c r="C66" s="348">
        <f>IF(ISBLANK('DEM2'!L7),"-",'DEM2'!L7)</f>
        <v>23879</v>
      </c>
      <c r="D66" s="394"/>
      <c r="E66" s="348">
        <f>IF(ISBLANK('DEM2'!M8),"-",'DEM2'!M8)</f>
        <v>22008</v>
      </c>
      <c r="F66" s="348">
        <f>IF(ISBLANK('DEM2'!L8),"-",'DEM2'!L8)</f>
        <v>23365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21068</v>
      </c>
      <c r="C67" s="345">
        <f>IF(ISBLANK('DEM2'!O7),"-",'DEM2'!O7)</f>
        <v>22813</v>
      </c>
      <c r="D67" s="393"/>
      <c r="E67" s="345">
        <f>IF(ISBLANK('DEM2'!P8),"-",'DEM2'!P8)</f>
        <v>20047</v>
      </c>
      <c r="F67" s="345">
        <f>IF(ISBLANK('DEM2'!O8),"-",'DEM2'!O8)</f>
        <v>21223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86231</v>
      </c>
      <c r="C68" s="317">
        <f>IF(ISBLANK('DEM2'!R7),"-",'DEM2'!R7)</f>
        <v>88884</v>
      </c>
      <c r="D68" s="395"/>
      <c r="E68" s="317">
        <f>IF(ISBLANK('DEM2'!S8),"-",'DEM2'!S8)</f>
        <v>84401</v>
      </c>
      <c r="F68" s="317">
        <f>IF(ISBLANK('DEM2'!R8),"-",'DEM2'!R8)</f>
        <v>85956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136647</v>
      </c>
      <c r="C69" s="463">
        <f>IF(ISBLANK('DEM2'!U7),"-",'DEM2'!U7)</f>
        <v>134197</v>
      </c>
      <c r="D69" s="799"/>
      <c r="E69" s="463">
        <f>IF(ISBLANK('DEM2'!V8),"-",'DEM2'!V8)</f>
        <v>134670</v>
      </c>
      <c r="F69" s="463">
        <f>IF(ISBLANK('DEM2'!U8),"-",'DEM2'!U8)</f>
        <v>131714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3.2</v>
      </c>
      <c r="G115" s="800">
        <f>IF(ISBLANK('DEM2'!E23),"-",'DEM2'!E23)</f>
        <v>5.8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5.0999999999999996</v>
      </c>
      <c r="G116" s="407">
        <f>IF(ISBLANK('DEM2'!E24),"-",'DEM2'!E24)</f>
        <v>5.5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2.6</v>
      </c>
      <c r="G117" s="801">
        <f>IF(ISBLANK('DEM2'!E25),"-",'DEM2'!E25)</f>
        <v>3.9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75910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84797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70527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15115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38.200000000000003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13.8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29521863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110824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7434033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4020692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27907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9277649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34828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639524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2401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11925850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44769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12564073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47165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3307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12708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3551795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44701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47823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24066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175014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44076</v>
      </c>
      <c r="C300" s="808">
        <f>IF(ISBLANK(POLJ3!C4),"-",POLJ3!C4)</f>
        <v>6282</v>
      </c>
      <c r="D300" s="1160">
        <f>IF(ISBLANK(POLJ3!D4),"-",POLJ3!D4)</f>
        <v>37794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54861</v>
      </c>
      <c r="C301" s="789">
        <f>IF(ISBLANK(POLJ3!C5),"-",POLJ3!C5)</f>
        <v>36506</v>
      </c>
      <c r="D301" s="1161">
        <f>IF(ISBLANK(POLJ3!D5),"-",POLJ3!D5)</f>
        <v>18355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41</v>
      </c>
      <c r="C302" s="790">
        <f>IF(ISBLANK(POLJ3!C6),"-",POLJ3!C6)</f>
        <v>5</v>
      </c>
      <c r="D302" s="1162">
        <f>IF(ISBLANK(POLJ3!D6),"-",POLJ3!D6)</f>
        <v>36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344</v>
      </c>
      <c r="C303" s="791">
        <f>IF(ISBLANK(POLJ3!C7),"-",POLJ3!C7)</f>
        <v>104</v>
      </c>
      <c r="D303" s="1163">
        <f>IF(ISBLANK(POLJ3!D7),"-",POLJ3!D7)</f>
        <v>240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44701</v>
      </c>
      <c r="C304" s="807">
        <f>IF(ISBLANK(POLJ3!C8),"-",POLJ3!C8)</f>
        <v>6091</v>
      </c>
      <c r="D304" s="1164">
        <f>IF(ISBLANK(POLJ3!D8),"-",POLJ3!D8)</f>
        <v>38610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2382.4499999999998</v>
      </c>
      <c r="C310" s="1165"/>
      <c r="D310" s="3"/>
      <c r="E310" s="5"/>
      <c r="F310" s="5"/>
      <c r="G310" s="815" t="s">
        <v>854</v>
      </c>
      <c r="H310" s="816">
        <f>IF(ISBLANK(POLJ2!H3),"-",POLJ2!H3)</f>
        <v>80283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129237.52</v>
      </c>
      <c r="C311" s="1154"/>
      <c r="D311" s="3"/>
      <c r="E311" s="5"/>
      <c r="F311" s="5"/>
      <c r="G311" s="810" t="s">
        <v>855</v>
      </c>
      <c r="H311" s="248">
        <f>IF(ISBLANK(POLJ2!H4),"-",POLJ2!H4)</f>
        <v>400391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11502.05</v>
      </c>
      <c r="C312" s="1154"/>
      <c r="D312" s="3"/>
      <c r="E312" s="5"/>
      <c r="F312" s="5"/>
      <c r="G312" s="810" t="s">
        <v>856</v>
      </c>
      <c r="H312" s="248">
        <f>IF(ISBLANK(POLJ2!H5),"-",POLJ2!H5)</f>
        <v>161878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93.12</v>
      </c>
      <c r="C313" s="1154"/>
      <c r="D313" s="3"/>
      <c r="E313" s="5"/>
      <c r="F313" s="5"/>
      <c r="G313" s="812" t="s">
        <v>857</v>
      </c>
      <c r="H313" s="249">
        <f>IF(ISBLANK(POLJ2!H6),"-",POLJ2!H6)</f>
        <v>1060996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88.97</v>
      </c>
      <c r="C314" s="1154"/>
      <c r="D314" s="3"/>
      <c r="E314" s="5"/>
      <c r="F314" s="5"/>
      <c r="G314" s="814" t="s">
        <v>847</v>
      </c>
      <c r="H314" s="817">
        <f>IF(ISBLANK(POLJ2!H7),"-",POLJ2!H7)</f>
        <v>1703548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18038.68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161342.79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8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1167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20.3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6643</v>
      </c>
      <c r="I364" s="808">
        <f>IF(ISBLANK(OBRAZ2!I6),"-",OBRAZ2!I6)</f>
        <v>4027</v>
      </c>
      <c r="J364" s="808">
        <f>IF(ISBLANK(OBRAZ2!J6),"-",OBRAZ2!J6)</f>
        <v>2616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3417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359</v>
      </c>
      <c r="I365" s="416">
        <f>IF(ISBLANK(OBRAZ2!I7),"-",OBRAZ2!I7)</f>
        <v>273</v>
      </c>
      <c r="J365" s="416">
        <f>IF(ISBLANK(OBRAZ2!J7),"-",OBRAZ2!J7)</f>
        <v>86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65</v>
      </c>
      <c r="I366" s="807">
        <f>IF(ISBLANK(OBRAZ2!I8),"-",OBRAZ2!I8)</f>
        <v>0</v>
      </c>
      <c r="J366" s="807">
        <f>IF(ISBLANK(OBRAZ2!J8),"-",OBRAZ2!J8)</f>
        <v>65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2326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5.9945088468578396</v>
      </c>
      <c r="I375" s="850">
        <f>IF(ISBLANK(OBRAZ2!C12),"-",OBRAZ2!C21)</f>
        <v>7.2708113804004215</v>
      </c>
      <c r="J375" s="850">
        <f>IF(ISBLANK(OBRAZ2!D12),"-",OBRAZ2!D21)</f>
        <v>8.4804630969609267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0.64063453325198294</v>
      </c>
      <c r="I376" s="851">
        <f>IF(ISBLANK(OBRAZ2!C13),"-",OBRAZ2!C22)</f>
        <v>0.48171007075116667</v>
      </c>
      <c r="J376" s="851">
        <f>IF(ISBLANK(OBRAZ2!D13),"-",OBRAZ2!D22)</f>
        <v>0.62228654124457305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55.445393532641852</v>
      </c>
      <c r="I377" s="851">
        <f>IF(ISBLANK(OBRAZ2!C14),"-",OBRAZ2!C23)</f>
        <v>56.11922324251092</v>
      </c>
      <c r="J377" s="851">
        <f>IF(ISBLANK(OBRAZ2!D14),"-",OBRAZ2!D23)</f>
        <v>57.235890014471778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25.625381330079318</v>
      </c>
      <c r="I379" s="851">
        <f>IF(ISBLANK(OBRAZ2!C16),"-",OBRAZ2!C25)</f>
        <v>24.236037934668072</v>
      </c>
      <c r="J379" s="851">
        <f>IF(ISBLANK(OBRAZ2!D16),"-",OBRAZ2!D25)</f>
        <v>23.053545586107091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12.294081757169005</v>
      </c>
      <c r="I380" s="852">
        <f>IF(ISBLANK(OBRAZ2!C17),"-",OBRAZ2!C26)</f>
        <v>11.892217371669426</v>
      </c>
      <c r="J380" s="852">
        <f>IF(ISBLANK(OBRAZ2!D17),"-",OBRAZ2!D26)</f>
        <v>10.60781476121563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150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6215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7719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3281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1935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2560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56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8835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84.3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2787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95.7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4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17542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6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75229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16827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600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2.2999999999999998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66.400000000000006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94.2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83.9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25432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431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4490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206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241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5.0999999999999996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171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4456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6205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1589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780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1353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106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661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211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6.8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59.3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1286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208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3081.7660000000001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2352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74545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591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46710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77720.97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62798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18453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253498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129686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38.200000000000003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44701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24066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47823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2382.4499999999998</v>
      </c>
      <c r="G3" s="217" t="s">
        <v>765</v>
      </c>
      <c r="H3" s="71">
        <v>80283</v>
      </c>
    </row>
    <row r="4" spans="1:9" x14ac:dyDescent="0.25">
      <c r="A4" s="286" t="s">
        <v>760</v>
      </c>
      <c r="B4" s="214">
        <v>129237.52</v>
      </c>
      <c r="G4" s="286" t="s">
        <v>766</v>
      </c>
      <c r="H4" s="214">
        <v>400391</v>
      </c>
    </row>
    <row r="5" spans="1:9" x14ac:dyDescent="0.25">
      <c r="A5" s="286" t="s">
        <v>761</v>
      </c>
      <c r="B5" s="214">
        <v>11502.05</v>
      </c>
      <c r="G5" s="286" t="s">
        <v>767</v>
      </c>
      <c r="H5" s="214">
        <v>161878</v>
      </c>
    </row>
    <row r="6" spans="1:9" x14ac:dyDescent="0.25">
      <c r="A6" s="286" t="s">
        <v>762</v>
      </c>
      <c r="B6" s="214">
        <v>93.12</v>
      </c>
      <c r="G6" s="286" t="s">
        <v>768</v>
      </c>
      <c r="H6" s="214">
        <v>1060996</v>
      </c>
    </row>
    <row r="7" spans="1:9" x14ac:dyDescent="0.25">
      <c r="A7" s="286" t="s">
        <v>763</v>
      </c>
      <c r="B7" s="214">
        <v>88.97</v>
      </c>
      <c r="G7" s="1" t="s">
        <v>24</v>
      </c>
      <c r="H7" s="288">
        <v>1703548</v>
      </c>
    </row>
    <row r="8" spans="1:9" x14ac:dyDescent="0.25">
      <c r="A8" s="287" t="s">
        <v>764</v>
      </c>
      <c r="B8" s="73">
        <v>18038.68</v>
      </c>
    </row>
    <row r="9" spans="1:9" x14ac:dyDescent="0.25">
      <c r="A9" s="1" t="s">
        <v>24</v>
      </c>
      <c r="B9" s="288">
        <v>161342.79</v>
      </c>
      <c r="I9" s="41" t="s">
        <v>876</v>
      </c>
    </row>
    <row r="10" spans="1:9" x14ac:dyDescent="0.25">
      <c r="G10" s="29" t="s">
        <v>775</v>
      </c>
      <c r="H10" s="58">
        <v>175014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44076</v>
      </c>
      <c r="C4" s="55">
        <v>6282</v>
      </c>
      <c r="D4" s="110">
        <v>37794</v>
      </c>
    </row>
    <row r="5" spans="1:4" ht="30" customHeight="1" x14ac:dyDescent="0.25">
      <c r="A5" s="274" t="s">
        <v>884</v>
      </c>
      <c r="B5" s="212">
        <v>54861</v>
      </c>
      <c r="C5" s="58">
        <v>36506</v>
      </c>
      <c r="D5" s="160">
        <v>18355</v>
      </c>
    </row>
    <row r="6" spans="1:4" x14ac:dyDescent="0.25">
      <c r="A6" s="274" t="s">
        <v>772</v>
      </c>
      <c r="B6" s="212">
        <v>41</v>
      </c>
      <c r="C6" s="58">
        <v>5</v>
      </c>
      <c r="D6" s="160">
        <v>36</v>
      </c>
    </row>
    <row r="7" spans="1:4" ht="30" x14ac:dyDescent="0.25">
      <c r="A7" s="274" t="s">
        <v>773</v>
      </c>
      <c r="B7" s="212">
        <v>344</v>
      </c>
      <c r="C7" s="58">
        <v>104</v>
      </c>
      <c r="D7" s="160">
        <v>240</v>
      </c>
    </row>
    <row r="8" spans="1:4" x14ac:dyDescent="0.25">
      <c r="A8" s="201" t="s">
        <v>774</v>
      </c>
      <c r="B8" s="72">
        <v>44701</v>
      </c>
      <c r="C8" s="61">
        <v>6091</v>
      </c>
      <c r="D8" s="111">
        <v>38610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12.195121951219512</v>
      </c>
      <c r="C14" s="276">
        <f>D6/B6*100</f>
        <v>87.804878048780495</v>
      </c>
    </row>
    <row r="15" spans="1:4" ht="60" x14ac:dyDescent="0.25">
      <c r="A15" s="277" t="s">
        <v>885</v>
      </c>
      <c r="B15" s="282">
        <f>C5/B5*100</f>
        <v>66.542717048540851</v>
      </c>
      <c r="C15" s="278">
        <f>D5/B5*100</f>
        <v>33.457282951459142</v>
      </c>
    </row>
    <row r="16" spans="1:4" ht="30" x14ac:dyDescent="0.25">
      <c r="A16" s="279" t="s">
        <v>821</v>
      </c>
      <c r="B16" s="283">
        <f>C4/B4*100</f>
        <v>14.252654505853526</v>
      </c>
      <c r="C16" s="280">
        <f>D4/B4*100</f>
        <v>85.747345494146472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12.195121951219512</v>
      </c>
      <c r="C21" s="276">
        <f>C14</f>
        <v>87.804878048780495</v>
      </c>
    </row>
    <row r="22" spans="1:3" ht="60" x14ac:dyDescent="0.25">
      <c r="A22" s="277" t="s">
        <v>823</v>
      </c>
      <c r="B22" s="282">
        <f t="shared" ref="B22:C23" si="0">B15</f>
        <v>66.542717048540851</v>
      </c>
      <c r="C22" s="278">
        <f t="shared" si="0"/>
        <v>33.457282951459142</v>
      </c>
    </row>
    <row r="23" spans="1:3" ht="30" x14ac:dyDescent="0.25">
      <c r="A23" s="279" t="s">
        <v>858</v>
      </c>
      <c r="B23" s="285">
        <f t="shared" si="0"/>
        <v>14.252654505853526</v>
      </c>
      <c r="C23" s="284">
        <f t="shared" si="0"/>
        <v>85.747345494146472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8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1167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20.3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3417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2326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7182</v>
      </c>
      <c r="C6" s="973">
        <v>4424</v>
      </c>
      <c r="D6" s="945">
        <v>2758</v>
      </c>
      <c r="E6" s="973">
        <v>6556</v>
      </c>
      <c r="F6" s="973">
        <v>4024</v>
      </c>
      <c r="G6" s="945">
        <v>2532</v>
      </c>
      <c r="H6" s="599">
        <v>6643</v>
      </c>
      <c r="I6" s="616">
        <v>4027</v>
      </c>
      <c r="J6" s="945">
        <v>2616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420</v>
      </c>
      <c r="C7" s="975">
        <v>260</v>
      </c>
      <c r="D7" s="976">
        <v>160</v>
      </c>
      <c r="E7" s="975">
        <v>283</v>
      </c>
      <c r="F7" s="975">
        <v>196</v>
      </c>
      <c r="G7" s="976">
        <v>87</v>
      </c>
      <c r="H7" s="753">
        <v>359</v>
      </c>
      <c r="I7" s="690">
        <v>273</v>
      </c>
      <c r="J7" s="976">
        <v>86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45</v>
      </c>
      <c r="C8" s="978">
        <v>0</v>
      </c>
      <c r="D8" s="979">
        <v>45</v>
      </c>
      <c r="E8" s="978">
        <v>136</v>
      </c>
      <c r="F8" s="978">
        <v>106</v>
      </c>
      <c r="G8" s="979">
        <v>30</v>
      </c>
      <c r="H8" s="754">
        <v>65</v>
      </c>
      <c r="I8" s="691">
        <v>0</v>
      </c>
      <c r="J8" s="979">
        <v>65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393</v>
      </c>
      <c r="C12" s="600">
        <v>483</v>
      </c>
      <c r="D12" s="600">
        <v>586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42</v>
      </c>
      <c r="C13" s="751">
        <v>32</v>
      </c>
      <c r="D13" s="751">
        <v>43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3635</v>
      </c>
      <c r="C14" s="751">
        <v>3728</v>
      </c>
      <c r="D14" s="751">
        <v>3955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1680</v>
      </c>
      <c r="C16" s="1029">
        <v>1610</v>
      </c>
      <c r="D16" s="751">
        <v>1593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806</v>
      </c>
      <c r="C17" s="752">
        <v>790</v>
      </c>
      <c r="D17" s="752">
        <v>733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5.9945088468578396</v>
      </c>
      <c r="C21" s="289">
        <f>C12/SUM(C12:C17)*100</f>
        <v>7.2708113804004215</v>
      </c>
      <c r="D21" s="289">
        <f>D12/SUM(D12:D17)*100</f>
        <v>8.4804630969609267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0.64063453325198294</v>
      </c>
      <c r="C22" s="290">
        <f>C13/SUM(C12:C17)*100</f>
        <v>0.48171007075116667</v>
      </c>
      <c r="D22" s="290">
        <f>D13/SUM(D12:D17)*100</f>
        <v>0.62228654124457305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55.445393532641852</v>
      </c>
      <c r="C23" s="290">
        <f>C14/SUM(C12:C17)*100</f>
        <v>56.11922324251092</v>
      </c>
      <c r="D23" s="290">
        <f>D14/SUM(D12:D17)*100</f>
        <v>57.235890014471778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25.625381330079318</v>
      </c>
      <c r="C25" s="290">
        <f>C16/SUM(C12:C17)*100</f>
        <v>24.236037934668072</v>
      </c>
      <c r="D25" s="290">
        <f>D16/SUM(D12:D17)*100</f>
        <v>23.053545586107091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12.294081757169005</v>
      </c>
      <c r="C26" s="291">
        <f>C17/SUM(C12:C17)*100</f>
        <v>11.892217371669426</v>
      </c>
      <c r="D26" s="291">
        <f>D17/SUM(D12:D17)*100</f>
        <v>10.60781476121563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43.4</v>
      </c>
      <c r="C7" s="600">
        <v>41.3</v>
      </c>
      <c r="D7" s="600">
        <v>38.200000000000003</v>
      </c>
    </row>
    <row r="8" spans="1:6" x14ac:dyDescent="0.25">
      <c r="A8" s="695" t="s">
        <v>944</v>
      </c>
      <c r="B8" s="751">
        <v>12.2</v>
      </c>
      <c r="C8" s="751">
        <v>11.4</v>
      </c>
      <c r="D8" s="751">
        <v>15.3</v>
      </c>
    </row>
    <row r="9" spans="1:6" x14ac:dyDescent="0.25">
      <c r="A9" s="696" t="s">
        <v>224</v>
      </c>
      <c r="B9" s="752">
        <v>44.5</v>
      </c>
      <c r="C9" s="752">
        <v>47.3</v>
      </c>
      <c r="D9" s="752">
        <v>46.5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43.4</v>
      </c>
      <c r="C13" s="697">
        <f t="shared" ref="C13:D13" si="1">IF(ISBLANK(C7),"",C7)</f>
        <v>41.3</v>
      </c>
      <c r="D13" s="697">
        <f t="shared" si="1"/>
        <v>38.200000000000003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12.2</v>
      </c>
      <c r="C14" s="698">
        <f t="shared" si="2"/>
        <v>11.4</v>
      </c>
      <c r="D14" s="698">
        <f t="shared" si="2"/>
        <v>15.3</v>
      </c>
    </row>
    <row r="15" spans="1:6" x14ac:dyDescent="0.25">
      <c r="A15" s="702" t="s">
        <v>1630</v>
      </c>
      <c r="B15" s="699">
        <f t="shared" si="2"/>
        <v>44.5</v>
      </c>
      <c r="C15" s="699">
        <f t="shared" si="2"/>
        <v>47.3</v>
      </c>
      <c r="D15" s="699">
        <f t="shared" si="2"/>
        <v>46.5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43.4</v>
      </c>
      <c r="C18" s="697">
        <f t="shared" ref="C18:D18" si="4">IF(ISBLANK(C7),"",C7)</f>
        <v>41.3</v>
      </c>
      <c r="D18" s="697">
        <f t="shared" si="4"/>
        <v>38.200000000000003</v>
      </c>
    </row>
    <row r="19" spans="1:5" x14ac:dyDescent="0.25">
      <c r="A19" s="701" t="s">
        <v>1632</v>
      </c>
      <c r="B19" s="698">
        <f t="shared" ref="B19:D20" si="5">IF(ISBLANK(B8),"",B8)</f>
        <v>12.2</v>
      </c>
      <c r="C19" s="698">
        <f t="shared" si="5"/>
        <v>11.4</v>
      </c>
      <c r="D19" s="698">
        <f t="shared" si="5"/>
        <v>15.3</v>
      </c>
    </row>
    <row r="20" spans="1:5" x14ac:dyDescent="0.25">
      <c r="A20" s="702" t="s">
        <v>1633</v>
      </c>
      <c r="B20" s="699">
        <f t="shared" si="5"/>
        <v>44.5</v>
      </c>
      <c r="C20" s="699">
        <f t="shared" si="5"/>
        <v>47.3</v>
      </c>
      <c r="D20" s="699">
        <f t="shared" si="5"/>
        <v>46.5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</v>
      </c>
      <c r="C5" s="611">
        <v>97.9</v>
      </c>
      <c r="D5" s="1030">
        <v>97</v>
      </c>
      <c r="F5" s="28"/>
      <c r="G5" s="693">
        <f>A5</f>
        <v>2020</v>
      </c>
      <c r="H5" s="669">
        <f>IF(ISBLANK(B5),"",B5)</f>
        <v>96</v>
      </c>
      <c r="I5" s="618">
        <f t="shared" ref="H5:I7" si="0">IF(ISBLANK(C5),"",C5)</f>
        <v>97.9</v>
      </c>
    </row>
    <row r="6" spans="1:10" x14ac:dyDescent="0.25">
      <c r="A6" s="749">
        <v>2021</v>
      </c>
      <c r="B6" s="601">
        <v>95.5</v>
      </c>
      <c r="C6" s="612">
        <v>96.2</v>
      </c>
      <c r="D6" s="946">
        <v>95.8</v>
      </c>
      <c r="F6" s="44"/>
      <c r="G6" s="693">
        <f t="shared" ref="G6:G7" si="1">A6</f>
        <v>2021</v>
      </c>
      <c r="H6" s="670">
        <f t="shared" si="0"/>
        <v>95.5</v>
      </c>
      <c r="I6" s="619">
        <f t="shared" si="0"/>
        <v>96.2</v>
      </c>
    </row>
    <row r="7" spans="1:10" x14ac:dyDescent="0.25">
      <c r="A7" s="750">
        <v>2022</v>
      </c>
      <c r="B7" s="601">
        <v>89.8</v>
      </c>
      <c r="C7" s="612">
        <v>95.2</v>
      </c>
      <c r="D7" s="946">
        <v>92.5</v>
      </c>
      <c r="F7" s="44"/>
      <c r="G7" s="693">
        <f t="shared" si="1"/>
        <v>2022</v>
      </c>
      <c r="H7" s="671">
        <f t="shared" si="0"/>
        <v>89.8</v>
      </c>
      <c r="I7" s="620">
        <f t="shared" si="0"/>
        <v>95.2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</v>
      </c>
      <c r="I13" s="618">
        <f>IF(ISBLANK(C5),"",C5)</f>
        <v>97.9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95.5</v>
      </c>
      <c r="I14" s="619">
        <f t="shared" si="3"/>
        <v>96.2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89.8</v>
      </c>
      <c r="I15" s="620">
        <f t="shared" si="4"/>
        <v>95.2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Mačva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3270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228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266384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74.72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157.80000000000001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251529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258167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8332</v>
      </c>
      <c r="C63" s="548">
        <f>IF(ISBLANK('DEM2'!C7),"-",'DEM2'!C7)</f>
        <v>8671</v>
      </c>
      <c r="D63" s="548"/>
      <c r="E63" s="548">
        <f>IF(ISBLANK('DEM2'!D8),"-",'DEM2'!D8)</f>
        <v>8100</v>
      </c>
      <c r="F63" s="548">
        <f>IF(ISBLANK('DEM2'!C8),"-",'DEM2'!C8)</f>
        <v>8569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9977</v>
      </c>
      <c r="C64" s="317">
        <f>IF(ISBLANK('DEM2'!F7),"-",'DEM2'!F7)</f>
        <v>10717</v>
      </c>
      <c r="D64" s="789"/>
      <c r="E64" s="317">
        <f>IF(ISBLANK('DEM2'!G8),"-",'DEM2'!G8)</f>
        <v>9783</v>
      </c>
      <c r="F64" s="317">
        <f>IF(ISBLANK('DEM2'!F8),"-",'DEM2'!F8)</f>
        <v>10511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5831</v>
      </c>
      <c r="C65" s="345">
        <f>IF(ISBLANK('DEM2'!I7),"-",'DEM2'!I7)</f>
        <v>6028</v>
      </c>
      <c r="D65" s="393"/>
      <c r="E65" s="345">
        <f>IF(ISBLANK('DEM2'!J8),"-",'DEM2'!J8)</f>
        <v>5564</v>
      </c>
      <c r="F65" s="345">
        <f>IF(ISBLANK('DEM2'!I8),"-",'DEM2'!I8)</f>
        <v>5758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22667</v>
      </c>
      <c r="C66" s="317">
        <f>IF(ISBLANK('DEM2'!L7),"-",'DEM2'!L7)</f>
        <v>23879</v>
      </c>
      <c r="D66" s="395"/>
      <c r="E66" s="317">
        <f>IF(ISBLANK('DEM2'!M8),"-",'DEM2'!M8)</f>
        <v>22008</v>
      </c>
      <c r="F66" s="317">
        <f>IF(ISBLANK('DEM2'!L8),"-",'DEM2'!L8)</f>
        <v>23365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21068</v>
      </c>
      <c r="C67" s="317">
        <f>IF(ISBLANK('DEM2'!O7),"-",'DEM2'!O7)</f>
        <v>22813</v>
      </c>
      <c r="D67" s="395"/>
      <c r="E67" s="317">
        <f>IF(ISBLANK('DEM2'!P8),"-",'DEM2'!P8)</f>
        <v>20047</v>
      </c>
      <c r="F67" s="317">
        <f>IF(ISBLANK('DEM2'!O8),"-",'DEM2'!O8)</f>
        <v>21223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86231</v>
      </c>
      <c r="C68" s="414">
        <f>IF(ISBLANK('DEM2'!R7),"-",'DEM2'!R7)</f>
        <v>88884</v>
      </c>
      <c r="D68" s="420"/>
      <c r="E68" s="414">
        <f>IF(ISBLANK('DEM2'!S8),"-",'DEM2'!S8)</f>
        <v>84401</v>
      </c>
      <c r="F68" s="414">
        <f>IF(ISBLANK('DEM2'!R8),"-",'DEM2'!R8)</f>
        <v>85956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136647</v>
      </c>
      <c r="C69" s="463">
        <f>IF(ISBLANK('DEM2'!U7),"-",'DEM2'!U7)</f>
        <v>134197</v>
      </c>
      <c r="D69" s="799"/>
      <c r="E69" s="463">
        <f>IF(ISBLANK('DEM2'!V8),"-",'DEM2'!V8)</f>
        <v>134670</v>
      </c>
      <c r="F69" s="463">
        <f>IF(ISBLANK('DEM2'!U8),"-",'DEM2'!U8)</f>
        <v>131714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3.2</v>
      </c>
      <c r="G115" s="800">
        <f>IF(ISBLANK('DEM2'!E23),"-",'DEM2'!E23)</f>
        <v>5.8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5.0999999999999996</v>
      </c>
      <c r="G116" s="407">
        <f>IF(ISBLANK('DEM2'!E24),"-",'DEM2'!E24)</f>
        <v>5.5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2.6</v>
      </c>
      <c r="G117" s="801">
        <f>IF(ISBLANK('DEM2'!E25),"-",'DEM2'!E25)</f>
        <v>3.9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75910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84797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70527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15115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38.200000000000003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13.8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29521863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110824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7434033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4020692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27907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9277649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34828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639524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2401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11925850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44769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12564073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47165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3307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12708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3551795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44701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47823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24066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175014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44076</v>
      </c>
      <c r="C300" s="808">
        <f>IF(ISBLANK(POLJ3!C4),"-",POLJ3!C4)</f>
        <v>6282</v>
      </c>
      <c r="D300" s="1160">
        <f>IF(ISBLANK(POLJ3!D4),"-",POLJ3!D4)</f>
        <v>37794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54861</v>
      </c>
      <c r="C301" s="789">
        <f>IF(ISBLANK(POLJ3!C5),"-",POLJ3!C5)</f>
        <v>36506</v>
      </c>
      <c r="D301" s="1161">
        <f>IF(ISBLANK(POLJ3!D5),"-",POLJ3!D5)</f>
        <v>18355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41</v>
      </c>
      <c r="C302" s="790">
        <f>IF(ISBLANK(POLJ3!C6),"-",POLJ3!C6)</f>
        <v>5</v>
      </c>
      <c r="D302" s="1162">
        <f>IF(ISBLANK(POLJ3!D6),"-",POLJ3!D6)</f>
        <v>36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344</v>
      </c>
      <c r="C303" s="791">
        <f>IF(ISBLANK(POLJ3!C7),"-",POLJ3!C7)</f>
        <v>104</v>
      </c>
      <c r="D303" s="1163">
        <f>IF(ISBLANK(POLJ3!D7),"-",POLJ3!D7)</f>
        <v>240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44701</v>
      </c>
      <c r="C304" s="807">
        <f>IF(ISBLANK(POLJ3!C8),"-",POLJ3!C8)</f>
        <v>6091</v>
      </c>
      <c r="D304" s="1164">
        <f>IF(ISBLANK(POLJ3!D8),"-",POLJ3!D8)</f>
        <v>38610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2382.4499999999998</v>
      </c>
      <c r="C310" s="1165"/>
      <c r="D310" s="3"/>
      <c r="E310" s="5"/>
      <c r="F310" s="5"/>
      <c r="G310" s="815" t="s">
        <v>765</v>
      </c>
      <c r="H310" s="816">
        <f>IF(ISBLANK(POLJ2!H3),"-",POLJ2!H3)</f>
        <v>80283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129237.52</v>
      </c>
      <c r="C311" s="1154"/>
      <c r="D311" s="3"/>
      <c r="E311" s="5"/>
      <c r="F311" s="5"/>
      <c r="G311" s="810" t="s">
        <v>766</v>
      </c>
      <c r="H311" s="248">
        <f>IF(ISBLANK(POLJ2!H4),"-",POLJ2!H4)</f>
        <v>400391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11502.05</v>
      </c>
      <c r="C312" s="1154"/>
      <c r="D312" s="3"/>
      <c r="E312" s="5"/>
      <c r="F312" s="5"/>
      <c r="G312" s="810" t="s">
        <v>767</v>
      </c>
      <c r="H312" s="248">
        <f>IF(ISBLANK(POLJ2!H5),"-",POLJ2!H5)</f>
        <v>161878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93.12</v>
      </c>
      <c r="C313" s="1154"/>
      <c r="D313" s="3"/>
      <c r="E313" s="5"/>
      <c r="F313" s="5"/>
      <c r="G313" s="812" t="s">
        <v>768</v>
      </c>
      <c r="H313" s="249">
        <f>IF(ISBLANK(POLJ2!H6),"-",POLJ2!H6)</f>
        <v>1060996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88.97</v>
      </c>
      <c r="C314" s="1154"/>
      <c r="D314" s="3"/>
      <c r="E314" s="5"/>
      <c r="F314" s="5"/>
      <c r="G314" s="814" t="s">
        <v>16</v>
      </c>
      <c r="H314" s="817">
        <f>IF(ISBLANK(POLJ2!H7),"-",POLJ2!H7)</f>
        <v>1703548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18038.68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161342.79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8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1167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20.3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6643</v>
      </c>
      <c r="I364" s="808">
        <f>IF(ISBLANK(OBRAZ2!I6),"-",OBRAZ2!I6)</f>
        <v>4027</v>
      </c>
      <c r="J364" s="808">
        <f>IF(ISBLANK(OBRAZ2!J6),"-",OBRAZ2!J6)</f>
        <v>2616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3417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359</v>
      </c>
      <c r="I365" s="789">
        <f>IF(ISBLANK(OBRAZ2!I7),"-",OBRAZ2!I7)</f>
        <v>273</v>
      </c>
      <c r="J365" s="789">
        <f>IF(ISBLANK(OBRAZ2!J7),"-",OBRAZ2!J7)</f>
        <v>86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65</v>
      </c>
      <c r="I366" s="807">
        <f>IF(ISBLANK(OBRAZ2!I8),"-",OBRAZ2!I8)</f>
        <v>0</v>
      </c>
      <c r="J366" s="807">
        <f>IF(ISBLANK(OBRAZ2!J8),"-",OBRAZ2!J8)</f>
        <v>65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2326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5.9945088468578396</v>
      </c>
      <c r="I375" s="850">
        <f>IF(ISBLANK(OBRAZ2!C12),"-",OBRAZ2!C21)</f>
        <v>7.2708113804004215</v>
      </c>
      <c r="J375" s="850">
        <f>IF(ISBLANK(OBRAZ2!D12),"-",OBRAZ2!D21)</f>
        <v>8.4804630969609267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0.64063453325198294</v>
      </c>
      <c r="I376" s="851">
        <f>IF(ISBLANK(OBRAZ2!C13),"-",OBRAZ2!C22)</f>
        <v>0.48171007075116667</v>
      </c>
      <c r="J376" s="851">
        <f>IF(ISBLANK(OBRAZ2!D13),"-",OBRAZ2!D22)</f>
        <v>0.62228654124457305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55.445393532641852</v>
      </c>
      <c r="I377" s="851">
        <f>IF(ISBLANK(OBRAZ2!C14),"-",OBRAZ2!C23)</f>
        <v>56.11922324251092</v>
      </c>
      <c r="J377" s="851">
        <f>IF(ISBLANK(OBRAZ2!D14),"-",OBRAZ2!D23)</f>
        <v>57.235890014471778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25.625381330079318</v>
      </c>
      <c r="I379" s="851">
        <f>IF(ISBLANK(OBRAZ2!C16),"-",OBRAZ2!C25)</f>
        <v>24.236037934668072</v>
      </c>
      <c r="J379" s="851">
        <f>IF(ISBLANK(OBRAZ2!D16),"-",OBRAZ2!D25)</f>
        <v>23.053545586107091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12.294081757169005</v>
      </c>
      <c r="I380" s="852">
        <f>IF(ISBLANK(OBRAZ2!C17),"-",OBRAZ2!C26)</f>
        <v>11.892217371669426</v>
      </c>
      <c r="J380" s="852">
        <f>IF(ISBLANK(OBRAZ2!D17),"-",OBRAZ2!D26)</f>
        <v>10.60781476121563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150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6215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7719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3281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1935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2560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56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8835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84.3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2787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95.7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4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17542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6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75229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16827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600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2.2999999999999998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66.400000000000006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0.38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94.2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83.9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25432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431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4490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206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241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5.0999999999999996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171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4456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6205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1589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780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1353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106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661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211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6.8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59.3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1286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208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3081.7660000000001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2352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74545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591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46710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77720.97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62798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18453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253498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129686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142</v>
      </c>
      <c r="D6" s="612">
        <v>26</v>
      </c>
      <c r="E6" s="612">
        <v>116</v>
      </c>
      <c r="F6" s="1033">
        <v>1070</v>
      </c>
      <c r="G6" s="612">
        <v>537</v>
      </c>
      <c r="H6" s="980">
        <v>533</v>
      </c>
      <c r="I6" s="1034">
        <v>17.7</v>
      </c>
      <c r="J6" s="612">
        <v>17.399999999999999</v>
      </c>
      <c r="K6" s="1035">
        <v>18.100000000000001</v>
      </c>
      <c r="L6" s="1033">
        <v>3000</v>
      </c>
      <c r="M6" s="612">
        <v>1540</v>
      </c>
      <c r="N6" s="1028">
        <v>1460</v>
      </c>
      <c r="O6" s="1034">
        <v>47.8</v>
      </c>
      <c r="P6" s="612">
        <v>48.3</v>
      </c>
      <c r="Q6" s="1028">
        <v>47.3</v>
      </c>
      <c r="R6" s="1033">
        <v>2486</v>
      </c>
      <c r="S6" s="612">
        <v>1283</v>
      </c>
      <c r="T6" s="1035">
        <v>1203</v>
      </c>
    </row>
    <row r="7" spans="1:20" x14ac:dyDescent="0.25">
      <c r="A7" s="286">
        <v>2021</v>
      </c>
      <c r="B7" s="602">
        <v>8</v>
      </c>
      <c r="C7" s="601">
        <v>131</v>
      </c>
      <c r="D7" s="612">
        <v>27</v>
      </c>
      <c r="E7" s="612">
        <v>104</v>
      </c>
      <c r="F7" s="1033">
        <v>1221</v>
      </c>
      <c r="G7" s="612">
        <v>603</v>
      </c>
      <c r="H7" s="980">
        <v>618</v>
      </c>
      <c r="I7" s="1034">
        <v>20.6</v>
      </c>
      <c r="J7" s="612">
        <v>19.899999999999999</v>
      </c>
      <c r="K7" s="1035">
        <v>21.4</v>
      </c>
      <c r="L7" s="1033">
        <v>3022</v>
      </c>
      <c r="M7" s="612">
        <v>1553</v>
      </c>
      <c r="N7" s="1028">
        <v>1469</v>
      </c>
      <c r="O7" s="1034">
        <v>49</v>
      </c>
      <c r="P7" s="612">
        <v>49.4</v>
      </c>
      <c r="Q7" s="1028">
        <v>48.6</v>
      </c>
      <c r="R7" s="1033">
        <v>2400</v>
      </c>
      <c r="S7" s="612">
        <v>1226</v>
      </c>
      <c r="T7" s="1035">
        <v>1174</v>
      </c>
    </row>
    <row r="8" spans="1:20" x14ac:dyDescent="0.25">
      <c r="A8" s="219">
        <v>2022</v>
      </c>
      <c r="B8" s="617">
        <v>8</v>
      </c>
      <c r="C8" s="947">
        <v>135</v>
      </c>
      <c r="D8" s="981">
        <v>27</v>
      </c>
      <c r="E8" s="981">
        <v>108</v>
      </c>
      <c r="F8" s="1036">
        <v>1167</v>
      </c>
      <c r="G8" s="981">
        <v>592</v>
      </c>
      <c r="H8" s="979">
        <v>575</v>
      </c>
      <c r="I8" s="754">
        <v>20.3</v>
      </c>
      <c r="J8" s="981">
        <v>20</v>
      </c>
      <c r="K8" s="1037">
        <v>20.7</v>
      </c>
      <c r="L8" s="1036">
        <v>3417</v>
      </c>
      <c r="M8" s="981">
        <v>1779</v>
      </c>
      <c r="N8" s="691">
        <v>1638</v>
      </c>
      <c r="O8" s="754">
        <v>56.4</v>
      </c>
      <c r="P8" s="981">
        <v>57.1</v>
      </c>
      <c r="Q8" s="691">
        <v>55.7</v>
      </c>
      <c r="R8" s="1036">
        <v>2326</v>
      </c>
      <c r="S8" s="981">
        <v>1188</v>
      </c>
      <c r="T8" s="1037">
        <v>1138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6215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7719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3281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1935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2560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56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65.448609941027797</v>
      </c>
      <c r="C21" s="739">
        <f>B10/(B7+B10)*100</f>
        <v>34.551390058972196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79.956494717215662</v>
      </c>
      <c r="C22" s="739">
        <f>B11/(B8+B11)*100</f>
        <v>20.043505282784338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65.448609941027797</v>
      </c>
      <c r="C26" s="739">
        <f>C21</f>
        <v>34.551390058972196</v>
      </c>
    </row>
    <row r="27" spans="1:10" ht="24.75" x14ac:dyDescent="0.25">
      <c r="A27" s="742" t="s">
        <v>1407</v>
      </c>
      <c r="B27" s="739">
        <f>B22</f>
        <v>79.956494717215662</v>
      </c>
      <c r="C27" s="739">
        <f>C22</f>
        <v>20.043505282784338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29</v>
      </c>
      <c r="D5" s="914" t="s">
        <v>5</v>
      </c>
      <c r="E5" s="211"/>
      <c r="F5" s="125">
        <v>2021</v>
      </c>
      <c r="G5" s="70">
        <v>43</v>
      </c>
      <c r="H5" s="55">
        <v>14</v>
      </c>
      <c r="I5" s="110">
        <v>29</v>
      </c>
      <c r="J5" s="70">
        <v>150</v>
      </c>
      <c r="K5" s="55">
        <v>2</v>
      </c>
      <c r="L5" s="110">
        <v>148</v>
      </c>
      <c r="M5" s="70">
        <v>6388</v>
      </c>
      <c r="N5" s="55">
        <v>8219</v>
      </c>
      <c r="O5" s="70">
        <v>3301</v>
      </c>
      <c r="P5" s="110">
        <v>2075</v>
      </c>
    </row>
    <row r="6" spans="1:16" x14ac:dyDescent="0.25">
      <c r="A6" s="923" t="s">
        <v>259</v>
      </c>
      <c r="B6" s="1096">
        <v>2</v>
      </c>
      <c r="C6" s="1097">
        <v>148</v>
      </c>
      <c r="D6" s="915" t="s">
        <v>5</v>
      </c>
      <c r="E6" s="254"/>
      <c r="F6" s="125">
        <v>2022</v>
      </c>
      <c r="G6" s="212">
        <v>43</v>
      </c>
      <c r="H6" s="58">
        <v>14</v>
      </c>
      <c r="I6" s="160">
        <v>29</v>
      </c>
      <c r="J6" s="212">
        <v>150</v>
      </c>
      <c r="K6" s="58">
        <v>2</v>
      </c>
      <c r="L6" s="160">
        <v>148</v>
      </c>
      <c r="M6" s="212">
        <v>6215</v>
      </c>
      <c r="N6" s="58">
        <v>7719</v>
      </c>
      <c r="O6" s="212">
        <v>3281</v>
      </c>
      <c r="P6" s="160">
        <v>1935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44</v>
      </c>
      <c r="H7" s="94">
        <v>15</v>
      </c>
      <c r="I7" s="169">
        <v>29</v>
      </c>
      <c r="J7" s="167"/>
      <c r="K7" s="94"/>
      <c r="L7" s="169"/>
      <c r="M7" s="167">
        <v>9759</v>
      </c>
      <c r="N7" s="94">
        <v>9842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29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148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94.4</v>
      </c>
      <c r="C5" s="611">
        <v>94.8</v>
      </c>
      <c r="D5" s="945">
        <v>93.9</v>
      </c>
      <c r="E5" s="610"/>
      <c r="F5" s="611"/>
      <c r="G5" s="945"/>
      <c r="H5" s="610"/>
      <c r="I5" s="611"/>
      <c r="J5" s="945"/>
      <c r="K5" s="610">
        <v>2726</v>
      </c>
      <c r="L5" s="611">
        <v>1358</v>
      </c>
      <c r="M5" s="945">
        <v>1368</v>
      </c>
      <c r="N5" s="610">
        <v>96</v>
      </c>
      <c r="O5" s="611">
        <v>94.2</v>
      </c>
      <c r="P5" s="945">
        <v>97.9</v>
      </c>
      <c r="Q5" s="610">
        <v>0.2</v>
      </c>
      <c r="R5" s="611">
        <v>0.4</v>
      </c>
      <c r="S5" s="945">
        <v>0</v>
      </c>
    </row>
    <row r="6" spans="1:19" x14ac:dyDescent="0.25">
      <c r="A6" s="286">
        <v>2021</v>
      </c>
      <c r="B6" s="457">
        <v>94.8</v>
      </c>
      <c r="C6" s="458">
        <v>94.6</v>
      </c>
      <c r="D6" s="976">
        <v>95</v>
      </c>
      <c r="E6" s="457">
        <v>74</v>
      </c>
      <c r="F6" s="458">
        <v>51</v>
      </c>
      <c r="G6" s="976">
        <v>23</v>
      </c>
      <c r="H6" s="457">
        <v>50</v>
      </c>
      <c r="I6" s="458">
        <v>21</v>
      </c>
      <c r="J6" s="976">
        <v>29</v>
      </c>
      <c r="K6" s="457">
        <v>2678</v>
      </c>
      <c r="L6" s="458">
        <v>1373</v>
      </c>
      <c r="M6" s="976">
        <v>1305</v>
      </c>
      <c r="N6" s="457">
        <v>99</v>
      </c>
      <c r="O6" s="458">
        <v>97.3</v>
      </c>
      <c r="P6" s="976">
        <v>100.9</v>
      </c>
      <c r="Q6" s="457">
        <v>0.1</v>
      </c>
      <c r="R6" s="458">
        <v>0.2</v>
      </c>
      <c r="S6" s="976">
        <v>0</v>
      </c>
    </row>
    <row r="7" spans="1:19" x14ac:dyDescent="0.25">
      <c r="A7" s="286">
        <v>2022</v>
      </c>
      <c r="B7" s="601">
        <v>92.8</v>
      </c>
      <c r="C7" s="612">
        <v>91.9</v>
      </c>
      <c r="D7" s="980">
        <v>93.9</v>
      </c>
      <c r="E7" s="601">
        <v>71</v>
      </c>
      <c r="F7" s="612">
        <v>55</v>
      </c>
      <c r="G7" s="980">
        <v>16</v>
      </c>
      <c r="H7" s="601">
        <v>37</v>
      </c>
      <c r="I7" s="612">
        <v>14</v>
      </c>
      <c r="J7" s="980">
        <v>23</v>
      </c>
      <c r="K7" s="601">
        <v>2560</v>
      </c>
      <c r="L7" s="612">
        <v>1348</v>
      </c>
      <c r="M7" s="980">
        <v>1212</v>
      </c>
      <c r="N7" s="601">
        <v>98</v>
      </c>
      <c r="O7" s="612">
        <v>100.1</v>
      </c>
      <c r="P7" s="980">
        <v>95.8</v>
      </c>
      <c r="Q7" s="601">
        <v>0.4</v>
      </c>
      <c r="R7" s="612">
        <v>0.9</v>
      </c>
      <c r="S7" s="980">
        <v>-0.2</v>
      </c>
    </row>
    <row r="8" spans="1:19" x14ac:dyDescent="0.25">
      <c r="A8" s="219">
        <v>2023</v>
      </c>
      <c r="B8" s="947"/>
      <c r="C8" s="981"/>
      <c r="D8" s="979"/>
      <c r="E8" s="947">
        <v>56</v>
      </c>
      <c r="F8" s="981">
        <v>41</v>
      </c>
      <c r="G8" s="979">
        <v>15</v>
      </c>
      <c r="H8" s="947">
        <v>27</v>
      </c>
      <c r="I8" s="981">
        <v>10</v>
      </c>
      <c r="J8" s="979">
        <v>17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84.3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95.7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7434033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27907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2144</v>
      </c>
      <c r="C5" s="616">
        <v>1489</v>
      </c>
      <c r="D5" s="616">
        <v>655</v>
      </c>
      <c r="E5" s="599">
        <v>6292</v>
      </c>
      <c r="F5" s="616">
        <v>2759</v>
      </c>
      <c r="G5" s="945">
        <v>3533</v>
      </c>
      <c r="H5" s="616">
        <v>1679</v>
      </c>
      <c r="I5" s="616">
        <v>603</v>
      </c>
      <c r="J5" s="616">
        <v>1076</v>
      </c>
      <c r="K5" s="217">
        <f>SUM(B5,E5,H5)</f>
        <v>10115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1980</v>
      </c>
      <c r="C6" s="612">
        <v>1406</v>
      </c>
      <c r="D6" s="946">
        <v>574</v>
      </c>
      <c r="E6" s="601">
        <v>6002</v>
      </c>
      <c r="F6" s="612">
        <v>2609</v>
      </c>
      <c r="G6" s="946">
        <v>3393</v>
      </c>
      <c r="H6" s="601">
        <v>1565</v>
      </c>
      <c r="I6" s="612">
        <v>592</v>
      </c>
      <c r="J6" s="612">
        <v>973</v>
      </c>
      <c r="K6" s="218">
        <f>SUM(B6,E6,H6)</f>
        <v>9547</v>
      </c>
      <c r="M6" s="105" t="s">
        <v>284</v>
      </c>
      <c r="N6" s="171">
        <f>IF(ISBLANK(J7),"",J7)</f>
        <v>845</v>
      </c>
      <c r="O6" s="80">
        <f>IF(ISBLANK(I7),"",I7)</f>
        <v>561</v>
      </c>
      <c r="P6" s="211"/>
    </row>
    <row r="7" spans="1:17" ht="24.75" x14ac:dyDescent="0.25">
      <c r="A7" s="218">
        <v>2023</v>
      </c>
      <c r="B7" s="601">
        <v>1770</v>
      </c>
      <c r="C7" s="612">
        <v>1271</v>
      </c>
      <c r="D7" s="946">
        <v>499</v>
      </c>
      <c r="E7" s="601">
        <v>5659</v>
      </c>
      <c r="F7" s="612">
        <v>2471</v>
      </c>
      <c r="G7" s="946">
        <v>3188</v>
      </c>
      <c r="H7" s="601">
        <v>1406</v>
      </c>
      <c r="I7" s="612">
        <v>561</v>
      </c>
      <c r="J7" s="612">
        <v>845</v>
      </c>
      <c r="K7" s="218">
        <f>SUM(B7,E7,H7)</f>
        <v>8835</v>
      </c>
      <c r="M7" s="106" t="s">
        <v>285</v>
      </c>
      <c r="N7" s="220">
        <f>IF(ISBLANK(G7),"",G7)</f>
        <v>3188</v>
      </c>
      <c r="O7" s="107">
        <f>IF(ISBLANK(F7),"",F7)</f>
        <v>2471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499</v>
      </c>
      <c r="O8" s="83">
        <f>IF(ISBLANK(C7),"",C7)</f>
        <v>1271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845</v>
      </c>
      <c r="O13" s="80">
        <f>IF(ISBLANK(I7),"",I7)</f>
        <v>561</v>
      </c>
      <c r="P13" s="211"/>
    </row>
    <row r="14" spans="1:17" ht="27.75" customHeight="1" x14ac:dyDescent="0.25">
      <c r="M14" s="106" t="s">
        <v>515</v>
      </c>
      <c r="N14" s="220">
        <f>IF(ISBLANK(G7),"",G7)</f>
        <v>3188</v>
      </c>
      <c r="O14" s="107">
        <f>IF(ISBLANK(F7),"",F7)</f>
        <v>2471</v>
      </c>
      <c r="P14" s="211"/>
    </row>
    <row r="15" spans="1:17" ht="26.25" customHeight="1" x14ac:dyDescent="0.25">
      <c r="M15" s="108" t="s">
        <v>516</v>
      </c>
      <c r="N15" s="170">
        <f>IF(ISBLANK(D7),"",D7)</f>
        <v>499</v>
      </c>
      <c r="O15" s="83">
        <f>IF(ISBLANK(C7),"",C7)</f>
        <v>1271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541</v>
      </c>
      <c r="C21" s="616">
        <v>381</v>
      </c>
      <c r="D21" s="616">
        <v>160</v>
      </c>
      <c r="E21" s="599">
        <v>1657</v>
      </c>
      <c r="F21" s="616">
        <v>780</v>
      </c>
      <c r="G21" s="945">
        <v>877</v>
      </c>
      <c r="H21" s="616">
        <v>439</v>
      </c>
      <c r="I21" s="616">
        <v>186</v>
      </c>
      <c r="J21" s="616">
        <v>253</v>
      </c>
      <c r="K21" s="217">
        <f>SUM(B21,E21,H21)</f>
        <v>2637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632</v>
      </c>
      <c r="C22" s="1028">
        <v>420</v>
      </c>
      <c r="D22" s="980">
        <v>212</v>
      </c>
      <c r="E22" s="1034">
        <v>1638</v>
      </c>
      <c r="F22" s="1028">
        <v>716</v>
      </c>
      <c r="G22" s="980">
        <v>922</v>
      </c>
      <c r="H22" s="1034">
        <v>433</v>
      </c>
      <c r="I22" s="1028">
        <v>161</v>
      </c>
      <c r="J22" s="1028">
        <v>272</v>
      </c>
      <c r="K22" s="218">
        <f>SUM(B22,E22,H22)</f>
        <v>2703</v>
      </c>
      <c r="M22" s="105" t="s">
        <v>284</v>
      </c>
      <c r="N22" s="171">
        <f>IF(ISBLANK(J23),"",J23)</f>
        <v>287</v>
      </c>
      <c r="O22" s="80">
        <f>IF(ISBLANK(I23),"",I23)</f>
        <v>130</v>
      </c>
      <c r="P22" s="211"/>
    </row>
    <row r="23" spans="1:17" ht="24.75" x14ac:dyDescent="0.25">
      <c r="A23" s="218">
        <v>2022</v>
      </c>
      <c r="B23" s="1034">
        <v>727</v>
      </c>
      <c r="C23" s="1028">
        <v>518</v>
      </c>
      <c r="D23" s="980">
        <v>209</v>
      </c>
      <c r="E23" s="1034">
        <v>1643</v>
      </c>
      <c r="F23" s="1028">
        <v>738</v>
      </c>
      <c r="G23" s="980">
        <v>905</v>
      </c>
      <c r="H23" s="1034">
        <v>417</v>
      </c>
      <c r="I23" s="1028">
        <v>130</v>
      </c>
      <c r="J23" s="1028">
        <v>287</v>
      </c>
      <c r="K23" s="218">
        <f>SUM(B23,E23,H23)</f>
        <v>2787</v>
      </c>
      <c r="M23" s="106" t="s">
        <v>285</v>
      </c>
      <c r="N23" s="220">
        <f>IF(ISBLANK(G23),"",G23)</f>
        <v>905</v>
      </c>
      <c r="O23" s="107">
        <f>IF(ISBLANK(F23),"",F23)</f>
        <v>738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209</v>
      </c>
      <c r="O24" s="109">
        <f>IF(ISBLANK(C23),"",C23)</f>
        <v>518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287</v>
      </c>
      <c r="O29" s="80">
        <f>IF(ISBLANK(I23),"",I23)</f>
        <v>130</v>
      </c>
      <c r="P29" s="211"/>
    </row>
    <row r="30" spans="1:17" ht="27.75" customHeight="1" x14ac:dyDescent="0.25">
      <c r="M30" s="106" t="s">
        <v>515</v>
      </c>
      <c r="N30" s="220">
        <f>IF(ISBLANK(G23),"",G23)</f>
        <v>905</v>
      </c>
      <c r="O30" s="107">
        <f>IF(ISBLANK(F23),"",F23)</f>
        <v>738</v>
      </c>
      <c r="P30" s="211"/>
    </row>
    <row r="31" spans="1:17" ht="27.75" customHeight="1" x14ac:dyDescent="0.25">
      <c r="M31" s="108" t="s">
        <v>516</v>
      </c>
      <c r="N31" s="221">
        <f>IF(ISBLANK(D23),"",D23)</f>
        <v>209</v>
      </c>
      <c r="O31" s="109">
        <f>IF(ISBLANK(C23),"",C23)</f>
        <v>518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4020692</v>
      </c>
      <c r="D5" s="253"/>
    </row>
    <row r="6" spans="1:4" ht="30" x14ac:dyDescent="0.25">
      <c r="A6" s="686" t="s">
        <v>474</v>
      </c>
      <c r="B6" s="617">
        <v>3413341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86.6</v>
      </c>
      <c r="D5" s="611">
        <v>81.2</v>
      </c>
      <c r="E5" s="945">
        <v>92.3</v>
      </c>
      <c r="F5" s="610"/>
      <c r="G5" s="611"/>
      <c r="H5" s="945"/>
      <c r="I5" s="610">
        <v>0</v>
      </c>
      <c r="J5" s="611">
        <v>0.1</v>
      </c>
      <c r="K5" s="945">
        <v>0</v>
      </c>
      <c r="L5" s="610">
        <v>87.8</v>
      </c>
      <c r="M5" s="611">
        <v>85.9</v>
      </c>
      <c r="N5" s="945">
        <v>90</v>
      </c>
    </row>
    <row r="6" spans="1:14" x14ac:dyDescent="0.25">
      <c r="A6" s="286">
        <v>2021</v>
      </c>
      <c r="B6" s="457">
        <v>19</v>
      </c>
      <c r="C6" s="457">
        <v>85.3</v>
      </c>
      <c r="D6" s="458">
        <v>80.5</v>
      </c>
      <c r="E6" s="976">
        <v>90.3</v>
      </c>
      <c r="F6" s="457">
        <v>31</v>
      </c>
      <c r="G6" s="458">
        <v>16</v>
      </c>
      <c r="H6" s="976">
        <v>15</v>
      </c>
      <c r="I6" s="457">
        <v>0</v>
      </c>
      <c r="J6" s="458">
        <v>0</v>
      </c>
      <c r="K6" s="976">
        <v>0</v>
      </c>
      <c r="L6" s="457">
        <v>89.8</v>
      </c>
      <c r="M6" s="458">
        <v>84.4</v>
      </c>
      <c r="N6" s="976">
        <v>95.5</v>
      </c>
    </row>
    <row r="7" spans="1:14" x14ac:dyDescent="0.25">
      <c r="A7" s="286">
        <v>2022</v>
      </c>
      <c r="B7" s="601">
        <v>19</v>
      </c>
      <c r="C7" s="601">
        <v>84.3</v>
      </c>
      <c r="D7" s="612">
        <v>80</v>
      </c>
      <c r="E7" s="980">
        <v>88.8</v>
      </c>
      <c r="F7" s="601">
        <v>32</v>
      </c>
      <c r="G7" s="612">
        <v>18</v>
      </c>
      <c r="H7" s="980">
        <v>14</v>
      </c>
      <c r="I7" s="601">
        <v>0</v>
      </c>
      <c r="J7" s="612">
        <v>0</v>
      </c>
      <c r="K7" s="980">
        <v>0</v>
      </c>
      <c r="L7" s="601">
        <v>95.7</v>
      </c>
      <c r="M7" s="612">
        <v>94.1</v>
      </c>
      <c r="N7" s="980">
        <v>97.4</v>
      </c>
    </row>
    <row r="8" spans="1:14" x14ac:dyDescent="0.25">
      <c r="A8" s="219">
        <v>2023</v>
      </c>
      <c r="B8" s="947">
        <v>18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458</v>
      </c>
      <c r="C5" s="207">
        <v>367</v>
      </c>
      <c r="G5" s="113"/>
      <c r="H5" s="174" t="s">
        <v>586</v>
      </c>
      <c r="I5" s="207">
        <v>342</v>
      </c>
      <c r="J5" s="207">
        <v>281</v>
      </c>
    </row>
    <row r="6" spans="1:13" ht="15" customHeight="1" x14ac:dyDescent="0.25">
      <c r="A6" s="175" t="s">
        <v>587</v>
      </c>
      <c r="B6" s="208">
        <v>9447</v>
      </c>
      <c r="C6" s="208">
        <v>1534</v>
      </c>
      <c r="G6" s="113"/>
      <c r="H6" s="175" t="s">
        <v>587</v>
      </c>
      <c r="I6" s="208">
        <v>2189</v>
      </c>
      <c r="J6" s="208">
        <v>740</v>
      </c>
    </row>
    <row r="7" spans="1:13" ht="15" customHeight="1" x14ac:dyDescent="0.25">
      <c r="A7" s="175" t="s">
        <v>588</v>
      </c>
      <c r="B7" s="208">
        <v>23086</v>
      </c>
      <c r="C7" s="208">
        <v>16338</v>
      </c>
      <c r="G7" s="113"/>
      <c r="H7" s="175" t="s">
        <v>588</v>
      </c>
      <c r="I7" s="208">
        <v>12356</v>
      </c>
      <c r="J7" s="208">
        <v>6457</v>
      </c>
    </row>
    <row r="8" spans="1:13" ht="15" customHeight="1" x14ac:dyDescent="0.25">
      <c r="A8" s="175" t="s">
        <v>589</v>
      </c>
      <c r="B8" s="208">
        <v>28619</v>
      </c>
      <c r="C8" s="208">
        <v>28829</v>
      </c>
      <c r="G8" s="113"/>
      <c r="H8" s="175" t="s">
        <v>589</v>
      </c>
      <c r="I8" s="208">
        <v>24413</v>
      </c>
      <c r="J8" s="208">
        <v>21846</v>
      </c>
    </row>
    <row r="9" spans="1:13" ht="15" customHeight="1" x14ac:dyDescent="0.25">
      <c r="A9" s="175" t="s">
        <v>590</v>
      </c>
      <c r="B9" s="208">
        <v>55185</v>
      </c>
      <c r="C9" s="208">
        <v>66269</v>
      </c>
      <c r="G9" s="113"/>
      <c r="H9" s="175" t="s">
        <v>590</v>
      </c>
      <c r="I9" s="208">
        <v>58965</v>
      </c>
      <c r="J9" s="208">
        <v>68280</v>
      </c>
    </row>
    <row r="10" spans="1:13" ht="15" customHeight="1" x14ac:dyDescent="0.25">
      <c r="A10" s="175" t="s">
        <v>591</v>
      </c>
      <c r="B10" s="208">
        <v>5562</v>
      </c>
      <c r="C10" s="208">
        <v>5245</v>
      </c>
      <c r="G10" s="113"/>
      <c r="H10" s="175" t="s">
        <v>591</v>
      </c>
      <c r="I10" s="208">
        <v>6041</v>
      </c>
      <c r="J10" s="208">
        <v>4710</v>
      </c>
    </row>
    <row r="11" spans="1:13" ht="15" customHeight="1" x14ac:dyDescent="0.25">
      <c r="A11" s="176" t="s">
        <v>592</v>
      </c>
      <c r="B11" s="209">
        <v>7576</v>
      </c>
      <c r="C11" s="209">
        <v>7328</v>
      </c>
      <c r="G11" s="113"/>
      <c r="H11" s="176" t="s">
        <v>592</v>
      </c>
      <c r="I11" s="209">
        <v>12108</v>
      </c>
      <c r="J11" s="209">
        <v>9930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458</v>
      </c>
      <c r="C17" s="178">
        <f>IF(ISBLANK(C5),"0",C5)</f>
        <v>367</v>
      </c>
      <c r="G17" s="113"/>
      <c r="H17" s="174" t="s">
        <v>586</v>
      </c>
      <c r="I17" s="177">
        <f>IF(ISBLANK(I5),"0",I5)</f>
        <v>342</v>
      </c>
      <c r="J17" s="178">
        <f>IF(ISBLANK(J5),"0",J5)</f>
        <v>281</v>
      </c>
    </row>
    <row r="18" spans="1:13" ht="15" customHeight="1" x14ac:dyDescent="0.25">
      <c r="A18" s="175" t="s">
        <v>587</v>
      </c>
      <c r="B18" s="179">
        <f t="shared" ref="B18:C18" si="0">IF(ISBLANK(B6),"0",B6)</f>
        <v>9447</v>
      </c>
      <c r="C18" s="180">
        <f t="shared" si="0"/>
        <v>1534</v>
      </c>
      <c r="G18" s="113"/>
      <c r="H18" s="175" t="s">
        <v>587</v>
      </c>
      <c r="I18" s="179">
        <f t="shared" ref="I18:J18" si="1">IF(ISBLANK(I6),"0",I6)</f>
        <v>2189</v>
      </c>
      <c r="J18" s="180">
        <f t="shared" si="1"/>
        <v>740</v>
      </c>
    </row>
    <row r="19" spans="1:13" ht="15" customHeight="1" x14ac:dyDescent="0.25">
      <c r="A19" s="175" t="s">
        <v>588</v>
      </c>
      <c r="B19" s="179">
        <f t="shared" ref="B19:C19" si="2">IF(ISBLANK(B7),"0",B7)</f>
        <v>23086</v>
      </c>
      <c r="C19" s="180">
        <f t="shared" si="2"/>
        <v>16338</v>
      </c>
      <c r="G19" s="113"/>
      <c r="H19" s="175" t="s">
        <v>588</v>
      </c>
      <c r="I19" s="179">
        <f t="shared" ref="I19:J19" si="3">IF(ISBLANK(I7),"0",I7)</f>
        <v>12356</v>
      </c>
      <c r="J19" s="180">
        <f t="shared" si="3"/>
        <v>6457</v>
      </c>
    </row>
    <row r="20" spans="1:13" ht="15" customHeight="1" x14ac:dyDescent="0.25">
      <c r="A20" s="175" t="s">
        <v>589</v>
      </c>
      <c r="B20" s="179">
        <f t="shared" ref="B20:C20" si="4">IF(ISBLANK(B8),"0",B8)</f>
        <v>28619</v>
      </c>
      <c r="C20" s="180">
        <f t="shared" si="4"/>
        <v>28829</v>
      </c>
      <c r="G20" s="113"/>
      <c r="H20" s="175" t="s">
        <v>589</v>
      </c>
      <c r="I20" s="179">
        <f t="shared" ref="I20:J20" si="5">IF(ISBLANK(I8),"0",I8)</f>
        <v>24413</v>
      </c>
      <c r="J20" s="180">
        <f t="shared" si="5"/>
        <v>21846</v>
      </c>
    </row>
    <row r="21" spans="1:13" ht="15" customHeight="1" x14ac:dyDescent="0.25">
      <c r="A21" s="175" t="s">
        <v>590</v>
      </c>
      <c r="B21" s="179">
        <f t="shared" ref="B21:C21" si="6">IF(ISBLANK(B9),"0",B9)</f>
        <v>55185</v>
      </c>
      <c r="C21" s="180">
        <f t="shared" si="6"/>
        <v>66269</v>
      </c>
      <c r="G21" s="113"/>
      <c r="H21" s="175" t="s">
        <v>590</v>
      </c>
      <c r="I21" s="179">
        <f t="shared" ref="I21:J21" si="7">IF(ISBLANK(I9),"0",I9)</f>
        <v>58965</v>
      </c>
      <c r="J21" s="180">
        <f t="shared" si="7"/>
        <v>68280</v>
      </c>
    </row>
    <row r="22" spans="1:13" ht="15" customHeight="1" x14ac:dyDescent="0.25">
      <c r="A22" s="175" t="s">
        <v>591</v>
      </c>
      <c r="B22" s="179">
        <f t="shared" ref="B22:C22" si="8">IF(ISBLANK(B10),"0",B10)</f>
        <v>5562</v>
      </c>
      <c r="C22" s="180">
        <f t="shared" si="8"/>
        <v>5245</v>
      </c>
      <c r="G22" s="113"/>
      <c r="H22" s="175" t="s">
        <v>591</v>
      </c>
      <c r="I22" s="179">
        <f t="shared" ref="I22:J22" si="9">IF(ISBLANK(I10),"0",I10)</f>
        <v>6041</v>
      </c>
      <c r="J22" s="180">
        <f t="shared" si="9"/>
        <v>4710</v>
      </c>
    </row>
    <row r="23" spans="1:13" ht="15" customHeight="1" x14ac:dyDescent="0.25">
      <c r="A23" s="176" t="s">
        <v>592</v>
      </c>
      <c r="B23" s="181">
        <f t="shared" ref="B23:C23" si="10">IF(ISBLANK(B11),"0",B11)</f>
        <v>7576</v>
      </c>
      <c r="C23" s="182">
        <f t="shared" si="10"/>
        <v>7328</v>
      </c>
      <c r="G23" s="113"/>
      <c r="H23" s="176" t="s">
        <v>592</v>
      </c>
      <c r="I23" s="181">
        <f t="shared" ref="I23:J23" si="11">IF(ISBLANK(I11),"0",I11)</f>
        <v>12108</v>
      </c>
      <c r="J23" s="182">
        <f t="shared" si="11"/>
        <v>9930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0.35248935990087199</v>
      </c>
      <c r="C29" s="184">
        <f>C17/SUM(C17:C23)*100</f>
        <v>0.29147803986974824</v>
      </c>
      <c r="D29" s="253"/>
      <c r="E29" s="253"/>
      <c r="G29" s="113"/>
      <c r="H29" s="174" t="s">
        <v>593</v>
      </c>
      <c r="I29" s="184">
        <f>I17/SUM(I17:I23)*100</f>
        <v>0.29377909873382929</v>
      </c>
      <c r="J29" s="184">
        <f>J17/SUM(J17:J23)*100</f>
        <v>0.25034745732511315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7.2706702685230082</v>
      </c>
      <c r="C30" s="185">
        <f>C18/SUM(C17:C23)*100</f>
        <v>1.2183305535700102</v>
      </c>
      <c r="D30" s="253"/>
      <c r="E30" s="253"/>
      <c r="G30" s="113"/>
      <c r="H30" s="175" t="s">
        <v>594</v>
      </c>
      <c r="I30" s="185">
        <f>I18/SUM(I17:I23)*100</f>
        <v>1.8803580325390417</v>
      </c>
      <c r="J30" s="185">
        <f>J18/SUM(J17:J23)*100</f>
        <v>0.65927800149673921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17.76761869578937</v>
      </c>
      <c r="C31" s="185">
        <f>C19/SUM(C17:C23)*100</f>
        <v>12.97593519180367</v>
      </c>
      <c r="D31" s="253"/>
      <c r="E31" s="253"/>
      <c r="G31" s="113"/>
      <c r="H31" s="175" t="s">
        <v>595</v>
      </c>
      <c r="I31" s="185">
        <f>I19/SUM(I17:I23)*100</f>
        <v>10.613843695775422</v>
      </c>
      <c r="J31" s="185">
        <f>J19/SUM(J17:J23)*100</f>
        <v>5.7526460211681698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22.025967229264314</v>
      </c>
      <c r="C32" s="185">
        <f>C20/SUM(C17:C23)*100</f>
        <v>22.896513382574852</v>
      </c>
      <c r="D32" s="253"/>
      <c r="E32" s="253"/>
      <c r="G32" s="113"/>
      <c r="H32" s="175" t="s">
        <v>596</v>
      </c>
      <c r="I32" s="185">
        <f>I20/SUM(I17:I23)*100</f>
        <v>20.970845430961912</v>
      </c>
      <c r="J32" s="185">
        <f>J20/SUM(J17:J23)*100</f>
        <v>19.46295570364563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42.471889358361622</v>
      </c>
      <c r="C33" s="185">
        <f>C21/SUM(C17:C23)*100</f>
        <v>52.632038757842906</v>
      </c>
      <c r="D33" s="253"/>
      <c r="E33" s="253"/>
      <c r="G33" s="113"/>
      <c r="H33" s="175" t="s">
        <v>597</v>
      </c>
      <c r="I33" s="185">
        <f>I21/SUM(I17:I23)*100</f>
        <v>50.651124435205389</v>
      </c>
      <c r="J33" s="185">
        <f>J21/SUM(J17:J23)*100</f>
        <v>60.83175938134778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4.280667728752511</v>
      </c>
      <c r="C34" s="185">
        <f>C22/SUM(C17:C23)*100</f>
        <v>4.1656738940513058</v>
      </c>
      <c r="D34" s="253"/>
      <c r="E34" s="253"/>
      <c r="G34" s="113"/>
      <c r="H34" s="175" t="s">
        <v>598</v>
      </c>
      <c r="I34" s="185">
        <f>I22/SUM(I17:I23)*100</f>
        <v>5.1892384077516454</v>
      </c>
      <c r="J34" s="185">
        <f>J22/SUM(J17:J23)*100</f>
        <v>4.196215387904922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5.8306973594083109</v>
      </c>
      <c r="C35" s="186">
        <f>C23/SUM(C17:C23)*100</f>
        <v>5.8200301802875067</v>
      </c>
      <c r="D35" s="253"/>
      <c r="E35" s="253"/>
      <c r="G35" s="113"/>
      <c r="H35" s="176" t="s">
        <v>599</v>
      </c>
      <c r="I35" s="186">
        <f>I23/SUM(I17:I23)*100</f>
        <v>10.400810899032763</v>
      </c>
      <c r="J35" s="186">
        <f>J23/SUM(J17:J23)*100</f>
        <v>8.8467980471116494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0.35248935990087199</v>
      </c>
      <c r="C41" s="184">
        <f t="shared" si="12"/>
        <v>0.29147803986974824</v>
      </c>
      <c r="G41" s="113"/>
      <c r="H41" s="174" t="s">
        <v>601</v>
      </c>
      <c r="I41" s="184">
        <f t="shared" ref="I41:J41" si="13">I29</f>
        <v>0.29377909873382929</v>
      </c>
      <c r="J41" s="184">
        <f t="shared" si="13"/>
        <v>0.25034745732511315</v>
      </c>
    </row>
    <row r="42" spans="1:12" x14ac:dyDescent="0.25">
      <c r="A42" s="175" t="s">
        <v>602</v>
      </c>
      <c r="B42" s="185">
        <f t="shared" si="12"/>
        <v>7.2706702685230082</v>
      </c>
      <c r="C42" s="185">
        <f t="shared" si="12"/>
        <v>1.2183305535700102</v>
      </c>
      <c r="G42" s="113"/>
      <c r="H42" s="175" t="s">
        <v>602</v>
      </c>
      <c r="I42" s="185">
        <f t="shared" ref="I42:J42" si="14">I30</f>
        <v>1.8803580325390417</v>
      </c>
      <c r="J42" s="185">
        <f t="shared" si="14"/>
        <v>0.65927800149673921</v>
      </c>
    </row>
    <row r="43" spans="1:12" x14ac:dyDescent="0.25">
      <c r="A43" s="175" t="s">
        <v>603</v>
      </c>
      <c r="B43" s="185">
        <f t="shared" si="12"/>
        <v>17.76761869578937</v>
      </c>
      <c r="C43" s="185">
        <f t="shared" si="12"/>
        <v>12.97593519180367</v>
      </c>
      <c r="G43" s="113"/>
      <c r="H43" s="175" t="s">
        <v>603</v>
      </c>
      <c r="I43" s="185">
        <f t="shared" ref="I43:J43" si="15">I31</f>
        <v>10.613843695775422</v>
      </c>
      <c r="J43" s="185">
        <f t="shared" si="15"/>
        <v>5.7526460211681698</v>
      </c>
    </row>
    <row r="44" spans="1:12" x14ac:dyDescent="0.25">
      <c r="A44" s="175" t="s">
        <v>604</v>
      </c>
      <c r="B44" s="185">
        <f t="shared" si="12"/>
        <v>22.025967229264314</v>
      </c>
      <c r="C44" s="185">
        <f t="shared" si="12"/>
        <v>22.896513382574852</v>
      </c>
      <c r="G44" s="113"/>
      <c r="H44" s="175" t="s">
        <v>604</v>
      </c>
      <c r="I44" s="185">
        <f t="shared" ref="I44:J44" si="16">I32</f>
        <v>20.970845430961912</v>
      </c>
      <c r="J44" s="185">
        <f t="shared" si="16"/>
        <v>19.46295570364563</v>
      </c>
    </row>
    <row r="45" spans="1:12" x14ac:dyDescent="0.25">
      <c r="A45" s="175" t="s">
        <v>605</v>
      </c>
      <c r="B45" s="185">
        <f t="shared" si="12"/>
        <v>42.471889358361622</v>
      </c>
      <c r="C45" s="185">
        <f t="shared" si="12"/>
        <v>52.632038757842906</v>
      </c>
      <c r="G45" s="113"/>
      <c r="H45" s="175" t="s">
        <v>605</v>
      </c>
      <c r="I45" s="185">
        <f t="shared" ref="I45:J45" si="17">I33</f>
        <v>50.651124435205389</v>
      </c>
      <c r="J45" s="185">
        <f t="shared" si="17"/>
        <v>60.83175938134778</v>
      </c>
    </row>
    <row r="46" spans="1:12" x14ac:dyDescent="0.25">
      <c r="A46" s="175" t="s">
        <v>606</v>
      </c>
      <c r="B46" s="185">
        <f t="shared" si="12"/>
        <v>4.280667728752511</v>
      </c>
      <c r="C46" s="185">
        <f t="shared" si="12"/>
        <v>4.1656738940513058</v>
      </c>
      <c r="G46" s="113"/>
      <c r="H46" s="175" t="s">
        <v>606</v>
      </c>
      <c r="I46" s="185">
        <f t="shared" ref="I46:J46" si="18">I34</f>
        <v>5.1892384077516454</v>
      </c>
      <c r="J46" s="185">
        <f t="shared" si="18"/>
        <v>4.196215387904922</v>
      </c>
    </row>
    <row r="47" spans="1:12" x14ac:dyDescent="0.25">
      <c r="A47" s="176" t="s">
        <v>607</v>
      </c>
      <c r="B47" s="186">
        <f t="shared" si="12"/>
        <v>5.8306973594083109</v>
      </c>
      <c r="C47" s="186">
        <f t="shared" si="12"/>
        <v>5.8200301802875067</v>
      </c>
      <c r="G47" s="113"/>
      <c r="H47" s="176" t="s">
        <v>607</v>
      </c>
      <c r="I47" s="186">
        <f t="shared" ref="I47:J47" si="19">I35</f>
        <v>10.400810899032763</v>
      </c>
      <c r="J47" s="186">
        <f t="shared" si="19"/>
        <v>8.8467980471116494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82113</v>
      </c>
      <c r="C5" s="207">
        <v>74820</v>
      </c>
      <c r="D5" s="253"/>
      <c r="E5" s="253"/>
      <c r="F5" s="1003"/>
      <c r="H5" s="174" t="s">
        <v>624</v>
      </c>
      <c r="I5" s="207">
        <v>38423</v>
      </c>
      <c r="J5" s="207">
        <v>33229</v>
      </c>
    </row>
    <row r="6" spans="1:10" ht="15" customHeight="1" x14ac:dyDescent="0.25">
      <c r="A6" s="175" t="s">
        <v>625</v>
      </c>
      <c r="B6" s="208">
        <v>18794</v>
      </c>
      <c r="C6" s="208">
        <v>20096</v>
      </c>
      <c r="D6" s="253"/>
      <c r="E6" s="253"/>
      <c r="F6" s="1003"/>
      <c r="H6" s="175" t="s">
        <v>625</v>
      </c>
      <c r="I6" s="208">
        <v>35278</v>
      </c>
      <c r="J6" s="208">
        <v>41627</v>
      </c>
    </row>
    <row r="7" spans="1:10" ht="15" customHeight="1" x14ac:dyDescent="0.25">
      <c r="A7" s="176" t="s">
        <v>626</v>
      </c>
      <c r="B7" s="209">
        <v>29026</v>
      </c>
      <c r="C7" s="209">
        <v>30994</v>
      </c>
      <c r="D7" s="253"/>
      <c r="E7" s="253"/>
      <c r="F7" s="1003"/>
      <c r="H7" s="175" t="s">
        <v>626</v>
      </c>
      <c r="I7" s="208">
        <v>42319</v>
      </c>
      <c r="J7" s="208">
        <v>37028</v>
      </c>
    </row>
    <row r="8" spans="1:10" x14ac:dyDescent="0.25">
      <c r="D8" s="253"/>
      <c r="E8" s="253"/>
      <c r="F8" s="1003"/>
      <c r="H8" s="176" t="s">
        <v>2351</v>
      </c>
      <c r="I8" s="209">
        <v>394</v>
      </c>
      <c r="J8" s="209">
        <v>360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82113</v>
      </c>
      <c r="C13" s="178">
        <f>IF(ISBLANK(C5),"0",C5)</f>
        <v>74820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18794</v>
      </c>
      <c r="C14" s="180">
        <f t="shared" si="0"/>
        <v>20096</v>
      </c>
      <c r="D14" s="253"/>
      <c r="E14" s="253"/>
      <c r="F14" s="1003"/>
      <c r="H14" s="174" t="s">
        <v>624</v>
      </c>
      <c r="I14" s="177">
        <f>IF(ISBLANK(I5),"0",I5)</f>
        <v>38423</v>
      </c>
      <c r="J14" s="178">
        <f>IF(ISBLANK(J5),"0",J5)</f>
        <v>33229</v>
      </c>
    </row>
    <row r="15" spans="1:10" ht="15" customHeight="1" x14ac:dyDescent="0.25">
      <c r="A15" s="176" t="s">
        <v>626</v>
      </c>
      <c r="B15" s="181">
        <f t="shared" si="0"/>
        <v>29026</v>
      </c>
      <c r="C15" s="182">
        <f t="shared" si="0"/>
        <v>30994</v>
      </c>
      <c r="D15" s="253"/>
      <c r="E15" s="253"/>
      <c r="F15" s="1003"/>
      <c r="H15" s="175" t="s">
        <v>625</v>
      </c>
      <c r="I15" s="179">
        <f t="shared" ref="I15:J15" si="1">IF(ISBLANK(I6),"0",I6)</f>
        <v>35278</v>
      </c>
      <c r="J15" s="180">
        <f t="shared" si="1"/>
        <v>41627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42319</v>
      </c>
      <c r="J16" s="180">
        <f t="shared" si="2"/>
        <v>37028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394</v>
      </c>
      <c r="J17" s="182">
        <f t="shared" si="3"/>
        <v>360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63.19641661471681</v>
      </c>
      <c r="C21" s="184">
        <f>C13/SUM(C13:C15)*100</f>
        <v>59.423397664998809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14.464377794709582</v>
      </c>
      <c r="C22" s="185">
        <f>C14/SUM(C13:C15)*100</f>
        <v>15.960606782622508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22.339205590573602</v>
      </c>
      <c r="C23" s="186">
        <f>C15/SUM(C13:C15)*100</f>
        <v>24.615995552378685</v>
      </c>
      <c r="D23" s="253"/>
      <c r="E23" s="253"/>
      <c r="F23" s="1003"/>
      <c r="H23" s="174" t="s">
        <v>629</v>
      </c>
      <c r="I23" s="184">
        <f>I14/SUM(I14:I17)*100</f>
        <v>33.005480440496846</v>
      </c>
      <c r="J23" s="184">
        <f>J14/SUM(J14:J17)*100</f>
        <v>29.60425501585831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30.30391533664336</v>
      </c>
      <c r="J24" s="185">
        <f>J15/SUM(J14:J17)*100</f>
        <v>37.08616941662806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36.352156957067017</v>
      </c>
      <c r="J25" s="185">
        <f>J16/SUM(J14:J17)*100</f>
        <v>32.988845728947652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0.33844726579277407</v>
      </c>
      <c r="J26" s="186">
        <f>J17/SUM(J14:J17)*100</f>
        <v>0.32072983856598125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63.19641661471681</v>
      </c>
      <c r="C29" s="189">
        <f t="shared" si="4"/>
        <v>59.423397664998809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14.464377794709582</v>
      </c>
      <c r="C30" s="192">
        <f t="shared" si="4"/>
        <v>15.960606782622508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22.339205590573602</v>
      </c>
      <c r="C31" s="195">
        <f t="shared" si="4"/>
        <v>24.615995552378685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33.005480440496846</v>
      </c>
      <c r="J32" s="189">
        <f>J23</f>
        <v>29.60425501585831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30.30391533664336</v>
      </c>
      <c r="J33" s="192">
        <f t="shared" si="5"/>
        <v>37.08616941662806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36.352156957067017</v>
      </c>
      <c r="J34" s="192">
        <f t="shared" si="6"/>
        <v>32.988845728947652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0.33844726579277407</v>
      </c>
      <c r="J35" s="195">
        <f t="shared" si="7"/>
        <v>0.32072983856598125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3270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228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266384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74.72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157.80000000000001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28</v>
      </c>
      <c r="C5" s="655">
        <v>36</v>
      </c>
      <c r="E5" s="28"/>
      <c r="J5" s="654" t="s">
        <v>542</v>
      </c>
      <c r="K5" s="669">
        <f>IF(ISBLANK(B5),"",B5)</f>
        <v>28</v>
      </c>
      <c r="L5" s="618">
        <f>IF(ISBLANK(C5),"",C5)</f>
        <v>36</v>
      </c>
      <c r="N5" s="28"/>
    </row>
    <row r="6" spans="1:15" x14ac:dyDescent="0.25">
      <c r="A6" s="656" t="s">
        <v>543</v>
      </c>
      <c r="B6" s="657">
        <v>34</v>
      </c>
      <c r="C6" s="657">
        <v>42</v>
      </c>
      <c r="E6" s="44"/>
      <c r="J6" s="656" t="s">
        <v>543</v>
      </c>
      <c r="K6" s="670">
        <f t="shared" ref="K6:K10" si="0">IF(ISBLANK(B6),"",B6)</f>
        <v>34</v>
      </c>
      <c r="L6" s="619">
        <f t="shared" ref="L6:L10" si="1">IF(ISBLANK(C6),"",C6)</f>
        <v>42</v>
      </c>
      <c r="N6" s="44"/>
    </row>
    <row r="7" spans="1:15" x14ac:dyDescent="0.25">
      <c r="A7" s="656" t="s">
        <v>641</v>
      </c>
      <c r="B7" s="657">
        <v>152</v>
      </c>
      <c r="C7" s="657">
        <v>150</v>
      </c>
      <c r="E7" s="44"/>
      <c r="J7" s="656" t="s">
        <v>641</v>
      </c>
      <c r="K7" s="670">
        <f t="shared" si="0"/>
        <v>152</v>
      </c>
      <c r="L7" s="619">
        <f t="shared" si="1"/>
        <v>150</v>
      </c>
      <c r="N7" s="44"/>
    </row>
    <row r="8" spans="1:15" x14ac:dyDescent="0.25">
      <c r="A8" s="650" t="s">
        <v>642</v>
      </c>
      <c r="B8" s="651">
        <v>205</v>
      </c>
      <c r="C8" s="651">
        <v>165</v>
      </c>
      <c r="E8" s="21"/>
      <c r="J8" s="650" t="s">
        <v>642</v>
      </c>
      <c r="K8" s="670">
        <f t="shared" si="0"/>
        <v>205</v>
      </c>
      <c r="L8" s="619">
        <f t="shared" si="1"/>
        <v>165</v>
      </c>
      <c r="N8" s="21"/>
    </row>
    <row r="9" spans="1:15" x14ac:dyDescent="0.25">
      <c r="A9" s="650" t="s">
        <v>643</v>
      </c>
      <c r="B9" s="651">
        <v>675</v>
      </c>
      <c r="C9" s="651">
        <v>278</v>
      </c>
      <c r="E9" s="21"/>
      <c r="J9" s="650" t="s">
        <v>643</v>
      </c>
      <c r="K9" s="670">
        <f t="shared" si="0"/>
        <v>675</v>
      </c>
      <c r="L9" s="619">
        <f t="shared" si="1"/>
        <v>278</v>
      </c>
      <c r="N9" s="21"/>
    </row>
    <row r="10" spans="1:15" x14ac:dyDescent="0.25">
      <c r="A10" s="652" t="s">
        <v>365</v>
      </c>
      <c r="B10" s="653">
        <v>6087</v>
      </c>
      <c r="C10" s="653">
        <v>419</v>
      </c>
      <c r="J10" s="652" t="s">
        <v>365</v>
      </c>
      <c r="K10" s="671">
        <f t="shared" si="0"/>
        <v>6087</v>
      </c>
      <c r="L10" s="620">
        <f t="shared" si="1"/>
        <v>419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5.24</v>
      </c>
      <c r="C15" s="197"/>
      <c r="D15" s="253"/>
      <c r="E15" s="211"/>
      <c r="F15" s="253"/>
      <c r="G15" s="253"/>
      <c r="J15" s="673" t="s">
        <v>488</v>
      </c>
      <c r="K15" s="674">
        <f>B15</f>
        <v>5.24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0.82</v>
      </c>
      <c r="C16" s="197"/>
      <c r="D16" s="253"/>
      <c r="E16" s="254"/>
      <c r="F16" s="253"/>
      <c r="G16" s="253"/>
      <c r="J16" s="675" t="s">
        <v>489</v>
      </c>
      <c r="K16" s="676">
        <f>B16</f>
        <v>0.82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1.07</v>
      </c>
      <c r="C18" s="197"/>
      <c r="D18" s="255"/>
      <c r="E18" s="256"/>
      <c r="F18" s="253"/>
      <c r="G18" s="253"/>
      <c r="J18" s="678" t="s">
        <v>501</v>
      </c>
      <c r="K18" s="674">
        <f>B18</f>
        <v>1.07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3.87</v>
      </c>
      <c r="C19" s="198"/>
      <c r="D19" s="255"/>
      <c r="E19" s="256"/>
      <c r="F19" s="253"/>
      <c r="G19" s="253"/>
      <c r="J19" s="672" t="s">
        <v>502</v>
      </c>
      <c r="K19" s="676">
        <f>B19</f>
        <v>3.87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3.05</v>
      </c>
      <c r="C21" s="253"/>
      <c r="D21" s="253"/>
      <c r="E21" s="253"/>
      <c r="F21" s="253"/>
      <c r="G21" s="253"/>
      <c r="J21" s="661" t="s">
        <v>498</v>
      </c>
      <c r="K21" s="679">
        <f>B21</f>
        <v>3.05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14</v>
      </c>
      <c r="C32" s="655">
        <v>19</v>
      </c>
      <c r="E32" s="28"/>
      <c r="J32" s="654" t="s">
        <v>542</v>
      </c>
      <c r="K32" s="669">
        <f>IF(ISBLANK(B32),"",B32)</f>
        <v>14</v>
      </c>
      <c r="L32" s="618">
        <f>IF(ISBLANK(C32),"",C32)</f>
        <v>19</v>
      </c>
      <c r="N32" s="28"/>
    </row>
    <row r="33" spans="1:15" x14ac:dyDescent="0.25">
      <c r="A33" s="656" t="s">
        <v>543</v>
      </c>
      <c r="B33" s="657">
        <v>9</v>
      </c>
      <c r="C33" s="657">
        <v>10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10</v>
      </c>
      <c r="N33" s="44"/>
    </row>
    <row r="34" spans="1:15" x14ac:dyDescent="0.25">
      <c r="A34" s="656" t="s">
        <v>641</v>
      </c>
      <c r="B34" s="657">
        <v>71</v>
      </c>
      <c r="C34" s="657">
        <v>82</v>
      </c>
      <c r="E34" s="44"/>
      <c r="J34" s="656" t="s">
        <v>641</v>
      </c>
      <c r="K34" s="670">
        <f t="shared" si="2"/>
        <v>71</v>
      </c>
      <c r="L34" s="619">
        <f t="shared" si="3"/>
        <v>82</v>
      </c>
      <c r="N34" s="44"/>
    </row>
    <row r="35" spans="1:15" x14ac:dyDescent="0.25">
      <c r="A35" s="650" t="s">
        <v>642</v>
      </c>
      <c r="B35" s="651">
        <v>108</v>
      </c>
      <c r="C35" s="651">
        <v>89</v>
      </c>
      <c r="E35" s="21"/>
      <c r="J35" s="650" t="s">
        <v>642</v>
      </c>
      <c r="K35" s="670">
        <f t="shared" si="2"/>
        <v>108</v>
      </c>
      <c r="L35" s="619">
        <f t="shared" si="3"/>
        <v>89</v>
      </c>
      <c r="N35" s="21"/>
    </row>
    <row r="36" spans="1:15" x14ac:dyDescent="0.25">
      <c r="A36" s="650" t="s">
        <v>643</v>
      </c>
      <c r="B36" s="651">
        <v>189</v>
      </c>
      <c r="C36" s="651">
        <v>124</v>
      </c>
      <c r="E36" s="21"/>
      <c r="J36" s="650" t="s">
        <v>643</v>
      </c>
      <c r="K36" s="670">
        <f t="shared" si="2"/>
        <v>189</v>
      </c>
      <c r="L36" s="619">
        <f t="shared" si="3"/>
        <v>124</v>
      </c>
      <c r="N36" s="21"/>
    </row>
    <row r="37" spans="1:15" x14ac:dyDescent="0.25">
      <c r="A37" s="652" t="s">
        <v>365</v>
      </c>
      <c r="B37" s="653">
        <v>1005</v>
      </c>
      <c r="C37" s="653">
        <v>176</v>
      </c>
      <c r="J37" s="652" t="s">
        <v>365</v>
      </c>
      <c r="K37" s="671">
        <f t="shared" si="2"/>
        <v>1005</v>
      </c>
      <c r="L37" s="620">
        <f t="shared" si="3"/>
        <v>176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1.1399999999999999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1.1399999999999999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0.42</v>
      </c>
      <c r="C43" s="197"/>
      <c r="D43" s="253"/>
      <c r="E43" s="254"/>
      <c r="F43" s="253"/>
      <c r="G43" s="253"/>
      <c r="J43" s="675" t="s">
        <v>489</v>
      </c>
      <c r="K43" s="676">
        <f>B43</f>
        <v>0.42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</v>
      </c>
      <c r="C45" s="197"/>
      <c r="D45" s="255"/>
      <c r="E45" s="256"/>
      <c r="F45" s="253"/>
      <c r="G45" s="253"/>
      <c r="J45" s="678" t="s">
        <v>501</v>
      </c>
      <c r="K45" s="674">
        <f>B45</f>
        <v>0.3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</v>
      </c>
      <c r="C46" s="198"/>
      <c r="D46" s="255"/>
      <c r="E46" s="256"/>
      <c r="F46" s="253"/>
      <c r="G46" s="253"/>
      <c r="J46" s="672" t="s">
        <v>502</v>
      </c>
      <c r="K46" s="676">
        <f>B46</f>
        <v>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4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17542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6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75229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16827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4</v>
      </c>
      <c r="C4" s="643">
        <v>8125</v>
      </c>
      <c r="D4" s="643">
        <v>6</v>
      </c>
      <c r="E4" s="643">
        <v>28629</v>
      </c>
      <c r="F4" s="643">
        <v>2</v>
      </c>
      <c r="G4" s="643">
        <v>37</v>
      </c>
      <c r="H4" s="643">
        <v>4546</v>
      </c>
      <c r="I4" s="253"/>
      <c r="J4" s="253"/>
      <c r="K4" s="253"/>
    </row>
    <row r="5" spans="1:11" x14ac:dyDescent="0.25">
      <c r="A5" s="767">
        <v>2021</v>
      </c>
      <c r="B5" s="602">
        <v>4</v>
      </c>
      <c r="C5" s="602">
        <v>20008</v>
      </c>
      <c r="D5" s="602">
        <v>6</v>
      </c>
      <c r="E5" s="602">
        <v>53360</v>
      </c>
      <c r="F5" s="602">
        <v>2</v>
      </c>
      <c r="G5" s="602">
        <v>50</v>
      </c>
      <c r="H5" s="602">
        <v>7328</v>
      </c>
      <c r="I5" s="253"/>
      <c r="J5" s="253"/>
      <c r="K5" s="253"/>
    </row>
    <row r="6" spans="1:11" x14ac:dyDescent="0.25">
      <c r="A6" s="481">
        <v>2022</v>
      </c>
      <c r="B6" s="617">
        <v>4</v>
      </c>
      <c r="C6" s="617">
        <v>17542</v>
      </c>
      <c r="D6" s="617">
        <v>6</v>
      </c>
      <c r="E6" s="617">
        <v>75229</v>
      </c>
      <c r="F6" s="617">
        <v>2</v>
      </c>
      <c r="G6" s="617">
        <v>77</v>
      </c>
      <c r="H6" s="617">
        <v>16827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600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2.2999999999999998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66.400000000000006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9277649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34828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29</v>
      </c>
      <c r="C4" s="600">
        <v>13.3</v>
      </c>
      <c r="D4" s="600">
        <v>66.400000000000006</v>
      </c>
      <c r="E4" s="600">
        <v>0.27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36</v>
      </c>
      <c r="C5" s="602">
        <v>16</v>
      </c>
      <c r="D5" s="751">
        <v>62.2</v>
      </c>
      <c r="E5" s="751">
        <v>0.27</v>
      </c>
      <c r="G5" s="647" t="s">
        <v>446</v>
      </c>
      <c r="H5" s="648">
        <f>IF(ISBLANK(B4),"",B4)</f>
        <v>29</v>
      </c>
      <c r="I5" s="648">
        <f>IF(ISBLANK(B5),"",B5)</f>
        <v>36</v>
      </c>
      <c r="J5" s="649">
        <f>IF(ISBLANK(B6),"",B6)</f>
        <v>23</v>
      </c>
      <c r="K5" s="569"/>
    </row>
    <row r="6" spans="1:11" x14ac:dyDescent="0.25">
      <c r="A6" s="218">
        <v>2022</v>
      </c>
      <c r="B6" s="601">
        <v>23</v>
      </c>
      <c r="C6" s="602">
        <v>10.3</v>
      </c>
      <c r="D6" s="959">
        <v>66.400000000000006</v>
      </c>
      <c r="E6" s="959">
        <v>0.38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13.3</v>
      </c>
      <c r="I9" s="648">
        <f>IF(ISBLANK(C5),"",C5)</f>
        <v>16</v>
      </c>
      <c r="J9" s="649">
        <f>IF(ISBLANK(C6),"",C6)</f>
        <v>10.3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619</v>
      </c>
      <c r="C4" s="643">
        <v>2.2999999999999998</v>
      </c>
      <c r="D4" s="643">
        <v>1</v>
      </c>
      <c r="E4" s="643">
        <v>0.18</v>
      </c>
      <c r="F4" s="643">
        <v>0.7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603</v>
      </c>
      <c r="C5" s="602">
        <v>2.2000000000000002</v>
      </c>
      <c r="D5" s="602">
        <v>1</v>
      </c>
      <c r="E5" s="602">
        <v>0.18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600</v>
      </c>
      <c r="C6" s="602">
        <v>2.2999999999999998</v>
      </c>
      <c r="D6" s="602">
        <v>1</v>
      </c>
      <c r="E6" s="602">
        <v>0.16</v>
      </c>
      <c r="F6" s="602">
        <v>0.7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94.9</v>
      </c>
      <c r="C5" s="602">
        <v>92.4</v>
      </c>
      <c r="D5" s="602">
        <v>24</v>
      </c>
      <c r="E5" s="602">
        <v>8.6999999999999993</v>
      </c>
      <c r="F5" s="253"/>
      <c r="G5" s="253"/>
      <c r="H5" s="253"/>
    </row>
    <row r="6" spans="1:8" x14ac:dyDescent="0.25">
      <c r="A6" s="360">
        <v>2021</v>
      </c>
      <c r="B6" s="602">
        <v>91.7</v>
      </c>
      <c r="C6" s="602">
        <v>81.5</v>
      </c>
      <c r="D6" s="602">
        <v>16</v>
      </c>
      <c r="E6" s="602">
        <v>5.9</v>
      </c>
      <c r="F6" s="253"/>
      <c r="G6" s="253"/>
      <c r="H6" s="253"/>
    </row>
    <row r="7" spans="1:8" x14ac:dyDescent="0.25">
      <c r="A7" s="481">
        <v>2022</v>
      </c>
      <c r="B7" s="1067">
        <v>94.2</v>
      </c>
      <c r="C7" s="1067">
        <v>83.9</v>
      </c>
      <c r="D7" s="1067">
        <v>21</v>
      </c>
      <c r="E7" s="1067">
        <v>7.9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8.6999999999999993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5.9</v>
      </c>
    </row>
    <row r="17" spans="1:2" x14ac:dyDescent="0.25">
      <c r="A17" s="633">
        <f t="shared" si="0"/>
        <v>2022</v>
      </c>
      <c r="B17" s="627">
        <f t="shared" si="1"/>
        <v>7.9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25432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431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4490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639524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2401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25567</v>
      </c>
      <c r="C5" s="1034">
        <v>11832</v>
      </c>
      <c r="D5" s="600">
        <v>13735</v>
      </c>
      <c r="G5" s="871" t="s">
        <v>126</v>
      </c>
      <c r="H5" s="637">
        <f>IF(ISBLANK(D7),"",D7)</f>
        <v>13663</v>
      </c>
    </row>
    <row r="6" spans="1:17" x14ac:dyDescent="0.25">
      <c r="A6" s="641">
        <v>2021</v>
      </c>
      <c r="B6" s="1034">
        <v>24448</v>
      </c>
      <c r="C6" s="1034">
        <v>11349</v>
      </c>
      <c r="D6" s="602">
        <v>13099</v>
      </c>
      <c r="G6" s="635" t="s">
        <v>127</v>
      </c>
      <c r="H6" s="623">
        <f>IF(ISBLANK(C7),"",C7)</f>
        <v>11769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25432</v>
      </c>
      <c r="C7" s="1034">
        <v>11769</v>
      </c>
      <c r="D7" s="617">
        <v>13663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13663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11769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241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5.0999999999999996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171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17253</v>
      </c>
      <c r="C6" s="55">
        <v>8820</v>
      </c>
      <c r="D6" s="55">
        <v>8433</v>
      </c>
      <c r="E6" s="70">
        <v>21029</v>
      </c>
      <c r="F6" s="55">
        <v>10866</v>
      </c>
      <c r="G6" s="110">
        <v>10163</v>
      </c>
      <c r="H6" s="55">
        <v>12050</v>
      </c>
      <c r="I6" s="55">
        <v>6166</v>
      </c>
      <c r="J6" s="55">
        <v>5884</v>
      </c>
      <c r="K6" s="70">
        <v>47330</v>
      </c>
      <c r="L6" s="55">
        <v>24284</v>
      </c>
      <c r="M6" s="110">
        <v>23046</v>
      </c>
      <c r="N6" s="70">
        <v>44831</v>
      </c>
      <c r="O6" s="55">
        <v>23336</v>
      </c>
      <c r="P6" s="110">
        <v>21495</v>
      </c>
      <c r="Q6" s="70">
        <v>178294</v>
      </c>
      <c r="R6" s="55">
        <v>90502</v>
      </c>
      <c r="S6" s="110">
        <v>87792</v>
      </c>
      <c r="T6" s="70">
        <v>274549</v>
      </c>
      <c r="U6" s="55">
        <v>136092</v>
      </c>
      <c r="V6" s="160">
        <v>138457</v>
      </c>
    </row>
    <row r="7" spans="1:22" x14ac:dyDescent="0.25">
      <c r="A7" s="286">
        <v>2021</v>
      </c>
      <c r="B7" s="167">
        <v>17003</v>
      </c>
      <c r="C7" s="94">
        <v>8671</v>
      </c>
      <c r="D7" s="94">
        <v>8332</v>
      </c>
      <c r="E7" s="167">
        <v>20694</v>
      </c>
      <c r="F7" s="94">
        <v>10717</v>
      </c>
      <c r="G7" s="169">
        <v>9977</v>
      </c>
      <c r="H7" s="94">
        <v>11859</v>
      </c>
      <c r="I7" s="94">
        <v>6028</v>
      </c>
      <c r="J7" s="94">
        <v>5831</v>
      </c>
      <c r="K7" s="167">
        <v>46546</v>
      </c>
      <c r="L7" s="94">
        <v>23879</v>
      </c>
      <c r="M7" s="169">
        <v>22667</v>
      </c>
      <c r="N7" s="167">
        <v>43881</v>
      </c>
      <c r="O7" s="94">
        <v>22813</v>
      </c>
      <c r="P7" s="169">
        <v>21068</v>
      </c>
      <c r="Q7" s="167">
        <v>175115</v>
      </c>
      <c r="R7" s="94">
        <v>88884</v>
      </c>
      <c r="S7" s="169">
        <v>86231</v>
      </c>
      <c r="T7" s="212">
        <v>270844</v>
      </c>
      <c r="U7" s="58">
        <v>134197</v>
      </c>
      <c r="V7" s="160">
        <v>136647</v>
      </c>
    </row>
    <row r="8" spans="1:22" x14ac:dyDescent="0.25">
      <c r="A8" s="219">
        <v>2022</v>
      </c>
      <c r="B8" s="72">
        <v>16669</v>
      </c>
      <c r="C8" s="61">
        <v>8569</v>
      </c>
      <c r="D8" s="61">
        <v>8100</v>
      </c>
      <c r="E8" s="72">
        <v>20294</v>
      </c>
      <c r="F8" s="61">
        <v>10511</v>
      </c>
      <c r="G8" s="111">
        <v>9783</v>
      </c>
      <c r="H8" s="61">
        <v>11322</v>
      </c>
      <c r="I8" s="61">
        <v>5758</v>
      </c>
      <c r="J8" s="61">
        <v>5564</v>
      </c>
      <c r="K8" s="72">
        <v>45373</v>
      </c>
      <c r="L8" s="61">
        <v>23365</v>
      </c>
      <c r="M8" s="111">
        <v>22008</v>
      </c>
      <c r="N8" s="72">
        <v>41270</v>
      </c>
      <c r="O8" s="61">
        <v>21223</v>
      </c>
      <c r="P8" s="111">
        <v>20047</v>
      </c>
      <c r="Q8" s="72">
        <v>170357</v>
      </c>
      <c r="R8" s="61">
        <v>85956</v>
      </c>
      <c r="S8" s="111">
        <v>84401</v>
      </c>
      <c r="T8" s="72">
        <v>266384</v>
      </c>
      <c r="U8" s="61">
        <v>131714</v>
      </c>
      <c r="V8" s="111">
        <v>134670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16669</v>
      </c>
      <c r="C15" s="172">
        <f>E8</f>
        <v>20294</v>
      </c>
      <c r="D15" s="172">
        <f>H8</f>
        <v>11322</v>
      </c>
      <c r="E15" s="172">
        <f>K8</f>
        <v>45373</v>
      </c>
      <c r="F15" s="172">
        <f>N8</f>
        <v>41270</v>
      </c>
      <c r="G15" s="172">
        <f>Q8</f>
        <v>170357</v>
      </c>
      <c r="H15" s="334">
        <f>T8</f>
        <v>266384</v>
      </c>
      <c r="M15" s="172">
        <f>K8</f>
        <v>45373</v>
      </c>
      <c r="N15" s="172">
        <f>H15-E15-O15</f>
        <v>161947</v>
      </c>
      <c r="O15" s="172">
        <f>H15-(B15+C15+G15)</f>
        <v>59064</v>
      </c>
      <c r="P15" s="29"/>
      <c r="Q15" s="100">
        <f>M15/H15*100</f>
        <v>17.032929905700041</v>
      </c>
      <c r="R15" s="100">
        <f>N15/H15*100</f>
        <v>60.794567241275757</v>
      </c>
      <c r="S15" s="100">
        <f>O15/H15*100</f>
        <v>22.172502853024206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17.032929905700041</v>
      </c>
      <c r="R18" s="100">
        <f>N15/H15*100</f>
        <v>60.794567241275757</v>
      </c>
      <c r="S18" s="100">
        <f>O15/H15*100</f>
        <v>22.172502853024206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3.2</v>
      </c>
      <c r="C23" s="361"/>
      <c r="D23" s="361"/>
      <c r="E23" s="167">
        <v>5.8</v>
      </c>
      <c r="F23" s="361"/>
      <c r="G23" s="362"/>
      <c r="H23" s="167">
        <v>2.25</v>
      </c>
      <c r="I23" s="94">
        <v>2.65</v>
      </c>
      <c r="J23" s="169">
        <v>1.84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5.0999999999999996</v>
      </c>
      <c r="C24" s="361"/>
      <c r="D24" s="361"/>
      <c r="E24" s="167">
        <v>5.5</v>
      </c>
      <c r="F24" s="361"/>
      <c r="G24" s="362"/>
      <c r="H24" s="167">
        <v>2.14</v>
      </c>
      <c r="I24" s="94">
        <v>2.52</v>
      </c>
      <c r="J24" s="169">
        <v>1.75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2.6</v>
      </c>
      <c r="C25" s="357"/>
      <c r="D25" s="357"/>
      <c r="E25" s="72">
        <v>3.9</v>
      </c>
      <c r="F25" s="357"/>
      <c r="G25" s="461"/>
      <c r="H25" s="72">
        <v>1.29</v>
      </c>
      <c r="I25" s="61">
        <v>1.66</v>
      </c>
      <c r="J25" s="111">
        <v>0.89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1.84</v>
      </c>
      <c r="C32" s="674">
        <f>IF(ISBLANK(I23),"",I23)</f>
        <v>2.65</v>
      </c>
      <c r="F32" s="700">
        <f>A23</f>
        <v>2020</v>
      </c>
      <c r="G32" s="674">
        <f>IF(ISBLANK(J23),"",J23)</f>
        <v>1.84</v>
      </c>
      <c r="H32" s="674">
        <f>IF(ISBLANK(I23),"",I23)</f>
        <v>2.65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1.75</v>
      </c>
      <c r="C33" s="853">
        <f t="shared" ref="C33:C34" si="2">IF(ISBLANK(I24),"",I24)</f>
        <v>2.52</v>
      </c>
      <c r="F33" s="701">
        <f t="shared" ref="F33:F34" si="3">A24</f>
        <v>2021</v>
      </c>
      <c r="G33" s="853">
        <f t="shared" ref="G33:G34" si="4">IF(ISBLANK(J24),"",J24)</f>
        <v>1.75</v>
      </c>
      <c r="H33" s="853">
        <f t="shared" ref="H33:H34" si="5">IF(ISBLANK(I24),"",I24)</f>
        <v>2.52</v>
      </c>
    </row>
    <row r="34" spans="1:8" x14ac:dyDescent="0.25">
      <c r="A34" s="702">
        <f t="shared" si="0"/>
        <v>2022</v>
      </c>
      <c r="B34" s="676">
        <f t="shared" si="1"/>
        <v>0.89</v>
      </c>
      <c r="C34" s="676">
        <f t="shared" si="2"/>
        <v>1.66</v>
      </c>
      <c r="F34" s="702">
        <f t="shared" si="3"/>
        <v>2022</v>
      </c>
      <c r="G34" s="676">
        <f t="shared" si="4"/>
        <v>0.89</v>
      </c>
      <c r="H34" s="676">
        <f t="shared" si="5"/>
        <v>1.66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246</v>
      </c>
      <c r="C4" s="600">
        <v>12</v>
      </c>
      <c r="D4" s="600">
        <v>31</v>
      </c>
      <c r="E4" s="599">
        <v>14</v>
      </c>
      <c r="F4" s="600">
        <v>6</v>
      </c>
      <c r="G4" s="600">
        <v>0.7</v>
      </c>
    </row>
    <row r="5" spans="1:10" x14ac:dyDescent="0.25">
      <c r="A5" s="286">
        <v>2022</v>
      </c>
      <c r="B5" s="751">
        <v>229</v>
      </c>
      <c r="C5" s="751">
        <v>11</v>
      </c>
      <c r="D5" s="751">
        <v>34</v>
      </c>
      <c r="E5" s="753">
        <v>14</v>
      </c>
      <c r="F5" s="751">
        <v>5.8</v>
      </c>
      <c r="G5" s="751">
        <v>0.8</v>
      </c>
    </row>
    <row r="6" spans="1:10" x14ac:dyDescent="0.25">
      <c r="A6" s="218">
        <v>2023</v>
      </c>
      <c r="B6" s="752">
        <v>212</v>
      </c>
      <c r="C6" s="752">
        <v>7</v>
      </c>
      <c r="D6" s="752">
        <v>29</v>
      </c>
      <c r="E6" s="754">
        <v>11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246</v>
      </c>
      <c r="C11" s="80">
        <f>IF(ISBLANK(D4),"",D4)</f>
        <v>31</v>
      </c>
      <c r="E11" s="103">
        <f>A4</f>
        <v>2021</v>
      </c>
      <c r="F11" s="80">
        <f>IF(ISBLANK(B4),"",B4)</f>
        <v>246</v>
      </c>
      <c r="G11" s="80">
        <f>IF(ISBLANK(D4),"",D4)</f>
        <v>31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229</v>
      </c>
      <c r="C12" s="80">
        <f>IF(ISBLANK(D5),"",D5)</f>
        <v>34</v>
      </c>
      <c r="E12" s="103">
        <f t="shared" ref="E12:E13" si="1">A5</f>
        <v>2022</v>
      </c>
      <c r="F12" s="80">
        <f t="shared" ref="F12:F13" si="2">IF(ISBLANK(B5),"",B5)</f>
        <v>229</v>
      </c>
      <c r="G12" s="80">
        <f t="shared" ref="G12:G13" si="3">IF(ISBLANK(D5),"",D5)</f>
        <v>34</v>
      </c>
    </row>
    <row r="13" spans="1:10" x14ac:dyDescent="0.25">
      <c r="A13" s="155">
        <f t="shared" si="0"/>
        <v>2023</v>
      </c>
      <c r="B13" s="83">
        <f>IF(ISBLANK(B6),"",B6)</f>
        <v>212</v>
      </c>
      <c r="C13" s="83">
        <f>IF(ISBLANK(D6),"",D6)</f>
        <v>29</v>
      </c>
      <c r="D13" s="253"/>
      <c r="E13" s="155">
        <f t="shared" si="1"/>
        <v>2023</v>
      </c>
      <c r="F13" s="83">
        <f t="shared" si="2"/>
        <v>212</v>
      </c>
      <c r="G13" s="83">
        <f t="shared" si="3"/>
        <v>29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12</v>
      </c>
      <c r="C18" s="80">
        <f>IF(ISBLANK(E4),"",E4)</f>
        <v>14</v>
      </c>
      <c r="E18" s="603">
        <f>A4</f>
        <v>2021</v>
      </c>
      <c r="F18" s="100">
        <f>IF(ISBLANK(C4),"",C4)</f>
        <v>12</v>
      </c>
      <c r="G18" s="100">
        <f>IF(ISBLANK(E4),"",E4)</f>
        <v>14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11</v>
      </c>
      <c r="C19" s="80">
        <f>IF(ISBLANK(E5),"",E5)</f>
        <v>14</v>
      </c>
      <c r="E19" s="103">
        <f t="shared" ref="E19:E20" si="5">A5</f>
        <v>2022</v>
      </c>
      <c r="F19" s="104">
        <f>IF(ISBLANK(C5),"",C5)</f>
        <v>11</v>
      </c>
      <c r="G19" s="104">
        <f t="shared" ref="G19:G20" si="6">IF(ISBLANK(E5),"",E5)</f>
        <v>14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11</v>
      </c>
      <c r="E20" s="155">
        <f t="shared" si="5"/>
        <v>2023</v>
      </c>
      <c r="F20" s="83">
        <f>IF(ISBLANK(C6),"",C6)</f>
        <v>7</v>
      </c>
      <c r="G20" s="83">
        <f t="shared" si="6"/>
        <v>11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4456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6205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1589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1353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8080</v>
      </c>
    </row>
    <row r="17" spans="2:3" x14ac:dyDescent="0.25">
      <c r="B17" s="253">
        <v>2022</v>
      </c>
      <c r="C17" s="1100">
        <v>7341</v>
      </c>
    </row>
    <row r="18" spans="2:3" x14ac:dyDescent="0.25">
      <c r="B18" s="253">
        <v>2023</v>
      </c>
      <c r="C18" s="1100">
        <v>6205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8080</v>
      </c>
    </row>
    <row r="22" spans="2:3" x14ac:dyDescent="0.25">
      <c r="B22" s="636">
        <f>B17</f>
        <v>2022</v>
      </c>
      <c r="C22" s="636">
        <f t="shared" ref="C22:C23" si="0">IF(ISBLANK(C17),"",C17)</f>
        <v>7341</v>
      </c>
    </row>
    <row r="23" spans="2:3" x14ac:dyDescent="0.25">
      <c r="B23" s="636">
        <f>B18</f>
        <v>2023</v>
      </c>
      <c r="C23" s="636">
        <f t="shared" si="0"/>
        <v>6205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196</v>
      </c>
      <c r="C5" s="55">
        <v>327</v>
      </c>
      <c r="D5" s="55">
        <v>211</v>
      </c>
      <c r="E5" s="269">
        <f>SUM(B5:D5)</f>
        <v>734</v>
      </c>
      <c r="F5" s="71">
        <v>6119</v>
      </c>
      <c r="G5" s="70">
        <v>0.4</v>
      </c>
      <c r="H5" s="55">
        <v>0.2</v>
      </c>
      <c r="I5" s="110">
        <v>0.4</v>
      </c>
      <c r="J5" s="71">
        <v>2.2999999999999998</v>
      </c>
    </row>
    <row r="6" spans="1:10" x14ac:dyDescent="0.25">
      <c r="A6" s="286">
        <v>2022</v>
      </c>
      <c r="B6" s="757">
        <v>202</v>
      </c>
      <c r="C6" s="758">
        <v>322</v>
      </c>
      <c r="D6" s="758">
        <v>220</v>
      </c>
      <c r="E6" s="270">
        <f>SUM(B6:D6)</f>
        <v>744</v>
      </c>
      <c r="F6" s="214">
        <v>5266</v>
      </c>
      <c r="G6" s="457">
        <v>0.4</v>
      </c>
      <c r="H6" s="458">
        <v>0.2</v>
      </c>
      <c r="I6" s="763">
        <v>0.4</v>
      </c>
      <c r="J6" s="214">
        <v>2</v>
      </c>
    </row>
    <row r="7" spans="1:10" x14ac:dyDescent="0.25">
      <c r="A7" s="218">
        <v>2023</v>
      </c>
      <c r="B7" s="167">
        <v>238</v>
      </c>
      <c r="C7" s="94">
        <v>332</v>
      </c>
      <c r="D7" s="94">
        <v>210</v>
      </c>
      <c r="E7" s="447">
        <f>SUM(B7:D7)</f>
        <v>780</v>
      </c>
      <c r="F7" s="168">
        <v>4456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6119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5266</v>
      </c>
      <c r="C14" s="28"/>
      <c r="D14" s="28"/>
      <c r="F14" s="625" t="s">
        <v>1526</v>
      </c>
      <c r="G14" s="621">
        <f>IF(ISBLANK(B7),"",B7)</f>
        <v>238</v>
      </c>
      <c r="I14" s="625" t="s">
        <v>1529</v>
      </c>
      <c r="J14" s="621">
        <f>IF(ISBLANK(B7),"",B7)</f>
        <v>238</v>
      </c>
    </row>
    <row r="15" spans="1:10" x14ac:dyDescent="0.25">
      <c r="A15" s="624">
        <f t="shared" ref="A15" si="1">A7</f>
        <v>2023</v>
      </c>
      <c r="B15" s="623">
        <f t="shared" si="0"/>
        <v>4456</v>
      </c>
      <c r="C15" s="28"/>
      <c r="D15" s="28"/>
      <c r="F15" s="626" t="s">
        <v>1527</v>
      </c>
      <c r="G15" s="622">
        <f>IF(ISBLANK(C7),"",C7)</f>
        <v>332</v>
      </c>
      <c r="I15" s="626" t="s">
        <v>1538</v>
      </c>
      <c r="J15" s="622">
        <f>IF(ISBLANK(C7),"",C7)</f>
        <v>332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210</v>
      </c>
      <c r="I16" s="627" t="s">
        <v>1539</v>
      </c>
      <c r="J16" s="623">
        <f>IF(ISBLANK(D7),"",D7)</f>
        <v>210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661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211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6.8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138</v>
      </c>
      <c r="C6" s="759"/>
      <c r="D6" s="759"/>
      <c r="E6" s="457">
        <v>4.2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300</v>
      </c>
      <c r="C7" s="759"/>
      <c r="D7" s="759"/>
      <c r="E7" s="457">
        <v>9.4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211</v>
      </c>
      <c r="C8" s="760"/>
      <c r="D8" s="760"/>
      <c r="E8" s="601">
        <v>6.8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138</v>
      </c>
      <c r="C16" s="755"/>
      <c r="I16" s="700">
        <f>A6</f>
        <v>2020</v>
      </c>
      <c r="J16" s="674">
        <f>IF(ISBLANK(E6),"",E6)</f>
        <v>4.2</v>
      </c>
      <c r="K16" s="756"/>
    </row>
    <row r="17" spans="1:10" x14ac:dyDescent="0.25">
      <c r="A17" s="701">
        <f>A7</f>
        <v>2021</v>
      </c>
      <c r="B17" s="853">
        <f>IF(ISBLANK(B7),"",B7)</f>
        <v>300</v>
      </c>
      <c r="C17" s="755"/>
      <c r="I17" s="701">
        <f>A7</f>
        <v>2021</v>
      </c>
      <c r="J17" s="853">
        <f>IF(ISBLANK(E7),"",E7)</f>
        <v>9.4</v>
      </c>
    </row>
    <row r="18" spans="1:10" x14ac:dyDescent="0.25">
      <c r="A18" s="702">
        <f>A8</f>
        <v>2022</v>
      </c>
      <c r="B18" s="676">
        <f>IF(ISBLANK(B8),"",B8)</f>
        <v>211</v>
      </c>
      <c r="C18" s="755"/>
      <c r="I18" s="702">
        <f>A8</f>
        <v>2022</v>
      </c>
      <c r="J18" s="676">
        <f>IF(ISBLANK(E8),"",E8)</f>
        <v>6.8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218</v>
      </c>
      <c r="D5" s="449">
        <f>IF(ISBLANK(B5),"",A5)</f>
        <v>2021</v>
      </c>
      <c r="E5" s="618">
        <f>IF(ISBLANK(B5),"",B5)</f>
        <v>218</v>
      </c>
      <c r="K5" s="217">
        <v>2020</v>
      </c>
      <c r="L5" s="655">
        <v>5.6</v>
      </c>
    </row>
    <row r="6" spans="1:12" x14ac:dyDescent="0.25">
      <c r="A6" s="229">
        <v>2022</v>
      </c>
      <c r="B6" s="602">
        <v>213</v>
      </c>
      <c r="D6" s="450">
        <f>IF(ISBLANK(B6),"",A6)</f>
        <v>2022</v>
      </c>
      <c r="E6" s="619">
        <f>IF(ISBLANK(B6),"",B6)</f>
        <v>213</v>
      </c>
      <c r="K6" s="286">
        <v>2021</v>
      </c>
      <c r="L6" s="657">
        <v>5.3</v>
      </c>
    </row>
    <row r="7" spans="1:12" x14ac:dyDescent="0.25">
      <c r="A7" s="123">
        <v>2023</v>
      </c>
      <c r="B7" s="617">
        <v>206</v>
      </c>
      <c r="D7" s="379">
        <f>IF(ISBLANK(B7),"",A7)</f>
        <v>2023</v>
      </c>
      <c r="E7" s="620">
        <f>IF(ISBLANK(B7),"",B7)</f>
        <v>206</v>
      </c>
      <c r="K7" s="219">
        <v>2022</v>
      </c>
      <c r="L7" s="617">
        <v>5.0999999999999996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189</v>
      </c>
      <c r="C4" s="643">
        <v>957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215</v>
      </c>
      <c r="C5" s="602">
        <v>670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106</v>
      </c>
      <c r="C6" s="602">
        <v>661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54</v>
      </c>
      <c r="C5" s="643">
        <v>5054</v>
      </c>
      <c r="D5" s="643">
        <v>473</v>
      </c>
      <c r="E5" s="869">
        <v>9.3000000000000007</v>
      </c>
      <c r="F5" s="1039">
        <v>8.6999999999999993</v>
      </c>
      <c r="G5" s="1039">
        <v>9.9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65</v>
      </c>
      <c r="C6" s="657">
        <v>4135</v>
      </c>
      <c r="D6" s="657">
        <v>376</v>
      </c>
      <c r="E6" s="657">
        <v>9</v>
      </c>
      <c r="F6" s="657">
        <v>8.5</v>
      </c>
      <c r="G6" s="657">
        <v>9.6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59</v>
      </c>
      <c r="C7" s="617">
        <v>4490</v>
      </c>
      <c r="D7" s="617">
        <v>431</v>
      </c>
      <c r="E7" s="617">
        <v>9.5</v>
      </c>
      <c r="F7" s="617">
        <v>8.9</v>
      </c>
      <c r="G7" s="617">
        <v>10.1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17.5</v>
      </c>
      <c r="C4" s="655">
        <v>1564</v>
      </c>
      <c r="D4" s="655">
        <v>3.4</v>
      </c>
      <c r="E4" s="655">
        <v>1438</v>
      </c>
      <c r="F4" s="655">
        <v>0.5</v>
      </c>
      <c r="G4" s="655">
        <v>277</v>
      </c>
      <c r="H4" s="655">
        <v>26</v>
      </c>
      <c r="I4" s="655">
        <v>156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16.3</v>
      </c>
      <c r="C5" s="602">
        <v>1743</v>
      </c>
      <c r="D5" s="602">
        <v>3.9</v>
      </c>
      <c r="E5" s="602">
        <v>1326</v>
      </c>
      <c r="F5" s="602">
        <v>0.5</v>
      </c>
      <c r="G5" s="602">
        <v>263</v>
      </c>
      <c r="H5" s="602">
        <v>25</v>
      </c>
      <c r="I5" s="602">
        <v>160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1589</v>
      </c>
      <c r="D6" s="617"/>
      <c r="E6" s="617">
        <v>1353</v>
      </c>
      <c r="F6" s="617"/>
      <c r="G6" s="617">
        <v>241</v>
      </c>
      <c r="H6" s="617">
        <v>18</v>
      </c>
      <c r="I6" s="617">
        <v>171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1286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208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2220</v>
      </c>
      <c r="C4" s="1006">
        <v>1134</v>
      </c>
      <c r="D4" s="1006">
        <v>1086</v>
      </c>
      <c r="E4" s="1005">
        <v>4849</v>
      </c>
      <c r="F4" s="1006">
        <v>2560</v>
      </c>
      <c r="G4" s="1006">
        <v>2289</v>
      </c>
      <c r="H4" s="1007">
        <v>8.1</v>
      </c>
      <c r="I4" s="1007">
        <v>17.7</v>
      </c>
      <c r="J4" s="1007">
        <v>-9.6</v>
      </c>
      <c r="K4" s="70">
        <v>5207</v>
      </c>
      <c r="L4" s="55">
        <v>2338</v>
      </c>
      <c r="M4" s="110">
        <v>2869</v>
      </c>
      <c r="N4" s="55">
        <v>5834</v>
      </c>
      <c r="O4" s="55">
        <v>2639</v>
      </c>
      <c r="P4" s="110">
        <v>3195</v>
      </c>
    </row>
    <row r="5" spans="1:17" x14ac:dyDescent="0.25">
      <c r="A5" s="286">
        <v>2021</v>
      </c>
      <c r="B5" s="1008">
        <v>2337</v>
      </c>
      <c r="C5" s="1009">
        <v>1192</v>
      </c>
      <c r="D5" s="1009">
        <v>1145</v>
      </c>
      <c r="E5" s="1008">
        <v>5767</v>
      </c>
      <c r="F5" s="1009">
        <v>2957</v>
      </c>
      <c r="G5" s="1009">
        <v>2810</v>
      </c>
      <c r="H5" s="1010">
        <v>8.6</v>
      </c>
      <c r="I5" s="1010">
        <v>21.3</v>
      </c>
      <c r="J5" s="1010">
        <v>-12.7</v>
      </c>
      <c r="K5" s="212">
        <v>6519</v>
      </c>
      <c r="L5" s="58">
        <v>2915</v>
      </c>
      <c r="M5" s="160">
        <v>3604</v>
      </c>
      <c r="N5" s="58">
        <v>7244</v>
      </c>
      <c r="O5" s="58">
        <v>3211</v>
      </c>
      <c r="P5" s="160">
        <v>4033</v>
      </c>
    </row>
    <row r="6" spans="1:17" x14ac:dyDescent="0.25">
      <c r="A6" s="219">
        <v>2022</v>
      </c>
      <c r="B6" s="1011">
        <v>2323</v>
      </c>
      <c r="C6" s="1012">
        <v>1205</v>
      </c>
      <c r="D6" s="1012">
        <v>1118</v>
      </c>
      <c r="E6" s="1011">
        <v>4622</v>
      </c>
      <c r="F6" s="1012">
        <v>2402</v>
      </c>
      <c r="G6" s="1012">
        <v>2220</v>
      </c>
      <c r="H6" s="1013">
        <v>8.6999999999999993</v>
      </c>
      <c r="I6" s="1013">
        <v>17.399999999999999</v>
      </c>
      <c r="J6" s="1013">
        <v>-8.6</v>
      </c>
      <c r="K6" s="1014">
        <v>7099</v>
      </c>
      <c r="L6" s="1015">
        <v>3166</v>
      </c>
      <c r="M6" s="1016">
        <v>3933</v>
      </c>
      <c r="N6" s="1015">
        <v>7785</v>
      </c>
      <c r="O6" s="1015">
        <v>3477</v>
      </c>
      <c r="P6" s="1016">
        <v>4308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1086</v>
      </c>
      <c r="C13" s="319">
        <f>IF(ISBLANK(C4),"",C4)</f>
        <v>1134</v>
      </c>
      <c r="D13" s="364"/>
      <c r="E13" s="322">
        <f>A4</f>
        <v>2020</v>
      </c>
      <c r="F13" s="319">
        <f>IF(ISBLANK(G4),"",G4)</f>
        <v>2289</v>
      </c>
      <c r="G13" s="319">
        <f>IF(ISBLANK(F4),"",F4)</f>
        <v>2560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1145</v>
      </c>
      <c r="C14" s="320">
        <f t="shared" ref="C14:C15" si="2">IF(ISBLANK(C5),"",C5)</f>
        <v>1192</v>
      </c>
      <c r="D14" s="364"/>
      <c r="E14" s="323">
        <f t="shared" ref="E14:E15" si="3">A5</f>
        <v>2021</v>
      </c>
      <c r="F14" s="320">
        <f t="shared" ref="F14:F15" si="4">IF(ISBLANK(G5),"",G5)</f>
        <v>2810</v>
      </c>
      <c r="G14" s="320">
        <f t="shared" ref="G14:G15" si="5">IF(ISBLANK(F5),"",F5)</f>
        <v>2957</v>
      </c>
      <c r="H14" s="389"/>
      <c r="I14" s="389"/>
      <c r="J14" s="48"/>
      <c r="K14" s="325" t="s">
        <v>536</v>
      </c>
      <c r="L14" s="328">
        <f>IF(ISBLANK(K4),"",K4)</f>
        <v>5207</v>
      </c>
      <c r="M14" s="328">
        <f>IF(ISBLANK(K5),"",K5)</f>
        <v>6519</v>
      </c>
      <c r="N14" s="328">
        <f>IF(ISBLANK(K6),"",K6)</f>
        <v>7099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1118</v>
      </c>
      <c r="C15" s="321">
        <f t="shared" si="2"/>
        <v>1205</v>
      </c>
      <c r="E15" s="324">
        <f t="shared" si="3"/>
        <v>2022</v>
      </c>
      <c r="F15" s="321">
        <f t="shared" si="4"/>
        <v>2220</v>
      </c>
      <c r="G15" s="321">
        <f t="shared" si="5"/>
        <v>2402</v>
      </c>
      <c r="H15" s="211"/>
      <c r="I15" s="211"/>
      <c r="J15" s="28"/>
      <c r="K15" s="326" t="s">
        <v>535</v>
      </c>
      <c r="L15" s="329">
        <f>IF(ISBLANK(N4),"",N4)</f>
        <v>5834</v>
      </c>
      <c r="M15" s="329">
        <f>IF(ISBLANK(N5),"",N5)</f>
        <v>7244</v>
      </c>
      <c r="N15" s="329">
        <f>IF(ISBLANK(N6),"",N6)</f>
        <v>7785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5207</v>
      </c>
      <c r="M19" s="328">
        <f>IF(ISBLANK(K5),"",K5)</f>
        <v>6519</v>
      </c>
      <c r="N19" s="328">
        <f>IF(ISBLANK(K6),"",K6)</f>
        <v>7099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5834</v>
      </c>
      <c r="M20" s="329">
        <f>IF(ISBLANK(N5),"",N5)</f>
        <v>7244</v>
      </c>
      <c r="N20" s="329">
        <f>IF(ISBLANK(N6),"",N6)</f>
        <v>7785</v>
      </c>
      <c r="O20" s="364"/>
    </row>
    <row r="21" spans="1:15" x14ac:dyDescent="0.25">
      <c r="A21" s="322">
        <f>A4</f>
        <v>2020</v>
      </c>
      <c r="B21" s="319">
        <f>IF(ISBLANK(D4),"",D4)</f>
        <v>1086</v>
      </c>
      <c r="C21" s="319">
        <f>IF(ISBLANK(C4),"",C4)</f>
        <v>1134</v>
      </c>
      <c r="E21" s="322">
        <f>A4</f>
        <v>2020</v>
      </c>
      <c r="F21" s="319">
        <f>IF(ISBLANK(G4),"",G4)</f>
        <v>2289</v>
      </c>
      <c r="G21" s="319">
        <f>IF(ISBLANK(F4),"",F4)</f>
        <v>2560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1145</v>
      </c>
      <c r="C22" s="320">
        <f t="shared" ref="C22:C23" si="8">IF(ISBLANK(C5),"",C5)</f>
        <v>1192</v>
      </c>
      <c r="E22" s="323">
        <f t="shared" ref="E22:E23" si="9">A5</f>
        <v>2021</v>
      </c>
      <c r="F22" s="320">
        <f t="shared" ref="F22:F23" si="10">IF(ISBLANK(G5),"",G5)</f>
        <v>2810</v>
      </c>
      <c r="G22" s="320">
        <f t="shared" ref="G22:G23" si="11">IF(ISBLANK(F5),"",F5)</f>
        <v>2957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1118</v>
      </c>
      <c r="C23" s="321">
        <f t="shared" si="8"/>
        <v>1205</v>
      </c>
      <c r="E23" s="324">
        <f t="shared" si="9"/>
        <v>2022</v>
      </c>
      <c r="F23" s="321">
        <f t="shared" si="10"/>
        <v>2220</v>
      </c>
      <c r="G23" s="321">
        <f t="shared" si="11"/>
        <v>2402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31</v>
      </c>
      <c r="C5" s="611"/>
      <c r="D5" s="611"/>
      <c r="E5" s="599">
        <v>259</v>
      </c>
      <c r="F5" s="616"/>
      <c r="G5" s="945"/>
      <c r="H5" s="599">
        <v>1370</v>
      </c>
      <c r="I5" s="616">
        <v>373</v>
      </c>
      <c r="J5" s="616">
        <v>997</v>
      </c>
      <c r="K5" s="616"/>
      <c r="L5" s="945"/>
    </row>
    <row r="6" spans="1:12" x14ac:dyDescent="0.25">
      <c r="A6" s="286">
        <v>2021</v>
      </c>
      <c r="B6" s="601">
        <v>64</v>
      </c>
      <c r="C6" s="612"/>
      <c r="D6" s="612"/>
      <c r="E6" s="1034">
        <v>287</v>
      </c>
      <c r="F6" s="1028"/>
      <c r="G6" s="980"/>
      <c r="H6" s="1034">
        <v>1474</v>
      </c>
      <c r="I6" s="1028">
        <v>442</v>
      </c>
      <c r="J6" s="1028">
        <v>1032</v>
      </c>
      <c r="K6" s="1028"/>
      <c r="L6" s="980"/>
    </row>
    <row r="7" spans="1:12" x14ac:dyDescent="0.25">
      <c r="A7" s="218">
        <v>2022</v>
      </c>
      <c r="B7" s="601">
        <v>46</v>
      </c>
      <c r="C7" s="612"/>
      <c r="D7" s="612"/>
      <c r="E7" s="1034">
        <v>208</v>
      </c>
      <c r="F7" s="1028"/>
      <c r="G7" s="980"/>
      <c r="H7" s="1034">
        <v>1286</v>
      </c>
      <c r="I7" s="1028">
        <v>384</v>
      </c>
      <c r="J7" s="1028">
        <v>902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384</v>
      </c>
    </row>
    <row r="15" spans="1:12" ht="30" x14ac:dyDescent="0.25">
      <c r="A15" s="833" t="s">
        <v>1543</v>
      </c>
      <c r="B15" s="623">
        <f>IF(ISBLANK(J7),"",J7)</f>
        <v>902</v>
      </c>
    </row>
    <row r="17" spans="1:2" x14ac:dyDescent="0.25">
      <c r="A17" s="625" t="s">
        <v>1540</v>
      </c>
      <c r="B17" s="621">
        <f>IF(ISBLANK(I7),"",I7)</f>
        <v>384</v>
      </c>
    </row>
    <row r="18" spans="1:2" x14ac:dyDescent="0.25">
      <c r="A18" s="627" t="s">
        <v>1541</v>
      </c>
      <c r="B18" s="623">
        <f>IF(ISBLANK(J7),"",J7)</f>
        <v>902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59.3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59.8</v>
      </c>
      <c r="C6" s="614">
        <v>23.9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60.8</v>
      </c>
      <c r="C10" s="614">
        <v>28.7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59.3</v>
      </c>
      <c r="C14" s="73">
        <v>36.6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3081.7660000000001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2352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74545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591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46710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77720.97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3091.8919999999998</v>
      </c>
      <c r="C5" s="611">
        <v>1793.3019999999999</v>
      </c>
      <c r="D5" s="751">
        <v>89108</v>
      </c>
      <c r="E5" s="751">
        <v>33</v>
      </c>
      <c r="G5" s="358">
        <v>2014</v>
      </c>
      <c r="H5" s="70">
        <v>77682.240000000005</v>
      </c>
      <c r="I5" s="55">
        <v>55863.12</v>
      </c>
      <c r="J5" s="55">
        <v>21819.119999999999</v>
      </c>
      <c r="K5" s="71">
        <v>24</v>
      </c>
    </row>
    <row r="6" spans="1:12" x14ac:dyDescent="0.25">
      <c r="A6" s="286">
        <v>2021</v>
      </c>
      <c r="B6" s="601">
        <v>3096.7919999999999</v>
      </c>
      <c r="C6" s="612">
        <v>1821.0319999999999</v>
      </c>
      <c r="D6" s="959">
        <v>85765</v>
      </c>
      <c r="E6" s="959">
        <v>32</v>
      </c>
      <c r="G6" s="480">
        <v>2017</v>
      </c>
      <c r="H6" s="212">
        <v>77782.94</v>
      </c>
      <c r="I6" s="58">
        <v>55915.81</v>
      </c>
      <c r="J6" s="58">
        <v>21867.13</v>
      </c>
      <c r="K6" s="214">
        <v>24</v>
      </c>
    </row>
    <row r="7" spans="1:12" x14ac:dyDescent="0.25">
      <c r="A7" s="218">
        <v>2022</v>
      </c>
      <c r="B7" s="601">
        <v>3081.7660000000001</v>
      </c>
      <c r="C7" s="612">
        <v>1848.0309999999999</v>
      </c>
      <c r="D7" s="959">
        <v>84969</v>
      </c>
      <c r="E7" s="959">
        <v>32</v>
      </c>
      <c r="G7" s="482">
        <v>2020</v>
      </c>
      <c r="H7" s="72">
        <v>77720.97</v>
      </c>
      <c r="I7" s="61">
        <v>55902.27</v>
      </c>
      <c r="J7" s="61">
        <v>21818.7</v>
      </c>
      <c r="K7" s="73">
        <v>24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1848.0309999999999</v>
      </c>
      <c r="D14" s="631">
        <f>A5</f>
        <v>2020</v>
      </c>
      <c r="E14" s="625">
        <f>IF(ISBLANK(D5),"",D5)</f>
        <v>89108</v>
      </c>
      <c r="F14" s="211"/>
      <c r="G14" s="634" t="s">
        <v>925</v>
      </c>
      <c r="H14" s="621">
        <f>IF(ISBLANK(J7),"",J7)</f>
        <v>21818.7</v>
      </c>
      <c r="I14" s="211"/>
      <c r="J14" s="211"/>
    </row>
    <row r="15" spans="1:12" x14ac:dyDescent="0.25">
      <c r="A15" s="870" t="s">
        <v>16</v>
      </c>
      <c r="B15" s="630">
        <f>IF(ISBLANK(B7),"",B7)</f>
        <v>3081.7660000000001</v>
      </c>
      <c r="D15" s="632">
        <f t="shared" ref="D15:D16" si="0">A6</f>
        <v>2021</v>
      </c>
      <c r="E15" s="626">
        <f>IF(ISBLANK(D6),"",D6)</f>
        <v>85765</v>
      </c>
      <c r="F15" s="211"/>
      <c r="G15" s="635" t="s">
        <v>926</v>
      </c>
      <c r="H15" s="623">
        <f>IF(ISBLANK(I7),"",I7)</f>
        <v>55902.27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84969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1848.0309999999999</v>
      </c>
      <c r="F19" s="253"/>
      <c r="G19" s="634" t="s">
        <v>529</v>
      </c>
      <c r="H19" s="621">
        <f>IF(ISBLANK(J7),"",J7)</f>
        <v>21818.7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3081.7660000000001</v>
      </c>
      <c r="F20" s="253"/>
      <c r="G20" s="635" t="s">
        <v>528</v>
      </c>
      <c r="H20" s="623">
        <f>IF(ISBLANK(I7),"",I7)</f>
        <v>55902.27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2.5</v>
      </c>
      <c r="C5" s="1092">
        <v>73992</v>
      </c>
      <c r="D5" s="1093">
        <v>2331</v>
      </c>
      <c r="E5" s="1092">
        <v>45462</v>
      </c>
      <c r="F5" s="1093">
        <v>590</v>
      </c>
    </row>
    <row r="6" spans="1:9" x14ac:dyDescent="0.25">
      <c r="A6" s="218">
        <v>2021</v>
      </c>
      <c r="B6" s="1092">
        <v>3.6</v>
      </c>
      <c r="C6" s="1092">
        <v>74180</v>
      </c>
      <c r="D6" s="1093">
        <v>2333</v>
      </c>
      <c r="E6" s="1092">
        <v>46365</v>
      </c>
      <c r="F6" s="1093">
        <v>590</v>
      </c>
    </row>
    <row r="7" spans="1:9" x14ac:dyDescent="0.25">
      <c r="A7" s="219">
        <v>2022</v>
      </c>
      <c r="B7" s="73">
        <v>2.9</v>
      </c>
      <c r="C7" s="73">
        <v>74545</v>
      </c>
      <c r="D7" s="73">
        <v>2352</v>
      </c>
      <c r="E7" s="73">
        <v>46710</v>
      </c>
      <c r="F7" s="73">
        <v>591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81251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62798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18453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383184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253498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129686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38523</v>
      </c>
      <c r="C5" s="458">
        <v>32681</v>
      </c>
      <c r="D5" s="458">
        <v>5842</v>
      </c>
      <c r="E5" s="457">
        <v>150058</v>
      </c>
      <c r="F5" s="458">
        <v>117833</v>
      </c>
      <c r="G5" s="458">
        <v>32225</v>
      </c>
      <c r="H5" s="457">
        <v>3.6</v>
      </c>
      <c r="I5" s="763">
        <v>5.5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54603</v>
      </c>
      <c r="C6" s="458">
        <v>44125</v>
      </c>
      <c r="D6" s="458">
        <v>10478</v>
      </c>
      <c r="E6" s="457">
        <v>233875</v>
      </c>
      <c r="F6" s="458">
        <v>158245</v>
      </c>
      <c r="G6" s="458">
        <v>75630</v>
      </c>
      <c r="H6" s="457">
        <v>3.6</v>
      </c>
      <c r="I6" s="763">
        <v>7.2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81251</v>
      </c>
      <c r="C7" s="612">
        <v>62798</v>
      </c>
      <c r="D7" s="612">
        <v>18453</v>
      </c>
      <c r="E7" s="601">
        <v>383184</v>
      </c>
      <c r="F7" s="612">
        <v>253498</v>
      </c>
      <c r="G7" s="612">
        <v>129686</v>
      </c>
      <c r="H7" s="947">
        <v>4</v>
      </c>
      <c r="I7" s="948">
        <v>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38523</v>
      </c>
      <c r="C14" s="674">
        <f t="shared" ref="C14:D14" si="0">IF(ISBLANK(C5),"",C5)</f>
        <v>32681</v>
      </c>
      <c r="D14" s="669">
        <f t="shared" si="0"/>
        <v>5842</v>
      </c>
      <c r="F14" s="884">
        <f>A5</f>
        <v>2020</v>
      </c>
      <c r="G14" s="674">
        <f>IF(ISBLANK(E5),"",E5)</f>
        <v>150058</v>
      </c>
      <c r="H14" s="674">
        <f t="shared" ref="H14:I16" si="1">IF(ISBLANK(F5),"",F5)</f>
        <v>117833</v>
      </c>
      <c r="I14" s="669">
        <f t="shared" si="1"/>
        <v>32225</v>
      </c>
      <c r="J14" s="756"/>
      <c r="K14" s="884">
        <f>A5</f>
        <v>2020</v>
      </c>
      <c r="L14" s="674">
        <f>IF(ISBLANK(H5),"",H5)</f>
        <v>3.6</v>
      </c>
      <c r="M14" s="669">
        <f>IF(ISBLANK(I5),"",I5)</f>
        <v>5.5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54603</v>
      </c>
      <c r="C15" s="879">
        <f t="shared" si="3"/>
        <v>44125</v>
      </c>
      <c r="D15" s="886">
        <f t="shared" si="3"/>
        <v>10478</v>
      </c>
      <c r="F15" s="890">
        <f t="shared" ref="F15:F16" si="4">A6</f>
        <v>2021</v>
      </c>
      <c r="G15" s="853">
        <f t="shared" ref="G15:G16" si="5">IF(ISBLANK(E6),"",E6)</f>
        <v>233875</v>
      </c>
      <c r="H15" s="853">
        <f t="shared" si="1"/>
        <v>158245</v>
      </c>
      <c r="I15" s="670">
        <f t="shared" si="1"/>
        <v>75630</v>
      </c>
      <c r="J15" s="211"/>
      <c r="K15" s="890">
        <f t="shared" ref="K15:K16" si="6">A6</f>
        <v>2021</v>
      </c>
      <c r="L15" s="853">
        <f t="shared" ref="L15:M16" si="7">IF(ISBLANK(H6),"",H6)</f>
        <v>3.6</v>
      </c>
      <c r="M15" s="670">
        <f t="shared" si="7"/>
        <v>7.2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81251</v>
      </c>
      <c r="C16" s="888">
        <f t="shared" si="3"/>
        <v>62798</v>
      </c>
      <c r="D16" s="889">
        <f t="shared" si="3"/>
        <v>18453</v>
      </c>
      <c r="F16" s="891">
        <f t="shared" si="4"/>
        <v>2022</v>
      </c>
      <c r="G16" s="676">
        <f t="shared" si="5"/>
        <v>383184</v>
      </c>
      <c r="H16" s="676">
        <f t="shared" si="1"/>
        <v>253498</v>
      </c>
      <c r="I16" s="671">
        <f t="shared" si="1"/>
        <v>129686</v>
      </c>
      <c r="J16" s="211"/>
      <c r="K16" s="891">
        <f t="shared" si="6"/>
        <v>2022</v>
      </c>
      <c r="L16" s="676">
        <f t="shared" si="7"/>
        <v>4</v>
      </c>
      <c r="M16" s="671">
        <f t="shared" si="7"/>
        <v>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38523</v>
      </c>
      <c r="C22" s="674">
        <f t="shared" ref="C22:D22" si="8">IF(ISBLANK(C5),"",C5)</f>
        <v>32681</v>
      </c>
      <c r="D22" s="669">
        <f t="shared" si="8"/>
        <v>5842</v>
      </c>
      <c r="F22" s="884">
        <f>A5</f>
        <v>2020</v>
      </c>
      <c r="G22" s="674">
        <f>IF(ISBLANK(E5),"",E5)</f>
        <v>150058</v>
      </c>
      <c r="H22" s="674">
        <f t="shared" ref="H22:I24" si="9">IF(ISBLANK(F5),"",F5)</f>
        <v>117833</v>
      </c>
      <c r="I22" s="669">
        <f t="shared" si="9"/>
        <v>32225</v>
      </c>
      <c r="J22" s="756"/>
      <c r="K22" s="884">
        <f>A5</f>
        <v>2020</v>
      </c>
      <c r="L22" s="674">
        <f>IF(ISBLANK(H5),"",H5)</f>
        <v>3.6</v>
      </c>
      <c r="M22" s="669">
        <f>IF(ISBLANK(I5),"",I5)</f>
        <v>5.5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54603</v>
      </c>
      <c r="C23" s="853">
        <f t="shared" si="11"/>
        <v>44125</v>
      </c>
      <c r="D23" s="670">
        <f t="shared" si="11"/>
        <v>10478</v>
      </c>
      <c r="F23" s="890">
        <f t="shared" ref="F23:F24" si="12">A6</f>
        <v>2021</v>
      </c>
      <c r="G23" s="853">
        <f t="shared" ref="G23:G24" si="13">IF(ISBLANK(E6),"",E6)</f>
        <v>233875</v>
      </c>
      <c r="H23" s="853">
        <f t="shared" si="9"/>
        <v>158245</v>
      </c>
      <c r="I23" s="670">
        <f t="shared" si="9"/>
        <v>75630</v>
      </c>
      <c r="J23" s="211"/>
      <c r="K23" s="890">
        <f t="shared" ref="K23:K24" si="14">A6</f>
        <v>2021</v>
      </c>
      <c r="L23" s="853">
        <f t="shared" ref="L23:M24" si="15">IF(ISBLANK(H6),"",H6)</f>
        <v>3.6</v>
      </c>
      <c r="M23" s="670">
        <f t="shared" si="15"/>
        <v>7.2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81251</v>
      </c>
      <c r="C24" s="676">
        <f t="shared" si="11"/>
        <v>62798</v>
      </c>
      <c r="D24" s="671">
        <f t="shared" si="11"/>
        <v>18453</v>
      </c>
      <c r="F24" s="891">
        <f t="shared" si="12"/>
        <v>2022</v>
      </c>
      <c r="G24" s="676">
        <f t="shared" si="13"/>
        <v>383184</v>
      </c>
      <c r="H24" s="676">
        <f t="shared" si="9"/>
        <v>253498</v>
      </c>
      <c r="I24" s="671">
        <f t="shared" si="9"/>
        <v>129686</v>
      </c>
      <c r="J24" s="211"/>
      <c r="K24" s="891">
        <f t="shared" si="14"/>
        <v>2022</v>
      </c>
      <c r="L24" s="676">
        <f t="shared" si="15"/>
        <v>4</v>
      </c>
      <c r="M24" s="671">
        <f t="shared" si="15"/>
        <v>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926</v>
      </c>
      <c r="C3" s="71">
        <v>429</v>
      </c>
      <c r="D3" s="71">
        <v>13.3</v>
      </c>
      <c r="F3" s="105" t="s">
        <v>537</v>
      </c>
      <c r="G3" s="97">
        <f>IF(ISBLANK(B3),"",B3)</f>
        <v>926</v>
      </c>
      <c r="H3" s="97">
        <f>IF(ISBLANK(B4),"",B4)</f>
        <v>1459</v>
      </c>
      <c r="I3" s="97">
        <f>IF(ISBLANK(B5),"",B5)</f>
        <v>1420</v>
      </c>
      <c r="J3" s="365"/>
    </row>
    <row r="4" spans="1:12" x14ac:dyDescent="0.25">
      <c r="A4" s="286">
        <v>2021</v>
      </c>
      <c r="B4" s="214">
        <v>1459</v>
      </c>
      <c r="C4" s="214">
        <v>448</v>
      </c>
      <c r="D4" s="214">
        <v>13.7</v>
      </c>
      <c r="F4" s="130" t="s">
        <v>538</v>
      </c>
      <c r="G4" s="98">
        <f>IF(ISBLANK(C3),"",C3)</f>
        <v>429</v>
      </c>
      <c r="H4" s="98">
        <f>IF(ISBLANK(C4),"",C4)</f>
        <v>448</v>
      </c>
      <c r="I4" s="98">
        <f>IF(ISBLANK(C5),"",C5)</f>
        <v>425</v>
      </c>
      <c r="J4" s="365"/>
    </row>
    <row r="5" spans="1:12" x14ac:dyDescent="0.25">
      <c r="A5" s="218">
        <v>2022</v>
      </c>
      <c r="B5" s="168">
        <v>1420</v>
      </c>
      <c r="C5" s="168">
        <v>425</v>
      </c>
      <c r="D5" s="168">
        <v>13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926</v>
      </c>
      <c r="H8" s="97">
        <f>IF(ISBLANK(B4),"",B4)</f>
        <v>1459</v>
      </c>
      <c r="I8" s="97">
        <f>IF(ISBLANK(B5),"",B5)</f>
        <v>1420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429</v>
      </c>
      <c r="H9" s="98">
        <f>IF(ISBLANK(C4),"",C4)</f>
        <v>448</v>
      </c>
      <c r="I9" s="98">
        <f>IF(ISBLANK(C5),"",C5)</f>
        <v>425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13.3</v>
      </c>
      <c r="H13" s="132">
        <f>IF(ISBLANK(D4),"",D4)</f>
        <v>13.7</v>
      </c>
      <c r="I13" s="132">
        <f>IF(ISBLANK(D5),"",D5)</f>
        <v>13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5692</v>
      </c>
      <c r="C4" s="110">
        <v>6044</v>
      </c>
      <c r="E4" s="29" t="s">
        <v>540</v>
      </c>
      <c r="F4" s="163">
        <f>B4/($B$22+$C$22)*100</f>
        <v>2.1367649708691214</v>
      </c>
      <c r="G4" s="163">
        <f>C4/($B$22+$C$22)*100</f>
        <v>2.2689050393417025</v>
      </c>
      <c r="J4" s="29" t="s">
        <v>540</v>
      </c>
      <c r="K4" s="163">
        <f>G4</f>
        <v>2.2689050393417025</v>
      </c>
    </row>
    <row r="5" spans="1:11" x14ac:dyDescent="0.25">
      <c r="A5" s="202" t="s">
        <v>541</v>
      </c>
      <c r="B5" s="212">
        <v>6052</v>
      </c>
      <c r="C5" s="160">
        <v>6355</v>
      </c>
      <c r="E5" s="29" t="s">
        <v>541</v>
      </c>
      <c r="F5" s="163">
        <f t="shared" ref="F5:G21" si="0">B5/($B$22+$C$22)*100</f>
        <v>2.2719082227160792</v>
      </c>
      <c r="G5" s="163">
        <f t="shared" si="0"/>
        <v>2.3856537930206017</v>
      </c>
      <c r="J5" s="29" t="s">
        <v>541</v>
      </c>
      <c r="K5" s="163">
        <f t="shared" ref="K5:K21" si="1">G5</f>
        <v>2.3856537930206017</v>
      </c>
    </row>
    <row r="6" spans="1:11" x14ac:dyDescent="0.25">
      <c r="A6" s="202" t="s">
        <v>542</v>
      </c>
      <c r="B6" s="212">
        <v>6139</v>
      </c>
      <c r="C6" s="160">
        <v>6681</v>
      </c>
      <c r="E6" s="29" t="s">
        <v>542</v>
      </c>
      <c r="F6" s="163">
        <f t="shared" si="0"/>
        <v>2.3045678419124269</v>
      </c>
      <c r="G6" s="163">
        <f t="shared" si="0"/>
        <v>2.5080335155264581</v>
      </c>
      <c r="J6" s="29" t="s">
        <v>542</v>
      </c>
      <c r="K6" s="163">
        <f t="shared" si="1"/>
        <v>2.5080335155264581</v>
      </c>
    </row>
    <row r="7" spans="1:11" x14ac:dyDescent="0.25">
      <c r="A7" s="202" t="s">
        <v>543</v>
      </c>
      <c r="B7" s="212">
        <v>6934</v>
      </c>
      <c r="C7" s="160">
        <v>7187</v>
      </c>
      <c r="E7" s="29" t="s">
        <v>543</v>
      </c>
      <c r="F7" s="163">
        <f t="shared" si="0"/>
        <v>2.6030091897411256</v>
      </c>
      <c r="G7" s="163">
        <f t="shared" si="0"/>
        <v>2.6979848639557931</v>
      </c>
      <c r="J7" s="29" t="s">
        <v>543</v>
      </c>
      <c r="K7" s="163">
        <f t="shared" si="1"/>
        <v>2.6979848639557931</v>
      </c>
    </row>
    <row r="8" spans="1:11" x14ac:dyDescent="0.25">
      <c r="A8" s="202" t="s">
        <v>544</v>
      </c>
      <c r="B8" s="212">
        <v>6439</v>
      </c>
      <c r="C8" s="160">
        <v>6833</v>
      </c>
      <c r="E8" s="29" t="s">
        <v>544</v>
      </c>
      <c r="F8" s="163">
        <f t="shared" si="0"/>
        <v>2.4171872184515588</v>
      </c>
      <c r="G8" s="163">
        <f t="shared" si="0"/>
        <v>2.5650939996396178</v>
      </c>
      <c r="J8" s="29" t="s">
        <v>544</v>
      </c>
      <c r="K8" s="163">
        <f t="shared" si="1"/>
        <v>2.5650939996396178</v>
      </c>
    </row>
    <row r="9" spans="1:11" x14ac:dyDescent="0.25">
      <c r="A9" s="202" t="s">
        <v>545</v>
      </c>
      <c r="B9" s="212">
        <v>6674</v>
      </c>
      <c r="C9" s="160">
        <v>7203</v>
      </c>
      <c r="E9" s="29" t="s">
        <v>545</v>
      </c>
      <c r="F9" s="163">
        <f t="shared" si="0"/>
        <v>2.5054057300738783</v>
      </c>
      <c r="G9" s="163">
        <f t="shared" si="0"/>
        <v>2.7039912307045468</v>
      </c>
      <c r="J9" s="29" t="s">
        <v>545</v>
      </c>
      <c r="K9" s="163">
        <f t="shared" si="1"/>
        <v>2.7039912307045468</v>
      </c>
    </row>
    <row r="10" spans="1:11" x14ac:dyDescent="0.25">
      <c r="A10" s="202" t="s">
        <v>546</v>
      </c>
      <c r="B10" s="212">
        <v>7297</v>
      </c>
      <c r="C10" s="160">
        <v>7913</v>
      </c>
      <c r="E10" s="29" t="s">
        <v>546</v>
      </c>
      <c r="F10" s="163">
        <f t="shared" si="0"/>
        <v>2.7392786353534744</v>
      </c>
      <c r="G10" s="163">
        <f t="shared" si="0"/>
        <v>2.9705237551804915</v>
      </c>
      <c r="J10" s="29" t="s">
        <v>546</v>
      </c>
      <c r="K10" s="163">
        <f t="shared" si="1"/>
        <v>2.9705237551804915</v>
      </c>
    </row>
    <row r="11" spans="1:11" x14ac:dyDescent="0.25">
      <c r="A11" s="202" t="s">
        <v>547</v>
      </c>
      <c r="B11" s="212">
        <v>8216</v>
      </c>
      <c r="C11" s="160">
        <v>8773</v>
      </c>
      <c r="E11" s="29" t="s">
        <v>547</v>
      </c>
      <c r="F11" s="163">
        <f t="shared" si="0"/>
        <v>3.084269325485014</v>
      </c>
      <c r="G11" s="163">
        <f t="shared" si="0"/>
        <v>3.2933659679260012</v>
      </c>
      <c r="J11" s="29" t="s">
        <v>547</v>
      </c>
      <c r="K11" s="163">
        <f t="shared" si="1"/>
        <v>3.2933659679260012</v>
      </c>
    </row>
    <row r="12" spans="1:11" x14ac:dyDescent="0.25">
      <c r="A12" s="202" t="s">
        <v>548</v>
      </c>
      <c r="B12" s="212">
        <v>8702</v>
      </c>
      <c r="C12" s="160">
        <v>9115</v>
      </c>
      <c r="E12" s="29" t="s">
        <v>548</v>
      </c>
      <c r="F12" s="163">
        <f t="shared" si="0"/>
        <v>3.2667127154784072</v>
      </c>
      <c r="G12" s="163">
        <f t="shared" si="0"/>
        <v>3.4217520571806119</v>
      </c>
      <c r="J12" s="29" t="s">
        <v>548</v>
      </c>
      <c r="K12" s="163">
        <f t="shared" si="1"/>
        <v>3.4217520571806119</v>
      </c>
    </row>
    <row r="13" spans="1:11" x14ac:dyDescent="0.25">
      <c r="A13" s="202" t="s">
        <v>549</v>
      </c>
      <c r="B13" s="212">
        <v>9510</v>
      </c>
      <c r="C13" s="160">
        <v>9678</v>
      </c>
      <c r="E13" s="29" t="s">
        <v>549</v>
      </c>
      <c r="F13" s="163">
        <f t="shared" si="0"/>
        <v>3.5700342362904682</v>
      </c>
      <c r="G13" s="163">
        <f t="shared" si="0"/>
        <v>3.6331010871523817</v>
      </c>
      <c r="J13" s="29" t="s">
        <v>549</v>
      </c>
      <c r="K13" s="163">
        <f t="shared" si="1"/>
        <v>3.6331010871523817</v>
      </c>
    </row>
    <row r="14" spans="1:11" x14ac:dyDescent="0.25">
      <c r="A14" s="202" t="s">
        <v>550</v>
      </c>
      <c r="B14" s="212">
        <v>9380</v>
      </c>
      <c r="C14" s="160">
        <v>9354</v>
      </c>
      <c r="E14" s="29" t="s">
        <v>550</v>
      </c>
      <c r="F14" s="163">
        <f t="shared" si="0"/>
        <v>3.5212325064568444</v>
      </c>
      <c r="G14" s="163">
        <f t="shared" si="0"/>
        <v>3.5114721604901193</v>
      </c>
      <c r="J14" s="29" t="s">
        <v>550</v>
      </c>
      <c r="K14" s="163">
        <f t="shared" si="1"/>
        <v>3.5114721604901193</v>
      </c>
    </row>
    <row r="15" spans="1:11" x14ac:dyDescent="0.25">
      <c r="A15" s="202" t="s">
        <v>551</v>
      </c>
      <c r="B15" s="212">
        <v>10005</v>
      </c>
      <c r="C15" s="160">
        <v>9603</v>
      </c>
      <c r="E15" s="29" t="s">
        <v>551</v>
      </c>
      <c r="F15" s="163">
        <f t="shared" si="0"/>
        <v>3.755856207580035</v>
      </c>
      <c r="G15" s="163">
        <f t="shared" si="0"/>
        <v>3.6049462430175989</v>
      </c>
      <c r="J15" s="29" t="s">
        <v>551</v>
      </c>
      <c r="K15" s="163">
        <f t="shared" si="1"/>
        <v>3.6049462430175989</v>
      </c>
    </row>
    <row r="16" spans="1:11" x14ac:dyDescent="0.25">
      <c r="A16" s="202" t="s">
        <v>552</v>
      </c>
      <c r="B16" s="212">
        <v>11244</v>
      </c>
      <c r="C16" s="160">
        <v>10297</v>
      </c>
      <c r="E16" s="29" t="s">
        <v>552</v>
      </c>
      <c r="F16" s="163">
        <f t="shared" si="0"/>
        <v>4.2209742326866477</v>
      </c>
      <c r="G16" s="163">
        <f t="shared" si="0"/>
        <v>3.8654724007447898</v>
      </c>
      <c r="J16" s="29" t="s">
        <v>552</v>
      </c>
      <c r="K16" s="163">
        <f t="shared" si="1"/>
        <v>3.8654724007447898</v>
      </c>
    </row>
    <row r="17" spans="1:11" x14ac:dyDescent="0.25">
      <c r="A17" s="202" t="s">
        <v>553</v>
      </c>
      <c r="B17" s="212">
        <v>11876</v>
      </c>
      <c r="C17" s="160">
        <v>10745</v>
      </c>
      <c r="E17" s="29" t="s">
        <v>553</v>
      </c>
      <c r="F17" s="163">
        <f t="shared" si="0"/>
        <v>4.4582257192624182</v>
      </c>
      <c r="G17" s="163">
        <f t="shared" si="0"/>
        <v>4.0336506697098926</v>
      </c>
      <c r="J17" s="29" t="s">
        <v>553</v>
      </c>
      <c r="K17" s="163">
        <f t="shared" si="1"/>
        <v>4.0336506697098926</v>
      </c>
    </row>
    <row r="18" spans="1:11" x14ac:dyDescent="0.25">
      <c r="A18" s="202" t="s">
        <v>554</v>
      </c>
      <c r="B18" s="212">
        <v>9327</v>
      </c>
      <c r="C18" s="160">
        <v>7993</v>
      </c>
      <c r="E18" s="29" t="s">
        <v>554</v>
      </c>
      <c r="F18" s="163">
        <f t="shared" si="0"/>
        <v>3.5013364166015979</v>
      </c>
      <c r="G18" s="163">
        <f t="shared" si="0"/>
        <v>3.0005555889242594</v>
      </c>
      <c r="J18" s="29" t="s">
        <v>554</v>
      </c>
      <c r="K18" s="163">
        <f t="shared" si="1"/>
        <v>3.0005555889242594</v>
      </c>
    </row>
    <row r="19" spans="1:11" x14ac:dyDescent="0.25">
      <c r="A19" s="202" t="s">
        <v>555</v>
      </c>
      <c r="B19" s="212">
        <v>5039</v>
      </c>
      <c r="C19" s="160">
        <v>4008</v>
      </c>
      <c r="E19" s="29" t="s">
        <v>555</v>
      </c>
      <c r="F19" s="163">
        <f t="shared" si="0"/>
        <v>1.8916301279356118</v>
      </c>
      <c r="G19" s="163">
        <f t="shared" si="0"/>
        <v>1.5045948705627965</v>
      </c>
      <c r="J19" s="29" t="s">
        <v>555</v>
      </c>
      <c r="K19" s="163">
        <f t="shared" si="1"/>
        <v>1.5045948705627965</v>
      </c>
    </row>
    <row r="20" spans="1:11" x14ac:dyDescent="0.25">
      <c r="A20" s="202" t="s">
        <v>556</v>
      </c>
      <c r="B20" s="212">
        <v>3641</v>
      </c>
      <c r="C20" s="160">
        <v>2456</v>
      </c>
      <c r="E20" s="29" t="s">
        <v>556</v>
      </c>
      <c r="F20" s="163">
        <f t="shared" si="0"/>
        <v>1.3668238332632592</v>
      </c>
      <c r="G20" s="163">
        <f t="shared" si="0"/>
        <v>0.92197729593368971</v>
      </c>
      <c r="J20" s="29" t="s">
        <v>556</v>
      </c>
      <c r="K20" s="163">
        <f t="shared" si="1"/>
        <v>0.92197729593368971</v>
      </c>
    </row>
    <row r="21" spans="1:11" x14ac:dyDescent="0.25">
      <c r="A21" s="203" t="s">
        <v>557</v>
      </c>
      <c r="B21" s="72">
        <v>2503</v>
      </c>
      <c r="C21" s="111">
        <v>1476</v>
      </c>
      <c r="E21" s="31" t="s">
        <v>557</v>
      </c>
      <c r="F21" s="163">
        <f t="shared" si="0"/>
        <v>0.93962099825815359</v>
      </c>
      <c r="G21" s="163">
        <f t="shared" si="0"/>
        <v>0.55408733257252685</v>
      </c>
      <c r="J21" s="31" t="s">
        <v>557</v>
      </c>
      <c r="K21" s="210">
        <f t="shared" si="1"/>
        <v>0.55408733257252685</v>
      </c>
    </row>
    <row r="22" spans="1:11" x14ac:dyDescent="0.25">
      <c r="A22" s="309" t="s">
        <v>16</v>
      </c>
      <c r="B22" s="121">
        <f>SUM(B4:B21)</f>
        <v>134670</v>
      </c>
      <c r="C22" s="124">
        <f>SUM(C4:C21)</f>
        <v>131714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7035</v>
      </c>
      <c r="C3" s="110">
        <v>14410</v>
      </c>
      <c r="E3" s="297" t="s">
        <v>709</v>
      </c>
      <c r="F3" s="71">
        <v>51.22</v>
      </c>
      <c r="G3" s="71">
        <v>54.35</v>
      </c>
      <c r="K3" s="122" t="s">
        <v>16</v>
      </c>
      <c r="L3" s="71">
        <v>2.98</v>
      </c>
      <c r="M3" s="71">
        <v>2.7</v>
      </c>
    </row>
    <row r="4" spans="1:16" x14ac:dyDescent="0.25">
      <c r="A4" s="202" t="s">
        <v>704</v>
      </c>
      <c r="B4" s="212">
        <v>8211</v>
      </c>
      <c r="C4" s="160">
        <v>16727</v>
      </c>
      <c r="E4" s="298" t="s">
        <v>710</v>
      </c>
      <c r="F4" s="214">
        <v>40.64</v>
      </c>
      <c r="G4" s="214">
        <v>36.42</v>
      </c>
      <c r="K4" s="215" t="s">
        <v>212</v>
      </c>
      <c r="L4" s="214">
        <v>2.76</v>
      </c>
      <c r="M4" s="214">
        <v>2.4500000000000002</v>
      </c>
      <c r="N4" s="211"/>
    </row>
    <row r="5" spans="1:16" x14ac:dyDescent="0.25">
      <c r="A5" s="202" t="s">
        <v>705</v>
      </c>
      <c r="B5" s="212">
        <v>6739</v>
      </c>
      <c r="C5" s="160">
        <v>11541</v>
      </c>
      <c r="E5" s="298" t="s">
        <v>711</v>
      </c>
      <c r="F5" s="214">
        <v>6.85</v>
      </c>
      <c r="G5" s="214">
        <v>7.78</v>
      </c>
      <c r="K5" s="123" t="s">
        <v>213</v>
      </c>
      <c r="L5" s="73">
        <v>3.08</v>
      </c>
      <c r="M5" s="73">
        <v>2.83</v>
      </c>
      <c r="N5" s="211"/>
    </row>
    <row r="6" spans="1:16" x14ac:dyDescent="0.25">
      <c r="A6" s="202" t="s">
        <v>706</v>
      </c>
      <c r="B6" s="212">
        <v>6238</v>
      </c>
      <c r="C6" s="160">
        <v>11913</v>
      </c>
      <c r="E6" s="298" t="s">
        <v>712</v>
      </c>
      <c r="F6" s="214">
        <v>1.01</v>
      </c>
      <c r="G6" s="214">
        <v>1.1200000000000001</v>
      </c>
      <c r="K6" s="226"/>
      <c r="L6" s="164"/>
      <c r="M6" s="211"/>
    </row>
    <row r="7" spans="1:16" x14ac:dyDescent="0.25">
      <c r="A7" s="202" t="s">
        <v>707</v>
      </c>
      <c r="B7" s="212">
        <v>2072</v>
      </c>
      <c r="C7" s="160">
        <v>6844</v>
      </c>
      <c r="E7" s="299" t="s">
        <v>713</v>
      </c>
      <c r="F7" s="73">
        <v>0.28000000000000003</v>
      </c>
      <c r="G7" s="73">
        <v>0.33</v>
      </c>
      <c r="K7" s="227"/>
      <c r="L7" s="211"/>
      <c r="M7" s="211"/>
    </row>
    <row r="8" spans="1:16" x14ac:dyDescent="0.25">
      <c r="A8" s="203" t="s">
        <v>708</v>
      </c>
      <c r="B8" s="72">
        <v>1242</v>
      </c>
      <c r="C8" s="111">
        <v>7164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21.006137115701396</v>
      </c>
      <c r="C13" s="301">
        <f>B3/SUM(B3:B8)*100</f>
        <v>22.307131306084916</v>
      </c>
      <c r="E13" s="217" t="s">
        <v>836</v>
      </c>
      <c r="F13" s="289">
        <f>IF(ISBLANK(F3),"",F3)</f>
        <v>51.22</v>
      </c>
      <c r="G13" s="289">
        <f>IF(ISBLANK(G3),"",G3)</f>
        <v>54.35</v>
      </c>
    </row>
    <row r="14" spans="1:16" x14ac:dyDescent="0.25">
      <c r="A14" s="220" t="s">
        <v>825</v>
      </c>
      <c r="B14" s="305">
        <f>C4/SUM(C3:C8)*100</f>
        <v>24.383737372264903</v>
      </c>
      <c r="C14" s="302">
        <f>B4/SUM(B3:B8)*100</f>
        <v>26.036084599042397</v>
      </c>
      <c r="E14" s="286" t="s">
        <v>837</v>
      </c>
      <c r="F14" s="290">
        <f t="shared" ref="F14:G17" si="0">IF(ISBLANK(F4),"",F4)</f>
        <v>40.64</v>
      </c>
      <c r="G14" s="290">
        <f t="shared" si="0"/>
        <v>36.42</v>
      </c>
    </row>
    <row r="15" spans="1:16" x14ac:dyDescent="0.25">
      <c r="A15" s="220" t="s">
        <v>826</v>
      </c>
      <c r="B15" s="305">
        <f>C5/SUM(C3:C8)*100</f>
        <v>16.823860406128368</v>
      </c>
      <c r="C15" s="302">
        <f>B5/SUM(B3:B8)*100</f>
        <v>21.3685512255446</v>
      </c>
      <c r="E15" s="286" t="s">
        <v>838</v>
      </c>
      <c r="F15" s="290">
        <f t="shared" si="0"/>
        <v>6.85</v>
      </c>
      <c r="G15" s="290">
        <f t="shared" si="0"/>
        <v>7.78</v>
      </c>
    </row>
    <row r="16" spans="1:16" x14ac:dyDescent="0.25">
      <c r="A16" s="220" t="s">
        <v>827</v>
      </c>
      <c r="B16" s="305">
        <f>C6/SUM(C3:C8)*100</f>
        <v>17.366142363591305</v>
      </c>
      <c r="C16" s="302">
        <f>B6/SUM(B3:B8)*100</f>
        <v>19.779941021657102</v>
      </c>
      <c r="E16" s="286" t="s">
        <v>839</v>
      </c>
      <c r="F16" s="290">
        <f t="shared" si="0"/>
        <v>1.01</v>
      </c>
      <c r="G16" s="290">
        <f t="shared" si="0"/>
        <v>1.1200000000000001</v>
      </c>
    </row>
    <row r="17" spans="1:18" x14ac:dyDescent="0.25">
      <c r="A17" s="220" t="s">
        <v>828</v>
      </c>
      <c r="B17" s="305">
        <f>C7/SUM(C3:C8)*100</f>
        <v>9.9768218195600511</v>
      </c>
      <c r="C17" s="302">
        <f>B7/SUM(B3:B8)*100</f>
        <v>6.5700605637822234</v>
      </c>
      <c r="E17" s="219" t="s">
        <v>840</v>
      </c>
      <c r="F17" s="291">
        <f t="shared" si="0"/>
        <v>0.28000000000000003</v>
      </c>
      <c r="G17" s="291">
        <f t="shared" si="0"/>
        <v>0.33</v>
      </c>
    </row>
    <row r="18" spans="1:18" x14ac:dyDescent="0.25">
      <c r="A18" s="221" t="s">
        <v>829</v>
      </c>
      <c r="B18" s="306">
        <f>C8/SUM(C3:C8)*100</f>
        <v>10.443300922753975</v>
      </c>
      <c r="C18" s="303">
        <f>B8/SUM(B3:B8)*100</f>
        <v>3.9382312838887659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21.006137115701396</v>
      </c>
      <c r="C22" s="301">
        <f>C13</f>
        <v>22.307131306084916</v>
      </c>
    </row>
    <row r="23" spans="1:18" x14ac:dyDescent="0.25">
      <c r="A23" s="220" t="s">
        <v>831</v>
      </c>
      <c r="B23" s="305">
        <f t="shared" ref="B23:C27" si="1">B14</f>
        <v>24.383737372264903</v>
      </c>
      <c r="C23" s="302">
        <f t="shared" si="1"/>
        <v>26.036084599042397</v>
      </c>
    </row>
    <row r="24" spans="1:18" x14ac:dyDescent="0.25">
      <c r="A24" s="307" t="s">
        <v>832</v>
      </c>
      <c r="B24" s="305">
        <f t="shared" si="1"/>
        <v>16.823860406128368</v>
      </c>
      <c r="C24" s="302">
        <f t="shared" si="1"/>
        <v>21.3685512255446</v>
      </c>
    </row>
    <row r="25" spans="1:18" x14ac:dyDescent="0.25">
      <c r="A25" s="220" t="s">
        <v>833</v>
      </c>
      <c r="B25" s="305">
        <f t="shared" si="1"/>
        <v>17.366142363591305</v>
      </c>
      <c r="C25" s="302">
        <f t="shared" si="1"/>
        <v>19.779941021657102</v>
      </c>
    </row>
    <row r="26" spans="1:18" x14ac:dyDescent="0.25">
      <c r="A26" s="220" t="s">
        <v>834</v>
      </c>
      <c r="B26" s="305">
        <f t="shared" si="1"/>
        <v>9.9768218195600511</v>
      </c>
      <c r="C26" s="302">
        <f t="shared" si="1"/>
        <v>6.5700605637822234</v>
      </c>
    </row>
    <row r="27" spans="1:18" x14ac:dyDescent="0.25">
      <c r="A27" s="308" t="s">
        <v>835</v>
      </c>
      <c r="B27" s="306">
        <f t="shared" si="1"/>
        <v>10.443300922753975</v>
      </c>
      <c r="C27" s="303">
        <f t="shared" si="1"/>
        <v>3.9382312838887659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10431</v>
      </c>
      <c r="C34" s="110">
        <v>16685</v>
      </c>
      <c r="E34" s="297" t="s">
        <v>709</v>
      </c>
      <c r="F34" s="71">
        <v>54.35</v>
      </c>
      <c r="G34" s="211"/>
      <c r="K34" s="122" t="s">
        <v>16</v>
      </c>
      <c r="L34" s="71">
        <v>2.7</v>
      </c>
      <c r="M34" s="211"/>
    </row>
    <row r="35" spans="1:16" x14ac:dyDescent="0.25">
      <c r="A35" s="202" t="s">
        <v>704</v>
      </c>
      <c r="B35" s="212">
        <v>9483</v>
      </c>
      <c r="C35" s="160">
        <v>17068</v>
      </c>
      <c r="E35" s="298" t="s">
        <v>710</v>
      </c>
      <c r="F35" s="214">
        <v>36.42</v>
      </c>
      <c r="G35" s="211"/>
      <c r="K35" s="215" t="s">
        <v>212</v>
      </c>
      <c r="L35" s="214">
        <v>2.4500000000000002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6352</v>
      </c>
      <c r="C36" s="160">
        <v>10774</v>
      </c>
      <c r="E36" s="298" t="s">
        <v>711</v>
      </c>
      <c r="F36" s="214">
        <v>7.78</v>
      </c>
      <c r="G36" s="211"/>
      <c r="K36" s="123" t="s">
        <v>213</v>
      </c>
      <c r="L36" s="73">
        <v>2.83</v>
      </c>
      <c r="M36" s="211"/>
      <c r="N36" s="288">
        <v>2022</v>
      </c>
    </row>
    <row r="37" spans="1:16" x14ac:dyDescent="0.25">
      <c r="A37" s="202" t="s">
        <v>706</v>
      </c>
      <c r="B37" s="212">
        <v>5096</v>
      </c>
      <c r="C37" s="160">
        <v>8785</v>
      </c>
      <c r="E37" s="298" t="s">
        <v>712</v>
      </c>
      <c r="F37" s="214">
        <v>1.1200000000000001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1674</v>
      </c>
      <c r="C38" s="160">
        <v>5369</v>
      </c>
      <c r="E38" s="299" t="s">
        <v>713</v>
      </c>
      <c r="F38" s="73">
        <v>0.33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938</v>
      </c>
      <c r="C39" s="111">
        <v>5480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26.004893938685491</v>
      </c>
      <c r="C44" s="301">
        <f>B34/SUM(B34:B39)*100</f>
        <v>30.702890445634896</v>
      </c>
      <c r="E44" s="217" t="s">
        <v>836</v>
      </c>
      <c r="F44" s="289">
        <f>IF(ISBLANK(F34),"",F34)</f>
        <v>54.35</v>
      </c>
    </row>
    <row r="45" spans="1:16" x14ac:dyDescent="0.25">
      <c r="A45" s="220" t="s">
        <v>825</v>
      </c>
      <c r="B45" s="305">
        <f>C35/SUM(C34:C39)*100</f>
        <v>26.601829771979862</v>
      </c>
      <c r="C45" s="302">
        <f>B35/SUM(B34:B39)*100</f>
        <v>27.912521339848119</v>
      </c>
      <c r="E45" s="286" t="s">
        <v>837</v>
      </c>
      <c r="F45" s="290">
        <f t="shared" ref="F45:F48" si="2">IF(ISBLANK(F35),"",F35)</f>
        <v>36.42</v>
      </c>
    </row>
    <row r="46" spans="1:16" x14ac:dyDescent="0.25">
      <c r="A46" s="220" t="s">
        <v>826</v>
      </c>
      <c r="B46" s="305">
        <f>C36/SUM(C34:C39)*100</f>
        <v>16.792132292202428</v>
      </c>
      <c r="C46" s="302">
        <f>B36/SUM(B34:B39)*100</f>
        <v>18.696650379702128</v>
      </c>
      <c r="E46" s="286" t="s">
        <v>838</v>
      </c>
      <c r="F46" s="290">
        <f t="shared" si="2"/>
        <v>7.78</v>
      </c>
    </row>
    <row r="47" spans="1:16" x14ac:dyDescent="0.25">
      <c r="A47" s="220" t="s">
        <v>827</v>
      </c>
      <c r="B47" s="305">
        <f>C37/SUM(C34:C39)*100</f>
        <v>13.692118264989636</v>
      </c>
      <c r="C47" s="302">
        <f>B37/SUM(B34:B39)*100</f>
        <v>14.999705657267324</v>
      </c>
      <c r="E47" s="286" t="s">
        <v>839</v>
      </c>
      <c r="F47" s="290">
        <f t="shared" si="2"/>
        <v>1.1200000000000001</v>
      </c>
    </row>
    <row r="48" spans="1:16" x14ac:dyDescent="0.25">
      <c r="A48" s="220" t="s">
        <v>828</v>
      </c>
      <c r="B48" s="305">
        <f>C38/SUM(C34:C39)*100</f>
        <v>8.3680117205155788</v>
      </c>
      <c r="C48" s="302">
        <f>B38/SUM(B34:B39)*100</f>
        <v>4.9272973450285518</v>
      </c>
      <c r="E48" s="219" t="s">
        <v>840</v>
      </c>
      <c r="F48" s="291">
        <f t="shared" si="2"/>
        <v>0.33</v>
      </c>
    </row>
    <row r="49" spans="1:3" x14ac:dyDescent="0.25">
      <c r="A49" s="221" t="s">
        <v>829</v>
      </c>
      <c r="B49" s="306">
        <f>C39/SUM(C34:C39)*100</f>
        <v>8.5410140116270004</v>
      </c>
      <c r="C49" s="303">
        <f>B39/SUM(B34:B39)*100</f>
        <v>2.7609348325189851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26.004893938685491</v>
      </c>
      <c r="C53" s="301">
        <f>C44</f>
        <v>30.702890445634896</v>
      </c>
    </row>
    <row r="54" spans="1:3" x14ac:dyDescent="0.25">
      <c r="A54" s="220" t="s">
        <v>831</v>
      </c>
      <c r="B54" s="305">
        <f t="shared" ref="B54:C54" si="3">B45</f>
        <v>26.601829771979862</v>
      </c>
      <c r="C54" s="302">
        <f t="shared" si="3"/>
        <v>27.912521339848119</v>
      </c>
    </row>
    <row r="55" spans="1:3" x14ac:dyDescent="0.25">
      <c r="A55" s="307" t="s">
        <v>832</v>
      </c>
      <c r="B55" s="305">
        <f t="shared" ref="B55:C55" si="4">B46</f>
        <v>16.792132292202428</v>
      </c>
      <c r="C55" s="302">
        <f t="shared" si="4"/>
        <v>18.696650379702128</v>
      </c>
    </row>
    <row r="56" spans="1:3" x14ac:dyDescent="0.25">
      <c r="A56" s="220" t="s">
        <v>833</v>
      </c>
      <c r="B56" s="305">
        <f t="shared" ref="B56:C56" si="5">B47</f>
        <v>13.692118264989636</v>
      </c>
      <c r="C56" s="302">
        <f t="shared" si="5"/>
        <v>14.999705657267324</v>
      </c>
    </row>
    <row r="57" spans="1:3" x14ac:dyDescent="0.25">
      <c r="A57" s="220" t="s">
        <v>834</v>
      </c>
      <c r="B57" s="305">
        <f t="shared" ref="B57:C57" si="6">B48</f>
        <v>8.3680117205155788</v>
      </c>
      <c r="C57" s="302">
        <f t="shared" si="6"/>
        <v>4.9272973450285518</v>
      </c>
    </row>
    <row r="58" spans="1:3" x14ac:dyDescent="0.25">
      <c r="A58" s="308" t="s">
        <v>835</v>
      </c>
      <c r="B58" s="306">
        <f t="shared" ref="B58:C58" si="7">B49</f>
        <v>8.5410140116270004</v>
      </c>
      <c r="C58" s="303">
        <f t="shared" si="7"/>
        <v>2.7609348325189851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2024-04-26T07:38:00Z</dcterms:modified>
</cp:coreProperties>
</file>