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<sst xmlns="http://schemas.openxmlformats.org/spreadsheetml/2006/main" count="6316" uniqueCount="2914">
  <si>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</si>
  <si>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</si>
  <si>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</si>
  <si>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</si>
  <si>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</si>
  <si>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</si>
  <si>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</si>
  <si>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</si>
  <si>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</si>
  <si>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</si>
  <si>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</si>
  <si>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</si>
  <si>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</si>
  <si>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</si>
  <si>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</si>
  <si>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</si>
  <si>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</si>
  <si>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</si>
  <si>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</si>
  <si>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</si>
  <si>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</si>
  <si>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</si>
  <si>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</si>
  <si>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</si>
  <si>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</si>
  <si>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</si>
  <si>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</si>
  <si>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</si>
  <si>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</si>
  <si>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</si>
  <si>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</si>
  <si>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</si>
  <si>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</si>
  <si>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</si>
  <si>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</si>
  <si>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</si>
  <si>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</si>
  <si>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</si>
  <si>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</si>
  <si>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</si>
  <si>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</si>
  <si>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</si>
  <si>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</si>
  <si>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</si>
  <si>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</si>
  <si>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</si>
  <si>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</si>
  <si>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</si>
  <si>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</si>
  <si>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</si>
  <si>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</si>
  <si>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</si>
  <si>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</si>
  <si>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</si>
  <si>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</si>
  <si>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</si>
  <si>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</si>
  <si>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</si>
  <si>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</si>
  <si>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</si>
  <si>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</si>
  <si>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</si>
  <si>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</si>
  <si>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</si>
  <si>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</si>
  <si>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</si>
  <si>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</si>
  <si>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</si>
  <si>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</si>
  <si>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</si>
  <si>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</si>
  <si>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</si>
  <si>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</si>
  <si>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</si>
  <si>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</si>
  <si>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</si>
  <si>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</si>
  <si>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</si>
  <si>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</si>
  <si>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</si>
  <si>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</si>
  <si>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</si>
  <si>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</si>
  <si>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</si>
  <si>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</si>
  <si>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</si>
  <si>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</si>
  <si>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</si>
  <si>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</si>
  <si>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</si>
  <si>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</si>
  <si>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</si>
  <si>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</si>
  <si>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</si>
  <si>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</si>
  <si>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</si>
  <si>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</si>
  <si>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</si>
  <si>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</si>
  <si>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</si>
  <si>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</si>
  <si>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</si>
  <si>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</si>
  <si>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</si>
  <si>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</si>
  <si>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</si>
  <si>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</si>
  <si>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</si>
  <si>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</si>
  <si>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</si>
  <si>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</si>
  <si>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</si>
  <si>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</si>
  <si>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</si>
  <si>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</si>
  <si>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</si>
  <si>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</si>
  <si>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</si>
  <si>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</si>
  <si>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</si>
  <si>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</si>
  <si>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</si>
  <si>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</si>
  <si>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</si>
  <si>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</si>
  <si>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</si>
  <si>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</si>
  <si>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</si>
  <si>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</si>
  <si>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</si>
  <si>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</si>
  <si>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</si>
  <si>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</si>
  <si>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</si>
  <si>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</si>
  <si>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</si>
  <si>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</si>
  <si>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</si>
  <si>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</si>
  <si>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</si>
  <si>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</si>
  <si>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</si>
  <si>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</si>
  <si>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</si>
  <si>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</si>
  <si>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</si>
  <si>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</si>
  <si>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</si>
  <si>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</si>
  <si>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</si>
  <si>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</si>
  <si>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</si>
  <si>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</si>
  <si>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</si>
  <si>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</si>
  <si>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</si>
  <si>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</si>
  <si>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</si>
  <si>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</si>
  <si>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</si>
  <si>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</si>
  <si>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</si>
  <si>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</si>
  <si>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</si>
  <si>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</si>
  <si>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</si>
  <si>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</si>
  <si>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</si>
  <si>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</si>
  <si>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</si>
  <si>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</si>
  <si>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</si>
  <si>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</si>
  <si>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</si>
  <si>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</si>
  <si>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</si>
  <si>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</si>
  <si>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</si>
  <si>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</si>
  <si>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</si>
  <si>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</si>
  <si>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</si>
  <si>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</si>
  <si>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</si>
  <si>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</si>
  <si>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</si>
  <si>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</si>
  <si>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</si>
  <si>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</si>
  <si>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</si>
  <si>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</si>
  <si>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</si>
  <si>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</si>
  <si>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</si>
  <si>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</si>
  <si>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</si>
  <si>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</si>
  <si>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</si>
  <si>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</si>
  <si>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</si>
  <si>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</si>
  <si>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</si>
  <si>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</si>
  <si>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</si>
  <si>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</si>
  <si>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</si>
  <si>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</si>
  <si>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</si>
  <si>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</si>
  <si>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</si>
  <si>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</si>
  <si>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</si>
  <si>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</si>
  <si>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</si>
  <si>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</si>
  <si>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</si>
  <si>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</si>
  <si>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</si>
  <si>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</si>
  <si>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</si>
  <si>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</si>
  <si>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</si>
  <si>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</si>
  <si>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</si>
  <si>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</si>
  <si>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</si>
  <si>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</si>
  <si>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</si>
  <si>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</si>
  <si>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</si>
  <si>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</si>
  <si>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</si>
  <si>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</si>
  <si>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</si>
  <si>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</si>
  <si>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</si>
  <si>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</si>
  <si>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</si>
  <si>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</si>
  <si>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</si>
  <si>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</si>
  <si>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</si>
  <si>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</si>
  <si>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</si>
  <si>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</si>
  <si>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</si>
  <si>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</si>
  <si>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</si>
  <si>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</si>
  <si>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</si>
  <si>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</si>
  <si>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</si>
  <si>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</si>
  <si>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</si>
  <si>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</si>
  <si>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</si>
  <si>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</si>
  <si>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</si>
  <si>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</si>
  <si>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</si>
  <si>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</si>
  <si>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</si>
  <si>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</si>
  <si>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</si>
  <si>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</si>
  <si>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</si>
  <si>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</si>
  <si>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</si>
  <si>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</si>
  <si>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</si>
  <si>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</si>
  <si>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</si>
  <si>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</si>
  <si>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</si>
  <si>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</si>
  <si>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</si>
  <si>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</si>
  <si>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</si>
  <si>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</si>
  <si>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</si>
  <si>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</si>
  <si>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</si>
  <si>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</si>
  <si>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</si>
  <si>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</si>
  <si>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</si>
  <si>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</si>
  <si>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</si>
  <si>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</si>
  <si>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</si>
  <si>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</si>
  <si>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</si>
  <si>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</si>
  <si>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</si>
  <si>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</si>
  <si>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</si>
  <si>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</si>
  <si>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</si>
  <si>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</si>
  <si>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</si>
  <si>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</si>
  <si>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</si>
  <si>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</si>
  <si>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</si>
  <si>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</si>
  <si>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</si>
  <si>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</si>
  <si>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</si>
  <si>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</si>
  <si>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</si>
  <si>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</si>
  <si>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</si>
  <si>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</si>
  <si>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</si>
  <si>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</si>
  <si>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</si>
  <si>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</si>
  <si>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</si>
  <si>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</si>
  <si>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</si>
  <si>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</si>
  <si>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</si>
  <si>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</si>
  <si>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</si>
  <si>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</si>
  <si>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</si>
  <si>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</si>
  <si>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</si>
  <si>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</si>
  <si>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</si>
  <si>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</si>
  <si>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</si>
  <si>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</si>
  <si>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</si>
  <si>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</si>
  <si>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</si>
  <si>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</si>
  <si>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</si>
  <si>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</si>
  <si>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</si>
  <si>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</si>
  <si>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</si>
  <si>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</si>
  <si>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</si>
  <si>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</si>
  <si>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</si>
  <si>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</si>
  <si>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</si>
  <si>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</si>
  <si>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</si>
  <si>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</si>
  <si>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</si>
  <si>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</si>
  <si>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</si>
  <si>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</si>
  <si>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</si>
  <si>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</si>
  <si>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</si>
  <si>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</si>
  <si>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</si>
  <si>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</si>
  <si>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</si>
  <si>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</si>
  <si>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</si>
  <si>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</si>
  <si>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</si>
  <si>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</si>
  <si>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</si>
  <si>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</si>
  <si>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</si>
  <si>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</si>
  <si>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</si>
  <si>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</si>
  <si>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</si>
  <si>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</si>
  <si>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</si>
  <si>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</si>
  <si>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</si>
  <si>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</si>
  <si>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</si>
  <si>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</si>
  <si>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</si>
  <si>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</si>
  <si>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</si>
  <si>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</si>
  <si>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</si>
  <si>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</si>
  <si>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</si>
  <si>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</si>
  <si>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</si>
  <si>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</si>
  <si>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</si>
  <si>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</si>
  <si>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</si>
  <si>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</si>
  <si>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</si>
  <si>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</si>
  <si>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</si>
  <si>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</si>
  <si>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</si>
  <si>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</si>
  <si>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</si>
  <si>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</si>
  <si>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</si>
  <si>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</si>
  <si>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</si>
  <si>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</si>
  <si>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</si>
  <si>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</si>
  <si>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</si>
  <si>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</si>
  <si>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</si>
  <si>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</si>
  <si>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</si>
  <si>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</si>
  <si>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</si>
  <si>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</si>
  <si>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</si>
  <si>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</si>
  <si>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</si>
  <si>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</si>
  <si>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</si>
  <si>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</si>
  <si>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</si>
  <si>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</si>
  <si>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</si>
  <si>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</si>
  <si>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</si>
  <si>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</si>
  <si>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</si>
  <si>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</si>
  <si>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</si>
  <si>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</si>
  <si>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</si>
  <si>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</si>
  <si>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</si>
  <si>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</si>
  <si>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</si>
  <si>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</si>
  <si>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</si>
  <si>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</si>
  <si>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</si>
  <si>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</si>
  <si>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</si>
  <si>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</si>
  <si>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</si>
  <si>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</si>
  <si>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</si>
  <si>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</si>
  <si>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</si>
  <si>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</si>
  <si>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</si>
  <si>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</si>
  <si>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</si>
  <si>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</si>
  <si>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</si>
  <si>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</si>
  <si>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</si>
  <si>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</si>
  <si>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</si>
  <si>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</si>
  <si>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</si>
  <si>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</si>
  <si>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</si>
  <si>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</si>
  <si>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</si>
  <si>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</si>
  <si>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</si>
  <si>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</si>
  <si>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</si>
  <si>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</si>
  <si>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</si>
  <si>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</si>
  <si>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</si>
  <si>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</si>
  <si>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</si>
  <si>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</si>
  <si>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</si>
  <si>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</si>
  <si>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</si>
  <si>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</si>
  <si>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</si>
  <si>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</si>
  <si>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</si>
  <si>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</si>
  <si>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</si>
  <si>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</si>
  <si>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</si>
  <si>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</si>
  <si>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</si>
  <si>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</si>
  <si>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</si>
  <si>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</si>
  <si>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</si>
  <si>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</si>
  <si>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</si>
  <si>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</si>
  <si>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</si>
  <si>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</si>
  <si>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</si>
  <si>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</si>
  <si>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</si>
  <si>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</si>
  <si>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</si>
  <si>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</si>
  <si>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</si>
  <si>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</si>
  <si>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</si>
  <si>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</si>
  <si>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</si>
  <si>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</si>
  <si>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</si>
  <si>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</si>
  <si>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</si>
  <si>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</si>
  <si>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</si>
  <si>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</si>
  <si>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</si>
  <si>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</si>
  <si>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</si>
  <si>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</si>
  <si>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</si>
  <si>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</si>
  <si>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</si>
  <si>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</si>
  <si>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</si>
  <si>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</si>
  <si>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</si>
  <si>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</si>
  <si>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</si>
  <si>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</si>
  <si>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</si>
  <si>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</si>
  <si>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</si>
  <si>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</si>
  <si>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</si>
  <si>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</si>
  <si>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</si>
  <si>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</si>
  <si>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</si>
  <si>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</si>
  <si>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</si>
  <si>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</si>
  <si>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</si>
  <si>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</si>
  <si>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</si>
  <si>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</si>
  <si>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</si>
  <si>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</si>
  <si>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</si>
  <si>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</si>
  <si>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</si>
  <si>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</si>
  <si>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</si>
  <si>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</si>
  <si>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</si>
  <si>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</si>
  <si>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</si>
  <si>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</si>
  <si>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</si>
  <si>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</si>
  <si>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</si>
  <si>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</si>
  <si>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</si>
  <si>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</si>
  <si>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</si>
  <si>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</si>
  <si>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</si>
  <si>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</si>
  <si>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</si>
  <si>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</si>
  <si>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</si>
  <si>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</si>
  <si>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</si>
  <si>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</si>
  <si>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</si>
  <si>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</si>
  <si>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</si>
  <si>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</si>
  <si>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</si>
  <si>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</si>
  <si>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</si>
  <si>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</si>
  <si>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</si>
  <si>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</si>
  <si>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</si>
  <si>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</si>
  <si>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</si>
  <si>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</si>
  <si>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</si>
  <si>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</si>
  <si>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</si>
  <si>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</si>
  <si>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</si>
  <si>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</si>
  <si>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</si>
  <si>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</si>
  <si>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</si>
  <si>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</si>
  <si>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</si>
  <si>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</si>
  <si>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</si>
  <si>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</si>
  <si>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</si>
  <si>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</si>
  <si>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</si>
  <si>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</si>
  <si>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</si>
  <si>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</si>
  <si>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</si>
  <si>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</si>
  <si>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</si>
  <si>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</si>
  <si>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</si>
  <si>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</si>
  <si>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</si>
  <si>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</si>
  <si>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</si>
  <si>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</si>
  <si>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</si>
  <si>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</si>
  <si>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</si>
  <si>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</si>
  <si>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</si>
  <si>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</si>
  <si>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</si>
  <si>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</si>
  <si>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</si>
  <si>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</si>
  <si>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</si>
  <si>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</si>
  <si>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</si>
  <si>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</si>
  <si>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</si>
  <si>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</si>
  <si>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</si>
  <si>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</si>
  <si>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</si>
  <si>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</si>
  <si>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</si>
  <si>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</si>
  <si>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</si>
  <si>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</si>
  <si>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</si>
  <si>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</si>
  <si>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</si>
  <si>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</si>
  <si>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</si>
  <si>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</si>
  <si>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</si>
  <si>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</si>
  <si>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</si>
  <si>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</si>
  <si>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</si>
  <si>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</si>
  <si>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</si>
  <si>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</si>
  <si>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</si>
  <si>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</si>
  <si>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</si>
  <si>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</si>
  <si>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</si>
  <si>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</si>
  <si>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</si>
  <si>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</si>
  <si>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</si>
  <si>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</si>
  <si>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</si>
  <si>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</si>
  <si>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</si>
  <si>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</si>
  <si>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</si>
  <si>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</si>
  <si>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</si>
  <si>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</si>
  <si>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</si>
  <si>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</si>
  <si>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</si>
  <si>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</si>
  <si>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</si>
  <si>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</si>
  <si>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</si>
  <si>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</si>
  <si>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</si>
  <si>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</si>
  <si>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</si>
  <si>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</si>
  <si>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</si>
  <si>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</si>
  <si>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</si>
  <si>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</si>
  <si>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</si>
  <si>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</si>
  <si>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</si>
  <si>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</si>
  <si>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</si>
  <si>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</si>
  <si>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</si>
  <si>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</si>
  <si>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</si>
  <si>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</si>
  <si>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</si>
  <si>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</si>
  <si>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</si>
  <si>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</si>
  <si>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</si>
  <si>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</si>
  <si>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</si>
  <si>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</si>
  <si>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</si>
  <si>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</si>
  <si>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</si>
  <si>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</si>
  <si>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</si>
  <si>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</si>
  <si>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</si>
  <si>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</si>
  <si>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</si>
  <si>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</si>
  <si>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</si>
  <si>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</si>
  <si>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</si>
  <si>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</si>
  <si>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</si>
  <si>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</si>
  <si>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</si>
  <si>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</si>
  <si>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</si>
  <si>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</si>
  <si>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</si>
  <si>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</si>
  <si>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</si>
  <si>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</si>
  <si>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</si>
  <si>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</si>
  <si>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</si>
  <si>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</si>
  <si>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</si>
  <si>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</si>
  <si>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</si>
  <si>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</si>
  <si>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</si>
  <si>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</si>
  <si>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</si>
  <si>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</si>
  <si>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</si>
  <si>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</si>
  <si>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</si>
  <si>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</si>
  <si>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</si>
  <si>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</si>
  <si>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</si>
  <si>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</si>
  <si>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</si>
  <si>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</si>
  <si>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</si>
  <si>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</si>
  <si>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</si>
  <si>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</si>
  <si>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</si>
  <si>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</si>
  <si>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</si>
  <si>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</si>
  <si>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</si>
  <si>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</si>
  <si>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</si>
  <si>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</si>
  <si>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</si>
  <si>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</si>
  <si>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</si>
  <si>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</si>
  <si>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</si>
  <si>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</si>
  <si>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</si>
  <si>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</si>
  <si>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</si>
  <si>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</si>
  <si>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</si>
  <si>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</si>
  <si>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</si>
  <si>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</si>
  <si>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</si>
  <si>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</si>
  <si>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</si>
  <si>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</si>
  <si>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</si>
  <si>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</si>
  <si>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</si>
  <si>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</si>
  <si>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</si>
  <si>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</si>
  <si>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</si>
  <si>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</si>
  <si>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</si>
  <si>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</si>
  <si>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</si>
  <si>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</si>
  <si>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</si>
  <si>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</si>
  <si>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</si>
  <si>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</si>
  <si>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</si>
  <si>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</si>
  <si>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</si>
  <si>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</si>
  <si>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</si>
  <si>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</si>
  <si>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</si>
  <si>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</si>
  <si>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</si>
  <si>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</si>
  <si>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</si>
  <si>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</si>
  <si>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</si>
  <si>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</si>
  <si>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</si>
  <si>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</si>
  <si>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</si>
  <si>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</si>
  <si>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</si>
  <si>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</si>
  <si>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</si>
  <si>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</si>
  <si>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</si>
  <si>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</si>
  <si>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</si>
  <si>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</si>
  <si>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</si>
  <si>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</si>
  <si>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</si>
  <si>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</si>
  <si>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</si>
  <si>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</si>
  <si>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</si>
  <si>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</si>
  <si>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</si>
  <si>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</si>
  <si>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</si>
  <si>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</si>
  <si>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</si>
  <si>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</si>
  <si>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</si>
  <si>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</si>
  <si>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</si>
  <si>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</si>
  <si>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</si>
  <si>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</si>
  <si>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</si>
  <si>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</si>
  <si>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</si>
  <si>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</si>
  <si>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</si>
  <si>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</si>
  <si>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</si>
  <si>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</si>
  <si>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</si>
  <si>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</si>
  <si>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</si>
  <si>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</si>
  <si>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</si>
  <si>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</si>
  <si>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</si>
  <si>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</si>
  <si>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</si>
  <si>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</si>
  <si>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</si>
  <si>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</si>
  <si>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</si>
  <si>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</si>
  <si>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</si>
  <si>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</si>
  <si>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</si>
  <si>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</si>
  <si>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</si>
  <si>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</si>
  <si>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</si>
  <si>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</si>
  <si>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</si>
  <si>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</si>
  <si>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</si>
  <si>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</si>
  <si>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</si>
  <si>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</si>
  <si>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</si>
  <si>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</si>
  <si>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</si>
  <si>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</si>
  <si>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</si>
  <si>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</si>
  <si>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</si>
  <si>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</si>
  <si>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</si>
  <si>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</si>
  <si>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</si>
  <si>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</si>
  <si>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</si>
  <si>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</si>
  <si>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</si>
  <si>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</si>
  <si>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</si>
  <si>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</si>
  <si>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</si>
  <si>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</si>
  <si>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</si>
  <si>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</si>
  <si>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</si>
  <si>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</si>
  <si>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</si>
  <si>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</si>
  <si>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</si>
  <si>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</si>
  <si>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</si>
  <si>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</si>
  <si>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</si>
  <si>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</si>
  <si>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</si>
  <si>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</si>
  <si>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</si>
  <si>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</si>
  <si>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</si>
  <si>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</si>
  <si>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</si>
  <si>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</si>
  <si>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</si>
  <si>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</si>
  <si>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</si>
  <si>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</si>
  <si>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</si>
  <si>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</si>
  <si>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</si>
  <si>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</si>
  <si>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</si>
  <si>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</si>
  <si>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</si>
  <si>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</si>
  <si>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</si>
  <si>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</si>
  <si>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</si>
  <si>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</si>
  <si>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</si>
  <si>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</si>
  <si>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</si>
  <si>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</si>
  <si>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</si>
  <si>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</si>
  <si>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</si>
  <si>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</si>
  <si>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</si>
  <si>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</si>
  <si>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</si>
  <si>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</si>
  <si>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</si>
  <si>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</si>
  <si>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</si>
  <si>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</si>
  <si>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</si>
  <si>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</si>
  <si>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</si>
  <si>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</si>
  <si>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</si>
  <si>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</si>
  <si>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</si>
  <si>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</si>
  <si>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</si>
  <si>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</si>
  <si>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</si>
  <si>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</si>
  <si>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</si>
  <si>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</si>
  <si>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</si>
  <si>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</si>
  <si>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</si>
  <si>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</si>
  <si>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</si>
  <si>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</si>
  <si>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</si>
  <si>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</si>
  <si>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</si>
  <si>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</si>
  <si>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</si>
  <si>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</si>
  <si>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</si>
  <si>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</si>
  <si>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</si>
  <si>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</si>
  <si>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</si>
  <si>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</si>
  <si>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</si>
  <si>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</si>
  <si>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</si>
  <si>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</si>
  <si>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</si>
  <si>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</si>
  <si>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</si>
  <si>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</si>
  <si>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</si>
  <si>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</si>
  <si>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</si>
  <si>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</si>
  <si>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</si>
  <si>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</si>
  <si>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</si>
  <si>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</si>
  <si>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</si>
  <si>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</si>
  <si>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</si>
  <si>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</si>
  <si>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</si>
  <si>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</si>
  <si>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</si>
  <si>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</si>
  <si>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</si>
  <si>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</si>
  <si>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</si>
  <si>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</si>
  <si>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</si>
  <si>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</si>
  <si>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</si>
  <si>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</si>
  <si>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</si>
  <si>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</si>
  <si>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</si>
  <si>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</si>
  <si>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</si>
  <si>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</si>
  <si>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</si>
  <si>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</si>
  <si>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</si>
  <si>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</si>
  <si>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</si>
  <si>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</si>
  <si>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</si>
  <si>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</si>
  <si>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</si>
  <si>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</si>
  <si>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</si>
  <si>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</si>
  <si>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</si>
  <si>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</si>
  <si>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</si>
  <si>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</si>
  <si>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</si>
  <si>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</si>
  <si>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</si>
  <si>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</si>
  <si>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</si>
  <si>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</si>
  <si>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</si>
  <si>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</si>
  <si>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</si>
  <si>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</si>
  <si>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</si>
  <si>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</si>
  <si>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</si>
  <si>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</si>
  <si>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</si>
  <si>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</si>
  <si>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</si>
  <si>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</si>
  <si>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</si>
  <si>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</si>
  <si>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</si>
  <si>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</si>
  <si>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</si>
  <si>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</si>
  <si>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</si>
  <si>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</si>
  <si>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</si>
  <si>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</si>
  <si>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</si>
  <si>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</si>
  <si>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</si>
  <si>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</si>
  <si>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</si>
  <si>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</si>
  <si>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</si>
  <si>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</si>
  <si>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</si>
  <si>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</si>
  <si>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</si>
  <si>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</si>
  <si>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</si>
  <si>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</si>
  <si>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</si>
  <si>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</si>
  <si>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</si>
  <si>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</si>
  <si>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</si>
  <si>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</si>
  <si>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</si>
  <si>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</si>
  <si>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</si>
  <si>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</si>
  <si>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</si>
  <si>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</si>
  <si>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</si>
  <si>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</si>
  <si>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</si>
  <si>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</si>
  <si>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</si>
  <si>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</si>
  <si>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</si>
  <si>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</si>
  <si>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</si>
  <si>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</si>
  <si>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</si>
  <si>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</si>
  <si>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</si>
  <si>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</si>
  <si>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</si>
  <si>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</si>
  <si>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</si>
  <si>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</si>
  <si>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</si>
  <si>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</si>
  <si>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</si>
  <si>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</si>
  <si>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</si>
  <si>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</si>
  <si>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</si>
  <si>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</si>
  <si>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</si>
  <si>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</si>
  <si>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</si>
  <si>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</si>
  <si>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</si>
  <si>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</si>
  <si>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</si>
  <si>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</si>
  <si>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</si>
  <si>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</si>
  <si>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</si>
  <si>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</si>
  <si>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</si>
  <si>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</si>
  <si>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</si>
  <si>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</si>
  <si>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</si>
  <si>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</si>
  <si>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</si>
  <si>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</si>
  <si>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</si>
  <si>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</si>
  <si>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</si>
  <si>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</si>
  <si>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</si>
  <si>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</si>
  <si>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</si>
  <si>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</si>
  <si>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</si>
  <si>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</si>
  <si>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</si>
  <si>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</si>
  <si>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</si>
  <si>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</si>
  <si>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</si>
  <si>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</si>
  <si>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</si>
  <si>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</si>
  <si>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</si>
  <si>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</si>
  <si>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</si>
  <si>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</si>
  <si>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</si>
  <si>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</si>
  <si>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</si>
  <si>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</si>
  <si>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</si>
  <si>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</si>
  <si>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</si>
  <si>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</si>
  <si>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</si>
  <si>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</si>
  <si>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</si>
  <si>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</si>
  <si>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</si>
  <si>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</si>
  <si>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</si>
  <si>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</si>
  <si>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</si>
  <si>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</si>
  <si>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</si>
  <si>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</si>
  <si>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</si>
  <si>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</si>
  <si>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</si>
  <si>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</si>
  <si>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</si>
  <si>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</si>
  <si>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</si>
  <si>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</si>
  <si>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</si>
  <si>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</si>
  <si>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</si>
  <si>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</si>
  <si>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</si>
  <si>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</si>
  <si>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</si>
  <si>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</si>
  <si>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</si>
  <si>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</si>
  <si>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</si>
  <si>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</si>
  <si>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</si>
  <si>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</si>
  <si>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</si>
  <si>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</si>
  <si>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</si>
  <si>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</si>
  <si>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</si>
  <si>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</si>
  <si>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</si>
  <si>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</si>
  <si>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</si>
  <si>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</si>
  <si>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</si>
  <si>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</si>
  <si>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</si>
  <si>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</si>
  <si>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</si>
  <si>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</si>
  <si>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</si>
  <si>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</si>
  <si>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</si>
  <si>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</si>
  <si>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</si>
  <si>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</si>
  <si>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</si>
  <si>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</si>
  <si>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</si>
  <si>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</si>
  <si>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</si>
  <si>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</si>
  <si>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</si>
  <si>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</si>
  <si>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</si>
  <si>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</si>
  <si>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</si>
  <si>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</si>
  <si>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</si>
  <si>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</si>
  <si>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</si>
  <si>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</si>
  <si>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</si>
  <si>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</si>
  <si>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</si>
  <si>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</si>
  <si>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</si>
  <si>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</si>
  <si>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</si>
  <si>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</si>
  <si>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</si>
  <si>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</si>
  <si>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</si>
  <si>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</si>
  <si>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</si>
  <si>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</si>
  <si>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</si>
  <si>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</si>
  <si>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</si>
  <si>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</si>
  <si>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</si>
  <si>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</si>
  <si>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</si>
  <si>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</si>
  <si>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</si>
  <si>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</si>
  <si>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</si>
  <si>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</si>
  <si>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</si>
  <si>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</si>
  <si>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</si>
  <si>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</si>
  <si>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</si>
  <si>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</si>
  <si>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</si>
  <si>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</si>
  <si>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</si>
  <si>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</si>
  <si>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</si>
  <si>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</si>
  <si>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</si>
  <si>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</si>
  <si>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</si>
  <si>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</si>
  <si>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</si>
  <si>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</si>
  <si>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</si>
  <si>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</si>
  <si>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</si>
  <si>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</si>
  <si>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</si>
  <si>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</si>
  <si>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</si>
  <si>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</si>
  <si>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</si>
  <si>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</si>
  <si>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</si>
  <si>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</si>
  <si>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</si>
  <si>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</si>
  <si>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</si>
  <si>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</si>
  <si>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</si>
  <si>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</si>
  <si>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</si>
  <si>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</si>
  <si>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</si>
  <si>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</si>
  <si>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</si>
  <si>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</si>
  <si>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</si>
  <si>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</si>
  <si>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</si>
  <si>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</si>
  <si>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</si>
  <si>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</si>
  <si>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</si>
  <si>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</si>
  <si>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</si>
  <si>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</si>
  <si>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</si>
  <si>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</si>
  <si>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</si>
  <si>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</si>
  <si>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</si>
  <si>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</si>
  <si>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</si>
  <si>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</si>
  <si>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</si>
  <si>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</si>
  <si>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</si>
  <si>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</si>
  <si>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</si>
  <si>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</si>
  <si>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</si>
  <si>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</si>
  <si>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</si>
  <si>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</si>
  <si>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</si>
  <si>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</si>
  <si>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</si>
  <si>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</si>
  <si>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</si>
  <si>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</si>
  <si>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</si>
  <si>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</si>
  <si>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</si>
  <si>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</si>
  <si>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</si>
  <si>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</si>
  <si>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</si>
  <si>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</si>
  <si>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</si>
  <si>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</si>
  <si>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</si>
  <si>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</si>
  <si>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</si>
  <si>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</si>
  <si>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</si>
  <si>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</si>
  <si>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</si>
  <si>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</si>
  <si>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</si>
  <si>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</si>
  <si>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</si>
  <si>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</si>
  <si>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</si>
  <si>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</si>
  <si>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</si>
  <si>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</si>
  <si>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</si>
  <si>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</si>
  <si>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</si>
  <si>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</si>
  <si>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</si>
  <si>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</si>
  <si>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</si>
  <si>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</si>
  <si>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</si>
  <si>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</si>
  <si>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</si>
  <si>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</si>
  <si>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</si>
  <si>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</si>
  <si>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</si>
  <si>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</si>
  <si>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</si>
  <si>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</si>
  <si>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</si>
  <si>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</si>
  <si>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</si>
  <si>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</si>
  <si>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</si>
  <si>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</si>
  <si>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</si>
  <si>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</si>
  <si>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</si>
  <si>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</si>
  <si>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</si>
  <si>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</si>
  <si>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</si>
  <si>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</si>
  <si>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</si>
  <si>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</si>
  <si>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</si>
  <si>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</si>
  <si>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</si>
  <si>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</si>
  <si>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</si>
  <si>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</si>
  <si>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</si>
  <si>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</si>
  <si>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</si>
  <si>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</si>
  <si>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</si>
  <si>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</si>
  <si>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</si>
  <si>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</si>
  <si>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</si>
  <si>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</si>
  <si>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</si>
  <si>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</si>
  <si>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</si>
  <si>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</si>
  <si>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</si>
  <si>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</si>
  <si>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</si>
  <si>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</si>
  <si>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</si>
  <si>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</si>
  <si>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</si>
  <si>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</si>
  <si>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</si>
  <si>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</si>
  <si>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</si>
  <si>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</si>
  <si>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</si>
  <si>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</si>
  <si>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</si>
  <si>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</si>
  <si>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</si>
  <si>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</si>
  <si>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</si>
  <si>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</si>
  <si>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</si>
  <si>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</si>
  <si>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</si>
  <si>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</si>
  <si>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</si>
  <si>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</si>
  <si>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</si>
  <si>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</si>
  <si>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</si>
  <si>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</si>
  <si>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</si>
  <si>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</si>
  <si>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</si>
  <si>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</si>
  <si>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</si>
  <si>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</si>
  <si>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</si>
  <si>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</si>
  <si>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</si>
  <si>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</si>
  <si>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</si>
  <si>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</si>
  <si>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</si>
  <si>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</si>
  <si>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</si>
  <si>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</si>
  <si>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</si>
  <si>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</si>
  <si>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</si>
  <si>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</si>
  <si>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</si>
  <si>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</si>
  <si>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</si>
  <si>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</si>
  <si>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</si>
  <si>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</si>
  <si>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</si>
  <si>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</si>
  <si>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</si>
  <si>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</si>
  <si>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</si>
  <si>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</si>
  <si>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</si>
  <si>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</si>
  <si>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</si>
  <si>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</si>
  <si>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</si>
  <si>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</si>
  <si>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</si>
  <si>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</si>
  <si>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</si>
  <si>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</si>
  <si>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</si>
  <si>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</si>
  <si>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</si>
  <si>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</si>
  <si>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</si>
  <si>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</si>
  <si>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</si>
  <si>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</si>
  <si>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</si>
  <si>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</si>
  <si>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</si>
  <si>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</si>
  <si>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</si>
  <si>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</si>
  <si>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</si>
  <si>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</si>
  <si>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</si>
  <si>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</si>
  <si>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</si>
  <si>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</si>
  <si>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</si>
  <si>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</si>
  <si>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</si>
  <si>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</si>
  <si>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</si>
  <si>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</si>
  <si>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</si>
  <si>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</si>
  <si>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</si>
  <si>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</si>
  <si>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</si>
  <si>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</si>
  <si>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</si>
  <si>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</si>
  <si>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</si>
  <si>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</si>
  <si>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</si>
  <si>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</si>
  <si>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</si>
  <si>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</si>
  <si>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</si>
  <si>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</si>
  <si>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</si>
  <si>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</si>
  <si>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</si>
  <si>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</si>
  <si>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</si>
  <si>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</si>
  <si>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</si>
  <si>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</si>
  <si>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</si>
  <si>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</si>
  <si>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</si>
  <si>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</si>
  <si>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</si>
  <si>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</si>
  <si>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</si>
  <si>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</si>
  <si>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</si>
  <si>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</si>
  <si>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</si>
  <si>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</si>
  <si>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</si>
  <si>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</si>
  <si>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</si>
  <si>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</si>
  <si>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</si>
  <si>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</si>
  <si>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</si>
  <si>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</si>
  <si>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</si>
  <si>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</si>
  <si>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</si>
  <si>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</si>
  <si>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</si>
  <si>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</si>
  <si>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</si>
  <si>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</si>
  <si>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</si>
  <si>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</si>
  <si>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</si>
  <si>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</si>
  <si>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</si>
  <si>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</si>
  <si>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</si>
  <si>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</si>
  <si>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</si>
  <si>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</si>
  <si>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</si>
  <si>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</si>
  <si>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</si>
  <si>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</si>
  <si>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</si>
  <si>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</si>
  <si>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</si>
  <si>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</si>
  <si>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</si>
  <si>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</si>
  <si>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</si>
  <si>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</si>
  <si>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</si>
  <si>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</si>
  <si>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</si>
  <si>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</si>
  <si>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</si>
  <si>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</si>
  <si>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</si>
  <si>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</si>
  <si>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</si>
  <si>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</si>
  <si>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</si>
  <si>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</si>
  <si>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</si>
  <si>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</si>
  <si>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</si>
  <si>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</si>
  <si>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</si>
  <si>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</si>
  <si>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</si>
  <si>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</si>
  <si>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</si>
  <si>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</si>
  <si>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</si>
  <si>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</si>
  <si>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</si>
  <si>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</si>
  <si>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</si>
  <si>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</si>
  <si>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</si>
  <si>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</si>
  <si>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</si>
  <si>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</si>
  <si>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</si>
  <si>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</si>
  <si>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</si>
  <si>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</si>
  <si>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</si>
  <si>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</si>
  <si>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</si>
  <si>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</si>
  <si>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</si>
  <si>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</si>
  <si>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</si>
  <si>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</si>
  <si>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</si>
  <si>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</si>
  <si>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</si>
  <si>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</si>
  <si>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</si>
  <si>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</si>
  <si>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</si>
  <si>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</si>
  <si>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</si>
  <si>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</si>
  <si>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</si>
  <si>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</si>
  <si>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</si>
  <si>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</si>
  <si>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</si>
  <si>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</si>
  <si>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</si>
  <si>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</si>
  <si>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</si>
  <si>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</si>
  <si>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</si>
  <si>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</si>
  <si>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</si>
  <si>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</si>
  <si>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</si>
  <si>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</si>
  <si>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</si>
  <si>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</si>
  <si>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</si>
  <si>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</si>
  <si>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</si>
  <si>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</si>
  <si>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</si>
  <si>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</si>
  <si>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</si>
  <si>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</si>
  <si>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</si>
  <si>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</si>
  <si>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</si>
  <si>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</si>
  <si>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</si>
  <si>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</si>
  <si>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</si>
  <si>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</si>
  <si>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</si>
  <si>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</si>
  <si>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</si>
  <si>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</si>
  <si>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</si>
  <si>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</si>
  <si>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</si>
  <si>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</si>
  <si>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</si>
  <si>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</si>
  <si>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</si>
  <si>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</si>
  <si>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</si>
  <si>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</si>
  <si>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</si>
  <si>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</si>
  <si>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</si>
  <si>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</si>
  <si>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</si>
  <si>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</si>
  <si>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</si>
  <si>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</si>
  <si>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</si>
  <si>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</si>
  <si>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</si>
  <si>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</si>
  <si>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</si>
  <si>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</si>
  <si>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</si>
  <si>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</si>
  <si>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</si>
  <si>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</si>
  <si>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</si>
  <si>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</si>
  <si>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</si>
  <si>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</si>
  <si>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</si>
  <si>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</si>
  <si>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</si>
  <si>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</si>
  <si>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</si>
  <si>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</si>
  <si>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</si>
  <si>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</si>
  <si>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</si>
  <si>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</si>
  <si>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</si>
  <si>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</si>
  <si>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</si>
  <si>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</si>
  <si>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</si>
  <si>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</si>
  <si>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</si>
  <si>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</si>
  <si>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</si>
  <si>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</si>
  <si>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</si>
  <si>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</si>
  <si>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</si>
  <si>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</si>
  <si>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</si>
  <si>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</si>
  <si>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</si>
  <si>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</si>
  <si>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</si>
  <si>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</si>
  <si>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</si>
  <si>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</si>
  <si>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</si>
  <si>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</si>
  <si>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</si>
  <si>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</si>
  <si>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</si>
  <si>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</si>
  <si>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</si>
  <si>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</si>
  <si>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</si>
  <si>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</si>
  <si>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</si>
  <si>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</si>
  <si>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</si>
  <si>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</si>
  <si>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</si>
  <si>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</si>
  <si>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</si>
  <si>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</si>
  <si>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</si>
  <si>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</si>
  <si>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</si>
  <si>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</si>
  <si>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</si>
  <si>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</si>
  <si>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</si>
  <si>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</si>
  <si>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</si>
  <si>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</si>
  <si>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</si>
  <si>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</si>
  <si>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</si>
  <si>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</si>
  <si>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</si>
  <si>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</si>
  <si>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</si>
  <si>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</si>
  <si>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</si>
  <si>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</si>
  <si>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</si>
  <si>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</si>
  <si>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</si>
  <si>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</si>
  <si>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</si>
  <si>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</si>
  <si>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</si>
  <si>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</si>
  <si>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</si>
  <si>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</si>
  <si>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</si>
  <si>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</si>
  <si>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</si>
  <si>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</si>
  <si>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</si>
  <si>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</si>
  <si>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</si>
  <si>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</si>
  <si>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</si>
  <si>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</si>
  <si>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</si>
  <si>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</si>
  <si>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</si>
  <si>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</si>
  <si>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</si>
  <si>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</si>
  <si>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</si>
  <si>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</si>
  <si>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</si>
  <si>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</si>
  <si>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</si>
  <si>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</si>
  <si>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</si>
  <si>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</si>
  <si>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</si>
  <si>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</si>
  <si>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</si>
  <si>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</si>
  <si>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</si>
  <si>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</si>
  <si>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</si>
  <si>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</si>
  <si>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</si>
  <si>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</si>
  <si>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</si>
  <si>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</si>
  <si>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</si>
  <si>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</si>
  <si>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</si>
  <si>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</si>
  <si>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</si>
  <si>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</si>
  <si>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</si>
  <si>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</si>
  <si>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</si>
  <si>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</si>
  <si>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</si>
  <si>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</si>
  <si>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</si>
  <si>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</si>
  <si>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</si>
  <si>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</si>
  <si>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</si>
  <si>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</si>
  <si>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</si>
  <si>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</si>
  <si>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</si>
  <si>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</si>
  <si>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</si>
  <si>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</si>
  <si>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</si>
  <si>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</si>
  <si>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</si>
  <si>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</si>
  <si>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</si>
  <si>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</si>
  <si>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</si>
  <si>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</si>
  <si>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</si>
  <si>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</si>
  <si>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</si>
  <si>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</si>
  <si>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</si>
  <si>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</si>
  <si>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</si>
  <si>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</si>
  <si>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</si>
  <si>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</si>
  <si>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</si>
  <si>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</si>
  <si>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</si>
  <si>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</si>
  <si>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</si>
  <si>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</si>
  <si>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</si>
  <si>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</si>
  <si>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</si>
  <si>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</si>
  <si>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</si>
  <si>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</si>
  <si>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</si>
  <si>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</si>
  <si>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</si>
  <si>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</si>
  <si>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</si>
  <si>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</si>
  <si>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</si>
  <si>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</si>
  <si>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</si>
  <si>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</si>
  <si>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</si>
  <si>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</si>
  <si>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</si>
  <si>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</si>
  <si>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</si>
  <si>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</si>
  <si>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</si>
  <si>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</si>
  <si>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</si>
  <si>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</si>
  <si>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</si>
  <si>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</si>
  <si>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</si>
  <si>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</si>
  <si>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</si>
  <si>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</si>
  <si>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</si>
  <si>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</si>
  <si>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</si>
  <si>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</si>
  <si>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</si>
  <si>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</si>
  <si>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</si>
  <si>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</si>
  <si>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</si>
  <si>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</si>
  <si>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</si>
  <si>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</si>
  <si>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</si>
  <si>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</si>
  <si>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</si>
  <si>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</si>
  <si>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</si>
  <si>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</si>
  <si>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</si>
  <si>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</si>
  <si>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</si>
  <si>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</si>
  <si>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</si>
  <si>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</si>
  <si>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</si>
  <si>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</si>
  <si>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</si>
  <si>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</si>
  <si>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</si>
  <si>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</si>
  <si>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</si>
  <si>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</si>
  <si>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</si>
  <si>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</si>
  <si>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</si>
  <si>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</si>
  <si>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</si>
  <si>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</si>
  <si>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</si>
  <si>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</si>
  <si>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</si>
  <si>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</si>
  <si>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</si>
  <si>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</si>
  <si>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</si>
  <si>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</si>
  <si>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</si>
  <si>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</si>
  <si>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</si>
  <si>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</si>
  <si>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</si>
  <si>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</si>
  <si>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</si>
  <si>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</si>
  <si>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</si>
  <si>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</si>
  <si>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</si>
  <si>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</si>
  <si>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</si>
  <si>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</si>
  <si>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</si>
  <si>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</si>
  <si>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</si>
  <si>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</si>
  <si>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</si>
  <si>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</si>
  <si>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</si>
  <si>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</si>
  <si>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</si>
  <si>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</si>
  <si>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</si>
  <si>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</si>
  <si>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</si>
  <si>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</si>
  <si>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</si>
  <si>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</si>
  <si>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</si>
  <si>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</si>
  <si>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</si>
  <si>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</si>
  <si>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</si>
  <si>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</si>
  <si>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</si>
  <si>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</si>
  <si>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</si>
  <si>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</si>
  <si>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</si>
  <si>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</si>
  <si>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</si>
  <si>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</si>
  <si>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</si>
  <si>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</si>
  <si>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</si>
  <si>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</si>
  <si>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</si>
  <si>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</si>
  <si>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</si>
  <si>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</si>
  <si>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</si>
  <si>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</si>
  <si>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</si>
  <si>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</si>
  <si>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</si>
  <si>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</si>
  <si>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</si>
  <si>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</si>
  <si>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</si>
  <si>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</si>
  <si>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</si>
  <si>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</si>
  <si>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</si>
  <si>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</si>
  <si>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</si>
  <si>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</si>
  <si>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</si>
  <si>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</si>
  <si>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</si>
  <si>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</si>
  <si>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</si>
  <si>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</si>
  <si>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</si>
  <si>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</si>
  <si>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</si>
  <si>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</si>
  <si>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</si>
  <si>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</si>
  <si>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</si>
  <si>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</si>
  <si>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</si>
  <si>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</si>
  <si>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</si>
  <si>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</si>
  <si>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</si>
  <si>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</si>
  <si>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</si>
  <si>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</si>
  <si>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</si>
  <si>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</si>
  <si>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</si>
  <si>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</si>
  <si>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</si>
  <si>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</si>
  <si>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</si>
  <si>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</si>
  <si>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</si>
  <si>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</si>
  <si>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</si>
  <si>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</si>
  <si>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</si>
  <si>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</si>
  <si>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</si>
  <si>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</si>
  <si>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</si>
  <si>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</si>
  <si>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</si>
  <si>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</si>
  <si>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</si>
  <si>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</si>
  <si>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</si>
  <si>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</si>
  <si>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</si>
  <si>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</si>
  <si>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</si>
  <si>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</si>
  <si>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</si>
  <si>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</si>
  <si>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</si>
  <si>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</si>
  <si>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</si>
  <si>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</si>
  <si>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</si>
  <si>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</si>
  <si>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</si>
  <si>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</si>
  <si>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</si>
  <si>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</si>
  <si>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</si>
  <si>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</si>
  <si>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</si>
  <si>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</si>
  <si>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</si>
  <si>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</si>
  <si>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</si>
  <si>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</si>
  <si>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</si>
  <si>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</si>
  <si>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</si>
  <si>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</si>
  <si>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</si>
  <si>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</si>
  <si>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</si>
  <si>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</si>
  <si>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</si>
  <si>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</si>
  <si>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</si>
  <si>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</si>
  <si>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</si>
  <si>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</si>
  <si>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</si>
  <si>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</si>
  <si>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</si>
  <si>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</si>
  <si>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</si>
  <si>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</si>
  <si>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</si>
  <si>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</si>
  <si>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</si>
  <si>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</si>
  <si>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</si>
  <si>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</si>
  <si>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</si>
  <si>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</si>
  <si>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</si>
  <si>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</si>
  <si>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</si>
  <si>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</si>
  <si>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</si>
  <si>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</si>
  <si>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</si>
  <si>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</si>
  <si>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</si>
  <si>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</si>
  <si>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</si>
  <si>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</si>
  <si>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</si>
  <si>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</si>
  <si>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</si>
  <si>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</si>
  <si>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</si>
  <si>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</si>
  <si>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</si>
  <si>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</si>
  <si>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</si>
  <si>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</si>
  <si>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</si>
  <si>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</si>
  <si>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</si>
  <si>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</si>
  <si>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</si>
  <si>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</si>
  <si>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</si>
  <si>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</si>
  <si>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</si>
  <si>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</si>
  <si>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</si>
  <si>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</si>
  <si>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</si>
  <si>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</si>
  <si>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</si>
  <si>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</si>
  <si>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</si>
  <si>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</si>
  <si>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</si>
  <si>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</si>
  <si>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</si>
  <si>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</si>
  <si>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</si>
  <si>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</si>
  <si>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</si>
  <si>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</si>
  <si>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</si>
  <si>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</si>
  <si>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</si>
  <si>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</si>
  <si>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</si>
  <si>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</si>
  <si>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</si>
  <si>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</si>
  <si>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</si>
  <si>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</si>
  <si>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</si>
  <si>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</si>
  <si>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</si>
  <si>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</si>
  <si>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</si>
  <si>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</si>
  <si>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</si>
  <si>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</si>
  <si>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</si>
  <si>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</si>
  <si>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</si>
  <si>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</si>
  <si>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</si>
  <si>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</si>
  <si>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</si>
  <si>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</si>
  <si>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</si>
  <si>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</si>
  <si>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</si>
  <si>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</si>
  <si>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</si>
  <si>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</si>
  <si>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</si>
  <si>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</si>
  <si>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</si>
  <si>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</si>
  <si>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</si>
  <si>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</si>
  <si>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</si>
  <si>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</si>
  <si>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</si>
  <si>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</si>
  <si>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</si>
  <si>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</si>
  <si>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</si>
  <si>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</si>
  <si>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</si>
  <si>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</si>
  <si>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</si>
  <si>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</si>
  <si>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</si>
  <si>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</si>
  <si>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</si>
  <si>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</si>
  <si>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</si>
  <si>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</si>
  <si>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</si>
  <si>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</si>
  <si>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</si>
  <si>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</si>
  <si>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</si>
  <si>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</si>
  <si>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</si>
  <si>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</si>
  <si>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</si>
  <si>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</si>
  <si>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</si>
  <si>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</si>
  <si>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</si>
  <si>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</si>
  <si>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</si>
  <si>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</si>
  <si>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</si>
  <si>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</si>
  <si>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</si>
  <si>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</si>
  <si>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</si>
  <si>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</si>
  <si>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</si>
  <si>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</si>
  <si>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</si>
  <si>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</si>
  <si>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</si>
  <si>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</si>
  <si>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</si>
  <si>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</si>
  <si>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</si>
  <si>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</si>
  <si>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</si>
  <si>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</si>
  <si>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</si>
  <si>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</si>
  <si>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</si>
  <si>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</si>
  <si>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</si>
  <si>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</si>
  <si>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</si>
  <si>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</si>
  <si>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</si>
  <si>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</si>
  <si>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</si>
  <si>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</si>
  <si>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</si>
  <si>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</si>
  <si>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</si>
  <si>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</si>
  <si>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</si>
  <si>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</si>
  <si>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</si>
  <si>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</si>
  <si>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</si>
  <si>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</si>
  <si>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</si>
  <si>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</si>
  <si>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</si>
  <si>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</si>
  <si>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</si>
  <si>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</si>
  <si>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</si>
  <si>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</si>
  <si>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</si>
  <si>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</si>
  <si>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</si>
  <si>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</si>
  <si>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</si>
  <si>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</si>
  <si>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</si>
  <si>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</si>
  <si>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</si>
  <si>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</si>
  <si>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</si>
  <si>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</si>
  <si>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</si>
  <si>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</si>
  <si>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</si>
  <si>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</si>
  <si>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</si>
  <si>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</si>
  <si>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</si>
  <si>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</si>
  <si>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</si>
  <si>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</si>
  <si>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</si>
  <si>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</si>
  <si>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</si>
  <si>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</si>
  <si>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</si>
  <si>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</si>
  <si>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</si>
  <si>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</si>
  <si>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</si>
  <si>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</si>
  <si>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</si>
  <si>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</si>
  <si>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</si>
  <si>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</si>
  <si>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</si>
  <si>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</si>
  <si>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</si>
  <si>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</si>
  <si>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</si>
  <si>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</si>
  <si>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</si>
  <si>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</si>
  <si>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</si>
  <si>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</si>
  <si>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</si>
  <si>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</si>
  <si>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</si>
  <si>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</si>
  <si>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</si>
  <si>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</si>
  <si>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</si>
  <si>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</si>
  <si>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</si>
  <si>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</si>
  <si>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</si>
  <si>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</si>
  <si>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</si>
  <si>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</si>
  <si>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</si>
  <si>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</si>
  <si>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</si>
  <si>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</si>
  <si>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</si>
  <si>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</si>
  <si>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</si>
  <si>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</si>
  <si>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</si>
  <si>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</si>
  <si>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</si>
  <si>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</si>
  <si>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</si>
  <si>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</si>
  <si>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</si>
  <si>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</si>
  <si>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</si>
  <si>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</si>
  <si>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</si>
  <si>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</si>
  <si>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</si>
  <si>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</si>
  <si>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</si>
  <si>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</si>
  <si>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</si>
  <si>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</si>
  <si>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</si>
  <si>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</si>
  <si>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</si>
  <si>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</si>
  <si>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</si>
  <si>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</si>
  <si>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</si>
  <si>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</si>
  <si>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</si>
  <si>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</si>
  <si>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</si>
  <si>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</si>
  <si>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</si>
  <si>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</si>
  <si>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</si>
  <si>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</si>
  <si>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</si>
  <si>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</si>
  <si>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</si>
  <si>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</si>
  <si>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</si>
  <si>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</si>
  <si>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</si>
  <si>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</si>
  <si>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</si>
  <si>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</si>
  <si>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</si>
  <si>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</si>
  <si>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</si>
  <si>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</si>
  <si>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</si>
  <si>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</si>
  <si>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</si>
  <si>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</si>
  <si>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</si>
  <si>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</si>
  <si>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</si>
  <si>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</si>
  <si>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</si>
  <si>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</si>
  <si>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</si>
  <si>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</si>
  <si>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</si>
  <si>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</si>
  <si>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</si>
  <si>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</si>
  <si>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</si>
  <si>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</si>
  <si>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</si>
  <si>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</si>
  <si>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</si>
  <si>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</si>
  <si>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</si>
  <si>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</si>
  <si>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</si>
  <si>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</si>
  <si>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</si>
  <si>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</si>
  <si>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</si>
  <si>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</si>
  <si>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</si>
  <si>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</si>
  <si>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</si>
  <si>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</si>
  <si>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</si>
  <si>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</si>
  <si>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</si>
  <si>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</si>
  <si>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</si>
  <si>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</si>
  <si>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</si>
  <si>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</si>
  <si>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</si>
  <si>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</si>
  <si>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</si>
  <si>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</si>
  <si>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</si>
  <si>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</si>
  <si>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</si>
  <si>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</si>
  <si>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</si>
  <si>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</si>
  <si>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</si>
  <si>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</si>
  <si>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</si>
  <si>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</si>
  <si>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</si>
  <si>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</si>
  <si>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</si>
  <si>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</si>
  <si>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</si>
  <si>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</si>
  <si>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</si>
  <si>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</si>
  <si>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</si>
  <si>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</si>
  <si>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</si>
  <si>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</si>
  <si>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</si>
  <si>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</si>
  <si>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</si>
  <si>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</si>
  <si>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</si>
  <si>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</si>
  <si>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</si>
  <si>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</si>
  <si>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</si>
  <si>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</si>
  <si>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</si>
  <si>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</si>
  <si>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</si>
  <si>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</si>
  <si>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</si>
  <si>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</si>
  <si>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</si>
  <si>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</si>
  <si>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</si>
  <si>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</si>
  <si>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</si>
  <si>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</si>
  <si>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</si>
  <si>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</si>
  <si>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</si>
  <si>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</si>
  <si>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</si>
  <si>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</si>
  <si>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</si>
  <si>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</si>
  <si>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</si>
  <si>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</si>
  <si>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</si>
  <si>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</si>
  <si>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</si>
  <si>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</si>
  <si>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</si>
  <si>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</si>
  <si>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</si>
  <si>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</si>
  <si>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</si>
  <si>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</si>
  <si>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</si>
  <si>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</si>
  <si>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</si>
  <si>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</si>
  <si>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</si>
  <si>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</si>
  <si>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</si>
  <si>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</si>
  <si>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</si>
  <si>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</si>
  <si>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</si>
  <si>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</si>
  <si>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</si>
  <si>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</si>
  <si>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</si>
  <si>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</si>
  <si>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</si>
  <si>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</si>
  <si>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</si>
  <si>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</si>
  <si>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</si>
  <si>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</si>
  <si>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</si>
  <si>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</si>
  <si>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</si>
  <si>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</si>
  <si>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</si>
  <si>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</si>
  <si>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</si>
  <si>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</si>
  <si>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</si>
  <si>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</si>
  <si>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</si>
  <si>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</si>
  <si>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</si>
  <si>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</si>
  <si>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</si>
  <si>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</si>
  <si>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</si>
  <si>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</si>
  <si>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</si>
  <si>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</si>
  <si>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</si>
  <si>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</si>
  <si>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</si>
  <si>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</si>
  <si>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</si>
  <si>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</si>
  <si>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</si>
  <si>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</si>
  <si>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</si>
  <si>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</si>
  <si>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</si>
  <si>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</si>
  <si>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</si>
  <si>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</si>
  <si>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</si>
  <si>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</si>
  <si>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</si>
  <si>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</si>
  <si>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</si>
  <si>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</si>
  <si>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</si>
  <si>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</si>
  <si>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</si>
  <si>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</si>
  <si>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</si>
  <si>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</si>
  <si>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</si>
  <si>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</si>
  <si>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</si>
  <si>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</si>
  <si>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</si>
  <si>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</si>
  <si>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</si>
  <si>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</si>
  <si>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</si>
  <si>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</si>
  <si>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</si>
  <si>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</si>
  <si>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</si>
  <si>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</si>
  <si>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</si>
  <si>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</si>
  <si>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</si>
  <si>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</si>
  <si>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</si>
  <si>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</si>
  <si>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</si>
  <si>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</si>
  <si>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</si>
  <si>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</si>
  <si>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</si>
  <si>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</si>
  <si>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</si>
  <si>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</si>
  <si>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</si>
  <si>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</si>
  <si>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</si>
  <si>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</si>
  <si>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</si>
  <si>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</si>
  <si>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</si>
  <si>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</si>
  <si>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</si>
  <si>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</si>
  <si>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</si>
  <si>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</si>
  <si>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</si>
  <si>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</si>
  <si>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</si>
  <si>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</si>
  <si>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</si>
  <si>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</si>
  <si>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</si>
  <si>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</si>
  <si>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</si>
  <si>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</si>
  <si>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</si>
  <si>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</si>
  <si>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</si>
  <si>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</si>
  <si>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</si>
  <si>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</si>
  <si>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</si>
  <si>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</si>
  <si>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</si>
  <si>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</si>
  <si>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</si>
  <si>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</si>
  <si>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</si>
  <si>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</si>
  <si>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</si>
  <si>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</si>
  <si>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</si>
  <si>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</si>
  <si>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</si>
  <si>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</si>
  <si>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</si>
  <si>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</si>
  <si>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</si>
  <si>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</si>
  <si>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</si>
  <si>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</si>
  <si>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</si>
  <si>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</si>
  <si>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</si>
  <si>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</si>
  <si>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</si>
  <si>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</si>
  <si>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</si>
  <si>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</si>
  <si>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</si>
  <si>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</si>
  <si>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</si>
  <si>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</si>
  <si>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</si>
  <si>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</si>
  <si>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</si>
  <si>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</si>
  <si>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</si>
  <si>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</si>
  <si>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</si>
  <si>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</si>
  <si>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</si>
  <si>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</si>
  <si>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</si>
  <si>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</si>
  <si>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</si>
  <si>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</si>
  <si>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</si>
  <si>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</si>
  <si>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</si>
  <si>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</si>
  <si>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</si>
  <si>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</si>
  <si>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</si>
  <si>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</si>
  <si>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</si>
  <si>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</si>
  <si>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</si>
  <si>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</si>
  <si>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</si>
  <si>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</si>
  <si>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</si>
  <si>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</si>
  <si>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</si>
  <si>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</si>
  <si>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</si>
  <si>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</si>
  <si>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</si>
  <si>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</si>
  <si>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</si>
  <si>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</si>
  <si>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</si>
  <si>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</si>
  <si>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</si>
  <si>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</si>
  <si>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</si>
  <si>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</si>
  <si>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</si>
  <si>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</si>
  <si>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</si>
  <si>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</si>
  <si>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</si>
  <si>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</si>
  <si>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</si>
  <si>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</si>
  <si>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</si>
  <si>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</si>
  <si>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</si>
  <si>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</si>
  <si>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</si>
  <si>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</si>
  <si>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</si>
  <si>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</si>
  <si>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</si>
  <si>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</si>
  <si>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</si>
  <si>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</si>
  <si>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</si>
  <si>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</si>
  <si>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</si>
  <si>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</si>
  <si>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</si>
  <si>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</si>
  <si>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</si>
  <si>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</si>
  <si>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</si>
  <si>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</si>
  <si>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</si>
  <si>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</si>
  <si>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</si>
  <si>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</si>
  <si>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</si>
  <si>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</si>
  <si>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</si>
  <si>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</si>
  <si>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</si>
  <si>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</si>
  <si>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</si>
  <si>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</si>
  <si>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</si>
  <si>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</si>
  <si>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</si>
  <si>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</si>
  <si>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</si>
  <si>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</si>
  <si>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</si>
  <si>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</si>
  <si>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</si>
  <si>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</si>
  <si>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</si>
  <si>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</si>
  <si>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</si>
  <si>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</si>
  <si>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</si>
  <si>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</si>
  <si>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</si>
  <si>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</si>
  <si>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</si>
  <si>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</si>
  <si>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</si>
  <si>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</si>
  <si>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</si>
  <si>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</si>
  <si>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</si>
  <si>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</si>
  <si>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</si>
  <si>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</si>
  <si>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</si>
  <si>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</si>
  <si>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</si>
  <si>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</si>
  <si>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</si>
  <si>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</si>
  <si>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</si>
  <si>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</si>
  <si>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</si>
  <si>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</si>
  <si>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</si>
  <si>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</si>
  <si>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</si>
  <si>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</si>
  <si>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</si>
  <si>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</si>
  <si>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</si>
  <si>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</si>
  <si>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</si>
  <si>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</si>
  <si>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</si>
  <si>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</si>
  <si>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</si>
  <si>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</si>
  <si>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</si>
  <si>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</si>
  <si>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</si>
  <si>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</si>
  <si>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</si>
  <si>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</si>
  <si>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</si>
  <si>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</si>
  <si>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</si>
  <si>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</si>
  <si>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</si>
  <si>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</si>
  <si>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</si>
  <si>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</si>
  <si>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</si>
  <si>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</si>
  <si>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</si>
  <si>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</si>
  <si>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</si>
  <si>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</si>
  <si>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</si>
  <si>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</si>
  <si>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</si>
  <si>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</si>
  <si>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</si>
  <si>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</si>
  <si>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</si>
  <si>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</si>
  <si>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</si>
  <si>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</si>
  <si>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</si>
  <si>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</si>
  <si>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</si>
  <si>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</si>
  <si>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</si>
  <si>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</si>
  <si>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</si>
  <si>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</si>
  <si>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</si>
  <si>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</si>
  <si>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</si>
  <si>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</si>
  <si>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</si>
  <si>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</si>
  <si>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</si>
  <si>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</si>
  <si>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</si>
  <si>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</si>
  <si>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</si>
  <si>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</si>
  <si>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</si>
  <si>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</si>
  <si>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</si>
  <si>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</si>
  <si>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</si>
  <si>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</si>
  <si>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</si>
  <si>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</si>
  <si>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</si>
  <si>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</si>
  <si>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</si>
  <si>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</si>
  <si>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</si>
  <si>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</si>
  <si>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</si>
  <si>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</si>
  <si>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</si>
  <si>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</si>
  <si>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</si>
  <si>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</si>
  <si>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</si>
  <si>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</si>
  <si>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</si>
  <si>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</si>
  <si>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</si>
  <si>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</si>
  <si>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</si>
  <si>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</si>
  <si>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</si>
  <si>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</si>
  <si>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</si>
  <si>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</si>
  <si>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</si>
  <si>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</si>
  <si>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</si>
  <si>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</si>
  <si>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</si>
  <si>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</si>
  <si>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</si>
  <si>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</si>
  <si>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</si>
  <si>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</si>
  <si>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</si>
  <si>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</si>
  <si>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</si>
  <si>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</si>
  <si>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Ljubovija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</si>
</sst>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504</c:v>
                </c:pt>
                <c:pt idx="1">
                  <c:v>625</c:v>
                </c:pt>
                <c:pt idx="2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624</c:v>
                </c:pt>
                <c:pt idx="1">
                  <c:v>737</c:v>
                </c:pt>
                <c:pt idx="2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5792"/>
        <c:axId val="192389120"/>
      </c:barChart>
      <c:catAx>
        <c:axId val="1923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auto val="1"/>
        <c:lblAlgn val="ctr"/>
        <c:lblOffset val="100"/>
        <c:noMultiLvlLbl val="0"/>
      </c:catAx>
      <c:valAx>
        <c:axId val="19238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579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221</c:v>
                </c:pt>
                <c:pt idx="1">
                  <c:v>163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496"/>
        <c:axId val="200733056"/>
      </c:barChart>
      <c:catAx>
        <c:axId val="20073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056"/>
        <c:crosses val="autoZero"/>
        <c:auto val="1"/>
        <c:lblAlgn val="ctr"/>
        <c:lblOffset val="100"/>
        <c:noMultiLvlLbl val="0"/>
      </c:catAx>
      <c:valAx>
        <c:axId val="2007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13</c:v>
                </c:pt>
                <c:pt idx="1">
                  <c:v>23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504"/>
        <c:axId val="201031040"/>
      </c:barChart>
      <c:catAx>
        <c:axId val="20102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auto val="1"/>
        <c:lblAlgn val="ctr"/>
        <c:lblOffset val="100"/>
        <c:noMultiLvlLbl val="0"/>
      </c:catAx>
      <c:valAx>
        <c:axId val="201031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3303</c:v>
                </c:pt>
                <c:pt idx="1">
                  <c:v>3136</c:v>
                </c:pt>
                <c:pt idx="2">
                  <c:v>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1264"/>
        <c:axId val="202021120"/>
      </c:barChart>
      <c:catAx>
        <c:axId val="2017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120"/>
        <c:crosses val="autoZero"/>
        <c:auto val="1"/>
        <c:lblAlgn val="ctr"/>
        <c:lblOffset val="100"/>
        <c:noMultiLvlLbl val="0"/>
      </c:catAx>
      <c:valAx>
        <c:axId val="20202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15.36009155562822</c:v>
                </c:pt>
                <c:pt idx="1">
                  <c:v>61.939017411918584</c:v>
                </c:pt>
                <c:pt idx="2">
                  <c:v>22.7008910324532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560"/>
        <c:axId val="202609408"/>
      </c:barChart>
      <c:catAx>
        <c:axId val="2025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auto val="1"/>
        <c:lblAlgn val="ctr"/>
        <c:lblOffset val="100"/>
        <c:noMultiLvlLbl val="0"/>
      </c:catAx>
      <c:valAx>
        <c:axId val="20260940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5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176"/>
        <c:axId val="203194752"/>
      </c:barChart>
      <c:catAx>
        <c:axId val="2030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4752"/>
        <c:crosses val="autoZero"/>
        <c:auto val="1"/>
        <c:lblAlgn val="ctr"/>
        <c:lblOffset val="100"/>
        <c:noMultiLvlLbl val="0"/>
      </c:catAx>
      <c:valAx>
        <c:axId val="2031947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1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79.599999999999994</c:v>
                </c:pt>
                <c:pt idx="1">
                  <c:v>91.3</c:v>
                </c:pt>
                <c:pt idx="2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81.099999999999994</c:v>
                </c:pt>
                <c:pt idx="1">
                  <c:v>81.8</c:v>
                </c:pt>
                <c:pt idx="2">
                  <c:v>76.099999999999994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0761728"/>
        <c:axId val="291406976"/>
      </c:barChart>
      <c:catAx>
        <c:axId val="29076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06976"/>
        <c:crosses val="autoZero"/>
        <c:auto val="1"/>
        <c:lblAlgn val="ctr"/>
        <c:lblOffset val="100"/>
        <c:noMultiLvlLbl val="0"/>
      </c:catAx>
      <c:valAx>
        <c:axId val="291406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61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480</c:v>
                </c:pt>
                <c:pt idx="1">
                  <c:v>432</c:v>
                </c:pt>
                <c:pt idx="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500032"/>
        <c:axId val="291501952"/>
      </c:barChart>
      <c:catAx>
        <c:axId val="2915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501952"/>
        <c:crosses val="autoZero"/>
        <c:auto val="1"/>
        <c:lblAlgn val="ctr"/>
        <c:lblOffset val="100"/>
        <c:noMultiLvlLbl val="0"/>
      </c:catAx>
      <c:valAx>
        <c:axId val="29150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500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</c:v>
                </c:pt>
                <c:pt idx="1">
                  <c:v>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2320000"/>
        <c:axId val="292321920"/>
      </c:barChart>
      <c:catAx>
        <c:axId val="2923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1920"/>
        <c:crosses val="autoZero"/>
        <c:auto val="1"/>
        <c:lblAlgn val="ctr"/>
        <c:lblOffset val="100"/>
        <c:noMultiLvlLbl val="0"/>
      </c:catAx>
      <c:valAx>
        <c:axId val="2923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000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29</c:v>
                </c:pt>
                <c:pt idx="1">
                  <c:v>66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90496"/>
        <c:axId val="192566016"/>
      </c:barChart>
      <c:catAx>
        <c:axId val="192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016"/>
        <c:crosses val="autoZero"/>
        <c:auto val="1"/>
        <c:lblAlgn val="ctr"/>
        <c:lblOffset val="100"/>
        <c:noMultiLvlLbl val="0"/>
      </c:catAx>
      <c:valAx>
        <c:axId val="19256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59</c:v>
                </c:pt>
                <c:pt idx="1">
                  <c:v>70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108</c:v>
                </c:pt>
                <c:pt idx="1">
                  <c:v>108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3814656"/>
        <c:axId val="293816576"/>
      </c:barChart>
      <c:catAx>
        <c:axId val="2938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16576"/>
        <c:crosses val="autoZero"/>
        <c:auto val="1"/>
        <c:lblAlgn val="ctr"/>
        <c:lblOffset val="100"/>
        <c:noMultiLvlLbl val="0"/>
      </c:catAx>
      <c:valAx>
        <c:axId val="2938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81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1.9700809286356578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1.8965094416741601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2.0600016349219326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2.6403989209515246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2.4523828987165865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2.354287582767923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2.5341289953404726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2.6158750919643587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2.9510340881222921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3.5641298128014385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3.7112727867244337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3.9074634186217607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4.4061146080274662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4.4224638273522441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3.2780184746178374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2.0436524155971552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1.4796043488923403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0.81746096623886211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067840"/>
        <c:axId val="299273216"/>
      </c:barChart>
      <c:catAx>
        <c:axId val="2980678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9273216"/>
        <c:crosses val="autoZero"/>
        <c:auto val="1"/>
        <c:lblAlgn val="ctr"/>
        <c:lblOffset val="100"/>
        <c:noMultiLvlLbl val="0"/>
      </c:catAx>
      <c:valAx>
        <c:axId val="2992732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80678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2.0436524155971552</c:v>
                </c:pt>
                <c:pt idx="1">
                  <c:v>2.0600016349219326</c:v>
                </c:pt>
                <c:pt idx="2">
                  <c:v>2.3134145344559798</c:v>
                </c:pt>
                <c:pt idx="3">
                  <c:v>2.5504782146652496</c:v>
                </c:pt>
                <c:pt idx="4">
                  <c:v>2.4850813373661405</c:v>
                </c:pt>
                <c:pt idx="5">
                  <c:v>2.9101610398103492</c:v>
                </c:pt>
                <c:pt idx="6">
                  <c:v>2.9019864301479603</c:v>
                </c:pt>
                <c:pt idx="7">
                  <c:v>3.2044469876563397</c:v>
                </c:pt>
                <c:pt idx="8">
                  <c:v>2.8202403335240742</c:v>
                </c:pt>
                <c:pt idx="9">
                  <c:v>3.8829395896345953</c:v>
                </c:pt>
                <c:pt idx="10">
                  <c:v>3.8257173219978751</c:v>
                </c:pt>
                <c:pt idx="11">
                  <c:v>4.3325431210659691</c:v>
                </c:pt>
                <c:pt idx="12">
                  <c:v>4.9047657974331731</c:v>
                </c:pt>
                <c:pt idx="13">
                  <c:v>4.4061146080274662</c:v>
                </c:pt>
                <c:pt idx="14">
                  <c:v>3.253494645630671</c:v>
                </c:pt>
                <c:pt idx="15">
                  <c:v>1.5531758358538379</c:v>
                </c:pt>
                <c:pt idx="16">
                  <c:v>0.91555628218752561</c:v>
                </c:pt>
                <c:pt idx="17">
                  <c:v>0.53134962805526043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9332736"/>
        <c:axId val="299334656"/>
      </c:barChart>
      <c:catAx>
        <c:axId val="2993327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9334656"/>
        <c:crosses val="autoZero"/>
        <c:auto val="1"/>
        <c:lblAlgn val="ctr"/>
        <c:lblOffset val="100"/>
        <c:noMultiLvlLbl val="0"/>
      </c:catAx>
      <c:valAx>
        <c:axId val="2993346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32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0.20940415000951837</c:v>
                </c:pt>
                <c:pt idx="1">
                  <c:v>0.29525742756966228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2.4938130592042644</c:v>
                </c:pt>
                <c:pt idx="1">
                  <c:v>0.77505074737036361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15.381686655244623</c:v>
                </c:pt>
                <c:pt idx="1">
                  <c:v>7.3814356892415569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25.128498001142201</c:v>
                </c:pt>
                <c:pt idx="1">
                  <c:v>22.052039121609155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45.459737292975447</c:v>
                </c:pt>
                <c:pt idx="1">
                  <c:v>59.660453958294887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4.1309727774604985</c:v>
                </c:pt>
                <c:pt idx="1">
                  <c:v>2.9525742756966231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7.1958880639634497</c:v>
                </c:pt>
                <c:pt idx="1">
                  <c:v>6.8831887802177523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3873408"/>
        <c:axId val="303961216"/>
      </c:barChart>
      <c:catAx>
        <c:axId val="30387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961216"/>
        <c:crosses val="autoZero"/>
        <c:auto val="1"/>
        <c:lblAlgn val="ctr"/>
        <c:lblOffset val="100"/>
        <c:noMultiLvlLbl val="0"/>
      </c:catAx>
      <c:valAx>
        <c:axId val="303961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8734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41.899866742813629</c:v>
                </c:pt>
                <c:pt idx="1">
                  <c:v>37.737589961247465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26.803731201218351</c:v>
                </c:pt>
                <c:pt idx="1">
                  <c:v>33.179553423140803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31.125071387778412</c:v>
                </c:pt>
                <c:pt idx="1">
                  <c:v>28.71378483114966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0.17133066818960593</c:v>
                </c:pt>
                <c:pt idx="1">
                  <c:v>0.36907178446207789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5407488"/>
        <c:axId val="306120576"/>
      </c:barChart>
      <c:catAx>
        <c:axId val="30540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6120576"/>
        <c:crosses val="autoZero"/>
        <c:auto val="1"/>
        <c:lblAlgn val="ctr"/>
        <c:lblOffset val="100"/>
        <c:noMultiLvlLbl val="0"/>
      </c:catAx>
      <c:valAx>
        <c:axId val="30612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407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13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7271552"/>
        <c:axId val="307629056"/>
      </c:barChart>
      <c:catAx>
        <c:axId val="30727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629056"/>
        <c:crosses val="autoZero"/>
        <c:auto val="1"/>
        <c:lblAlgn val="ctr"/>
        <c:lblOffset val="100"/>
        <c:noMultiLvlLbl val="0"/>
      </c:catAx>
      <c:valAx>
        <c:axId val="3076290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27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1.74</c:v>
                </c:pt>
                <c:pt idx="1">
                  <c:v>0.54</c:v>
                </c:pt>
                <c:pt idx="3">
                  <c:v>0</c:v>
                </c:pt>
                <c:pt idx="4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7770880"/>
        <c:axId val="307817472"/>
      </c:barChart>
      <c:catAx>
        <c:axId val="30777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817472"/>
        <c:crosses val="autoZero"/>
        <c:auto val="1"/>
        <c:lblAlgn val="ctr"/>
        <c:lblOffset val="100"/>
        <c:noMultiLvlLbl val="0"/>
      </c:catAx>
      <c:valAx>
        <c:axId val="3078174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7708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64.744094488188978</c:v>
                </c:pt>
                <c:pt idx="2">
                  <c:v>14.472049689440993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35.255905511811022</c:v>
                </c:pt>
                <c:pt idx="2">
                  <c:v>85.527950310559007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7868416"/>
        <c:axId val="307884416"/>
      </c:barChart>
      <c:catAx>
        <c:axId val="307868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884416"/>
        <c:crosses val="autoZero"/>
        <c:auto val="1"/>
        <c:lblAlgn val="ctr"/>
        <c:lblOffset val="100"/>
        <c:noMultiLvlLbl val="0"/>
      </c:catAx>
      <c:valAx>
        <c:axId val="3078844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868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906048"/>
        <c:axId val="307908992"/>
      </c:barChart>
      <c:catAx>
        <c:axId val="3079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908992"/>
        <c:crosses val="autoZero"/>
        <c:auto val="1"/>
        <c:lblAlgn val="ctr"/>
        <c:lblOffset val="100"/>
        <c:noMultiLvlLbl val="0"/>
      </c:catAx>
      <c:valAx>
        <c:axId val="30790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90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46</c:v>
                </c:pt>
                <c:pt idx="1">
                  <c:v>49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44</c:v>
                </c:pt>
                <c:pt idx="1">
                  <c:v>57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8899200"/>
        <c:axId val="308924800"/>
      </c:barChart>
      <c:catAx>
        <c:axId val="3088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924800"/>
        <c:crosses val="autoZero"/>
        <c:auto val="1"/>
        <c:lblAlgn val="ctr"/>
        <c:lblOffset val="100"/>
        <c:noMultiLvlLbl val="0"/>
      </c:catAx>
      <c:valAx>
        <c:axId val="308924800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88992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896</c:v>
                </c:pt>
                <c:pt idx="1">
                  <c:v>872</c:v>
                </c:pt>
                <c:pt idx="2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716</c:v>
                </c:pt>
                <c:pt idx="1">
                  <c:v>658</c:v>
                </c:pt>
                <c:pt idx="2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97088"/>
        <c:axId val="193148032"/>
      </c:barChart>
      <c:catAx>
        <c:axId val="1930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032"/>
        <c:crosses val="autoZero"/>
        <c:auto val="1"/>
        <c:lblAlgn val="ctr"/>
        <c:lblOffset val="100"/>
        <c:noMultiLvlLbl val="0"/>
      </c:catAx>
      <c:valAx>
        <c:axId val="19314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097088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104</c:v>
                </c:pt>
                <c:pt idx="1">
                  <c:v>142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123</c:v>
                </c:pt>
                <c:pt idx="1">
                  <c:v>151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027584"/>
        <c:axId val="309029120"/>
      </c:barChart>
      <c:catAx>
        <c:axId val="30902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029120"/>
        <c:crosses val="autoZero"/>
        <c:auto val="1"/>
        <c:lblAlgn val="ctr"/>
        <c:lblOffset val="100"/>
        <c:noMultiLvlLbl val="0"/>
      </c:catAx>
      <c:valAx>
        <c:axId val="30902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9027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28.19798585815299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29.419327190914935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16.39168630812085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14.098992929076495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7.0280694236125987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4.8639382901221344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9294976"/>
        <c:axId val="309296512"/>
      </c:barChart>
      <c:catAx>
        <c:axId val="309294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9296512"/>
        <c:crosses val="autoZero"/>
        <c:auto val="1"/>
        <c:lblAlgn val="ctr"/>
        <c:lblOffset val="100"/>
        <c:noMultiLvlLbl val="0"/>
      </c:catAx>
      <c:valAx>
        <c:axId val="3092965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294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45.9</c:v>
                </c:pt>
                <c:pt idx="1">
                  <c:v>43.34</c:v>
                </c:pt>
                <c:pt idx="2">
                  <c:v>9.34</c:v>
                </c:pt>
                <c:pt idx="3">
                  <c:v>1.17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51.29</c:v>
                </c:pt>
                <c:pt idx="1">
                  <c:v>37.700000000000003</c:v>
                </c:pt>
                <c:pt idx="2">
                  <c:v>9.5500000000000007</c:v>
                </c:pt>
                <c:pt idx="3">
                  <c:v>1.07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9862784"/>
        <c:axId val="309864320"/>
      </c:barChart>
      <c:catAx>
        <c:axId val="309862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864320"/>
        <c:crosses val="autoZero"/>
        <c:auto val="1"/>
        <c:lblAlgn val="ctr"/>
        <c:lblOffset val="100"/>
        <c:noMultiLvlLbl val="0"/>
      </c:catAx>
      <c:valAx>
        <c:axId val="309864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8627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55169</c:v>
                </c:pt>
                <c:pt idx="1">
                  <c:v>61304</c:v>
                </c:pt>
                <c:pt idx="2">
                  <c:v>69636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883264"/>
        <c:axId val="309885568"/>
      </c:barChart>
      <c:catAx>
        <c:axId val="3098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885568"/>
        <c:crosses val="autoZero"/>
        <c:auto val="1"/>
        <c:lblAlgn val="ctr"/>
        <c:lblOffset val="100"/>
        <c:noMultiLvlLbl val="0"/>
      </c:catAx>
      <c:valAx>
        <c:axId val="30988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88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1300</c:v>
                </c:pt>
                <c:pt idx="1">
                  <c:v>1327</c:v>
                </c:pt>
                <c:pt idx="2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2331</c:v>
                </c:pt>
                <c:pt idx="1">
                  <c:v>2352</c:v>
                </c:pt>
                <c:pt idx="2">
                  <c:v>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918336"/>
        <c:axId val="310063872"/>
      </c:barChart>
      <c:catAx>
        <c:axId val="30991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063872"/>
        <c:crosses val="autoZero"/>
        <c:auto val="1"/>
        <c:lblAlgn val="ctr"/>
        <c:lblOffset val="100"/>
        <c:noMultiLvlLbl val="0"/>
      </c:catAx>
      <c:valAx>
        <c:axId val="31006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91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20.8</c:v>
                </c:pt>
                <c:pt idx="1">
                  <c:v>27.3</c:v>
                </c:pt>
                <c:pt idx="2">
                  <c:v>3.8</c:v>
                </c:pt>
                <c:pt idx="3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58.689458689458682</c:v>
                </c:pt>
                <c:pt idx="1">
                  <c:v>61.477572559366756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41.310541310541311</c:v>
                </c:pt>
                <c:pt idx="1">
                  <c:v>38.522427440633244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0328320"/>
        <c:axId val="310335360"/>
      </c:barChart>
      <c:catAx>
        <c:axId val="310328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335360"/>
        <c:crosses val="autoZero"/>
        <c:auto val="1"/>
        <c:lblAlgn val="ctr"/>
        <c:lblOffset val="100"/>
        <c:noMultiLvlLbl val="0"/>
      </c:catAx>
      <c:valAx>
        <c:axId val="3103353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3283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355840"/>
        <c:axId val="310367360"/>
      </c:barChart>
      <c:catAx>
        <c:axId val="31035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67360"/>
        <c:crosses val="autoZero"/>
        <c:auto val="1"/>
        <c:lblAlgn val="ctr"/>
        <c:lblOffset val="100"/>
        <c:noMultiLvlLbl val="0"/>
      </c:catAx>
      <c:valAx>
        <c:axId val="31036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5584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</c:v>
                </c:pt>
                <c:pt idx="1">
                  <c:v>14.1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393472"/>
        <c:axId val="310399360"/>
      </c:barChart>
      <c:catAx>
        <c:axId val="3103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99360"/>
        <c:crosses val="autoZero"/>
        <c:auto val="1"/>
        <c:lblAlgn val="ctr"/>
        <c:lblOffset val="100"/>
        <c:noMultiLvlLbl val="0"/>
      </c:catAx>
      <c:valAx>
        <c:axId val="31039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9347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40.6</c:v>
                </c:pt>
                <c:pt idx="1">
                  <c:v>24.9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518912"/>
        <c:axId val="310520448"/>
      </c:barChart>
      <c:catAx>
        <c:axId val="31051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520448"/>
        <c:crosses val="autoZero"/>
        <c:auto val="1"/>
        <c:lblAlgn val="ctr"/>
        <c:lblOffset val="100"/>
        <c:noMultiLvlLbl val="0"/>
      </c:catAx>
      <c:valAx>
        <c:axId val="31052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0518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16.5</c:v>
                </c:pt>
                <c:pt idx="1">
                  <c:v>57.3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2128640"/>
        <c:axId val="312130560"/>
      </c:barChart>
      <c:catAx>
        <c:axId val="3121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130560"/>
        <c:crosses val="autoZero"/>
        <c:auto val="1"/>
        <c:lblAlgn val="ctr"/>
        <c:lblOffset val="100"/>
        <c:noMultiLvlLbl val="0"/>
      </c:catAx>
      <c:valAx>
        <c:axId val="31213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212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448896"/>
        <c:axId val="312450432"/>
      </c:barChart>
      <c:catAx>
        <c:axId val="31244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450432"/>
        <c:crosses val="autoZero"/>
        <c:auto val="1"/>
        <c:lblAlgn val="ctr"/>
        <c:lblOffset val="100"/>
        <c:noMultiLvlLbl val="0"/>
      </c:catAx>
      <c:valAx>
        <c:axId val="31245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44889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48.7</c:v>
                </c:pt>
                <c:pt idx="1">
                  <c:v>43.2</c:v>
                </c:pt>
                <c:pt idx="2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8.6</c:v>
                </c:pt>
                <c:pt idx="1">
                  <c:v>5.6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42.7</c:v>
                </c:pt>
                <c:pt idx="1">
                  <c:v>51.3</c:v>
                </c:pt>
                <c:pt idx="2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3754752"/>
        <c:axId val="313778176"/>
      </c:barChart>
      <c:catAx>
        <c:axId val="3137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778176"/>
        <c:crosses val="autoZero"/>
        <c:auto val="1"/>
        <c:lblAlgn val="ctr"/>
        <c:lblOffset val="100"/>
        <c:noMultiLvlLbl val="0"/>
      </c:catAx>
      <c:valAx>
        <c:axId val="313778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3754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1813</c:v>
                </c:pt>
                <c:pt idx="1">
                  <c:v>1749</c:v>
                </c:pt>
                <c:pt idx="2">
                  <c:v>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139</c:v>
                </c:pt>
                <c:pt idx="1">
                  <c:v>212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191872"/>
        <c:axId val="314193408"/>
      </c:barChart>
      <c:catAx>
        <c:axId val="31419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193408"/>
        <c:crosses val="autoZero"/>
        <c:auto val="1"/>
        <c:lblAlgn val="ctr"/>
        <c:lblOffset val="100"/>
        <c:noMultiLvlLbl val="0"/>
      </c:catAx>
      <c:valAx>
        <c:axId val="314193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4191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4612</c:v>
                </c:pt>
                <c:pt idx="1">
                  <c:v>3608</c:v>
                </c:pt>
                <c:pt idx="2">
                  <c:v>17361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230</c:v>
                </c:pt>
                <c:pt idx="1">
                  <c:v>287</c:v>
                </c:pt>
                <c:pt idx="2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0398976"/>
        <c:axId val="290400512"/>
      </c:barChart>
      <c:catAx>
        <c:axId val="29039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400512"/>
        <c:crosses val="autoZero"/>
        <c:auto val="1"/>
        <c:lblAlgn val="ctr"/>
        <c:lblOffset val="100"/>
        <c:noMultiLvlLbl val="0"/>
      </c:catAx>
      <c:valAx>
        <c:axId val="290400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0398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2.5</c:v>
                </c:pt>
                <c:pt idx="1">
                  <c:v>2.1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1.7</c:v>
                </c:pt>
                <c:pt idx="1">
                  <c:v>1.4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0722176"/>
        <c:axId val="290723712"/>
      </c:barChart>
      <c:catAx>
        <c:axId val="29072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23712"/>
        <c:crosses val="autoZero"/>
        <c:auto val="1"/>
        <c:lblAlgn val="ctr"/>
        <c:lblOffset val="100"/>
        <c:noMultiLvlLbl val="0"/>
      </c:catAx>
      <c:valAx>
        <c:axId val="290723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0722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21.4</c:v>
                </c:pt>
                <c:pt idx="1">
                  <c:v>22.3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37.4</c:v>
                </c:pt>
                <c:pt idx="1">
                  <c:v>38.6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1336192"/>
        <c:axId val="291337728"/>
      </c:barChart>
      <c:catAx>
        <c:axId val="2913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337728"/>
        <c:crosses val="autoZero"/>
        <c:auto val="1"/>
        <c:lblAlgn val="ctr"/>
        <c:lblOffset val="100"/>
        <c:noMultiLvlLbl val="0"/>
      </c:catAx>
      <c:valAx>
        <c:axId val="29133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1336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138.23099999999999</c:v>
                </c:pt>
                <c:pt idx="1">
                  <c:v>196.73099999999999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368320"/>
        <c:axId val="291370112"/>
      </c:barChart>
      <c:catAx>
        <c:axId val="291368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370112"/>
        <c:crosses val="autoZero"/>
        <c:auto val="1"/>
        <c:lblAlgn val="ctr"/>
        <c:lblOffset val="100"/>
        <c:noMultiLvlLbl val="0"/>
      </c:catAx>
      <c:valAx>
        <c:axId val="291370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36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3524.48</c:v>
                </c:pt>
                <c:pt idx="1">
                  <c:v>9874.64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396224"/>
        <c:axId val="291426688"/>
      </c:barChart>
      <c:catAx>
        <c:axId val="29139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26688"/>
        <c:crosses val="autoZero"/>
        <c:auto val="1"/>
        <c:lblAlgn val="ctr"/>
        <c:lblOffset val="100"/>
        <c:noMultiLvlLbl val="0"/>
      </c:catAx>
      <c:valAx>
        <c:axId val="2914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39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154</c:v>
                </c:pt>
                <c:pt idx="1">
                  <c:v>153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121</c:v>
                </c:pt>
                <c:pt idx="1">
                  <c:v>119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452800"/>
        <c:axId val="291454336"/>
      </c:barChart>
      <c:catAx>
        <c:axId val="29145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54336"/>
        <c:crosses val="autoZero"/>
        <c:auto val="1"/>
        <c:lblAlgn val="ctr"/>
        <c:lblOffset val="100"/>
        <c:noMultiLvlLbl val="0"/>
      </c:catAx>
      <c:valAx>
        <c:axId val="29145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52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16.3</c:v>
                </c:pt>
                <c:pt idx="1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</c:v>
                </c:pt>
                <c:pt idx="1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23.6</c:v>
                </c:pt>
                <c:pt idx="1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60256"/>
        <c:axId val="193788160"/>
      </c:barChart>
      <c:catAx>
        <c:axId val="19376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auto val="1"/>
        <c:lblAlgn val="ctr"/>
        <c:lblOffset val="100"/>
        <c:noMultiLvlLbl val="0"/>
      </c:catAx>
      <c:valAx>
        <c:axId val="19378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60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504</c:v>
                </c:pt>
                <c:pt idx="1">
                  <c:v>625</c:v>
                </c:pt>
                <c:pt idx="2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624</c:v>
                </c:pt>
                <c:pt idx="1">
                  <c:v>737</c:v>
                </c:pt>
                <c:pt idx="2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24992"/>
        <c:axId val="59549184"/>
      </c:barChart>
      <c:catAx>
        <c:axId val="595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184"/>
        <c:crosses val="autoZero"/>
        <c:auto val="1"/>
        <c:lblAlgn val="ctr"/>
        <c:lblOffset val="100"/>
        <c:noMultiLvlLbl val="0"/>
      </c:catAx>
      <c:valAx>
        <c:axId val="595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29</c:v>
                </c:pt>
                <c:pt idx="1">
                  <c:v>66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896</c:v>
                </c:pt>
                <c:pt idx="1">
                  <c:v>872</c:v>
                </c:pt>
                <c:pt idx="2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716</c:v>
                </c:pt>
                <c:pt idx="1">
                  <c:v>658</c:v>
                </c:pt>
                <c:pt idx="2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504"/>
        <c:axId val="146807424"/>
      </c:barChart>
      <c:catAx>
        <c:axId val="1468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424"/>
        <c:crosses val="autoZero"/>
        <c:auto val="1"/>
        <c:lblAlgn val="ctr"/>
        <c:lblOffset val="100"/>
        <c:noMultiLvlLbl val="0"/>
      </c:catAx>
      <c:valAx>
        <c:axId val="14680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5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16.5</c:v>
                </c:pt>
                <c:pt idx="1">
                  <c:v>57.3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16.3</c:v>
                </c:pt>
                <c:pt idx="1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</c:v>
                </c:pt>
                <c:pt idx="1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23.6</c:v>
                </c:pt>
                <c:pt idx="1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381632"/>
        <c:axId val="147530880"/>
      </c:barChart>
      <c:catAx>
        <c:axId val="14738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0880"/>
        <c:crosses val="autoZero"/>
        <c:auto val="1"/>
        <c:lblAlgn val="ctr"/>
        <c:lblOffset val="100"/>
        <c:noMultiLvlLbl val="0"/>
      </c:catAx>
      <c:valAx>
        <c:axId val="14753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816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48.7</c:v>
                </c:pt>
                <c:pt idx="1">
                  <c:v>43.2</c:v>
                </c:pt>
                <c:pt idx="2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8.6</c:v>
                </c:pt>
                <c:pt idx="1">
                  <c:v>5.6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42.7</c:v>
                </c:pt>
                <c:pt idx="1">
                  <c:v>51.3</c:v>
                </c:pt>
                <c:pt idx="2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58720"/>
        <c:axId val="150164608"/>
      </c:barChart>
      <c:catAx>
        <c:axId val="15015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4608"/>
        <c:crosses val="autoZero"/>
        <c:auto val="1"/>
        <c:lblAlgn val="ctr"/>
        <c:lblOffset val="100"/>
        <c:noMultiLvlLbl val="0"/>
      </c:catAx>
      <c:valAx>
        <c:axId val="15016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58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49</c:v>
                </c:pt>
                <c:pt idx="1">
                  <c:v>51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28</c:v>
                </c:pt>
                <c:pt idx="1">
                  <c:v>36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59424"/>
        <c:axId val="150373504"/>
      </c:barChart>
      <c:catAx>
        <c:axId val="15035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504"/>
        <c:crosses val="autoZero"/>
        <c:auto val="1"/>
        <c:lblAlgn val="ctr"/>
        <c:lblOffset val="100"/>
        <c:noMultiLvlLbl val="0"/>
      </c:catAx>
      <c:valAx>
        <c:axId val="15037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5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25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4528"/>
        <c:axId val="150722048"/>
      </c:barChart>
      <c:catAx>
        <c:axId val="15069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auto val="1"/>
        <c:lblAlgn val="ctr"/>
        <c:lblOffset val="100"/>
        <c:noMultiLvlLbl val="0"/>
      </c:catAx>
      <c:valAx>
        <c:axId val="15072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625</c:v>
                </c:pt>
                <c:pt idx="1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160"/>
        <c:axId val="198493696"/>
      </c:barChart>
      <c:catAx>
        <c:axId val="19849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3696"/>
        <c:crosses val="autoZero"/>
        <c:auto val="1"/>
        <c:lblAlgn val="ctr"/>
        <c:lblOffset val="100"/>
        <c:noMultiLvlLbl val="0"/>
      </c:catAx>
      <c:valAx>
        <c:axId val="1984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221</c:v>
                </c:pt>
                <c:pt idx="1">
                  <c:v>163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13</c:v>
                </c:pt>
                <c:pt idx="1">
                  <c:v>23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7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80160"/>
        <c:axId val="152814720"/>
      </c:barChart>
      <c:catAx>
        <c:axId val="1527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auto val="1"/>
        <c:lblAlgn val="ctr"/>
        <c:lblOffset val="100"/>
        <c:noMultiLvlLbl val="0"/>
      </c:catAx>
      <c:valAx>
        <c:axId val="1528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8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5088"/>
        <c:axId val="153308160"/>
      </c:barChart>
      <c:catAx>
        <c:axId val="15330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auto val="1"/>
        <c:lblAlgn val="ctr"/>
        <c:lblOffset val="100"/>
        <c:noMultiLvlLbl val="0"/>
      </c:catAx>
      <c:valAx>
        <c:axId val="15330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138.23099999999999</c:v>
                </c:pt>
                <c:pt idx="1">
                  <c:v>196.73099999999999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3303</c:v>
                </c:pt>
                <c:pt idx="1">
                  <c:v>3136</c:v>
                </c:pt>
                <c:pt idx="2">
                  <c:v>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8464"/>
        <c:axId val="153938176"/>
      </c:barChart>
      <c:catAx>
        <c:axId val="1539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auto val="1"/>
        <c:lblAlgn val="ctr"/>
        <c:lblOffset val="100"/>
        <c:noMultiLvlLbl val="0"/>
      </c:catAx>
      <c:valAx>
        <c:axId val="1539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15.36009155562822</c:v>
                </c:pt>
                <c:pt idx="1">
                  <c:v>61.939017411918584</c:v>
                </c:pt>
                <c:pt idx="2">
                  <c:v>22.7008910324532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088"/>
        <c:axId val="154314624"/>
      </c:barChart>
      <c:catAx>
        <c:axId val="1543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4624"/>
        <c:crosses val="autoZero"/>
        <c:auto val="1"/>
        <c:lblAlgn val="ctr"/>
        <c:lblOffset val="100"/>
        <c:noMultiLvlLbl val="0"/>
      </c:catAx>
      <c:valAx>
        <c:axId val="15431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49</c:v>
                </c:pt>
                <c:pt idx="1">
                  <c:v>51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28</c:v>
                </c:pt>
                <c:pt idx="1">
                  <c:v>36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2320"/>
        <c:axId val="199354240"/>
      </c:barChart>
      <c:catAx>
        <c:axId val="19935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4240"/>
        <c:crosses val="autoZero"/>
        <c:auto val="1"/>
        <c:lblAlgn val="ctr"/>
        <c:lblOffset val="100"/>
        <c:noMultiLvlLbl val="0"/>
      </c:catAx>
      <c:valAx>
        <c:axId val="1993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72224"/>
        <c:axId val="154798336"/>
      </c:barChart>
      <c:catAx>
        <c:axId val="1547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auto val="1"/>
        <c:lblAlgn val="ctr"/>
        <c:lblOffset val="100"/>
        <c:noMultiLvlLbl val="0"/>
      </c:catAx>
      <c:valAx>
        <c:axId val="1547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79.599999999999994</c:v>
                </c:pt>
                <c:pt idx="1">
                  <c:v>91.3</c:v>
                </c:pt>
                <c:pt idx="2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81.099999999999994</c:v>
                </c:pt>
                <c:pt idx="1">
                  <c:v>81.8</c:v>
                </c:pt>
                <c:pt idx="2">
                  <c:v>76.099999999999994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480</c:v>
                </c:pt>
                <c:pt idx="1">
                  <c:v>432</c:v>
                </c:pt>
                <c:pt idx="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088"/>
        <c:axId val="155258880"/>
      </c:barChart>
      <c:catAx>
        <c:axId val="1552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auto val="1"/>
        <c:lblAlgn val="ctr"/>
        <c:lblOffset val="100"/>
        <c:noMultiLvlLbl val="0"/>
      </c:catAx>
      <c:valAx>
        <c:axId val="1552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</c:v>
                </c:pt>
                <c:pt idx="1">
                  <c:v>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99232"/>
        <c:axId val="155600768"/>
      </c:barChart>
      <c:catAx>
        <c:axId val="1555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auto val="1"/>
        <c:lblAlgn val="ctr"/>
        <c:lblOffset val="100"/>
        <c:noMultiLvlLbl val="0"/>
      </c:catAx>
      <c:valAx>
        <c:axId val="1556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59</c:v>
                </c:pt>
                <c:pt idx="1">
                  <c:v>70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108</c:v>
                </c:pt>
                <c:pt idx="1">
                  <c:v>108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79872"/>
        <c:axId val="156580480"/>
      </c:barChart>
      <c:catAx>
        <c:axId val="15647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480"/>
        <c:crosses val="autoZero"/>
        <c:auto val="1"/>
        <c:lblAlgn val="ctr"/>
        <c:lblOffset val="100"/>
        <c:noMultiLvlLbl val="0"/>
      </c:catAx>
      <c:valAx>
        <c:axId val="15658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1.9700809286356578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1.8965094416741601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2.0600016349219326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2.6403989209515246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2.4523828987165865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2.354287582767923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2.5341289953404726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2.6158750919643587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2.9510340881222921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3.5641298128014385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3.7112727867244337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3.9074634186217607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4.4061146080274662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4.4224638273522441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3.2780184746178374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2.0436524155971552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1.4796043488923403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0.81746096623886211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2.0436524155971552</c:v>
                </c:pt>
                <c:pt idx="1">
                  <c:v>2.0600016349219326</c:v>
                </c:pt>
                <c:pt idx="2">
                  <c:v>2.3134145344559798</c:v>
                </c:pt>
                <c:pt idx="3">
                  <c:v>2.5504782146652496</c:v>
                </c:pt>
                <c:pt idx="4">
                  <c:v>2.4850813373661405</c:v>
                </c:pt>
                <c:pt idx="5">
                  <c:v>2.9101610398103492</c:v>
                </c:pt>
                <c:pt idx="6">
                  <c:v>2.9019864301479603</c:v>
                </c:pt>
                <c:pt idx="7">
                  <c:v>3.2044469876563397</c:v>
                </c:pt>
                <c:pt idx="8">
                  <c:v>2.8202403335240742</c:v>
                </c:pt>
                <c:pt idx="9">
                  <c:v>3.8829395896345953</c:v>
                </c:pt>
                <c:pt idx="10">
                  <c:v>3.8257173219978751</c:v>
                </c:pt>
                <c:pt idx="11">
                  <c:v>4.3325431210659691</c:v>
                </c:pt>
                <c:pt idx="12">
                  <c:v>4.9047657974331731</c:v>
                </c:pt>
                <c:pt idx="13">
                  <c:v>4.4061146080274662</c:v>
                </c:pt>
                <c:pt idx="14">
                  <c:v>3.253494645630671</c:v>
                </c:pt>
                <c:pt idx="15">
                  <c:v>1.5531758358538379</c:v>
                </c:pt>
                <c:pt idx="16">
                  <c:v>0.91555628218752561</c:v>
                </c:pt>
                <c:pt idx="17">
                  <c:v>0.53134962805526043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152"/>
        <c:axId val="158210688"/>
      </c:barChart>
      <c:catAx>
        <c:axId val="1582091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0688"/>
        <c:crosses val="autoZero"/>
        <c:auto val="1"/>
        <c:lblAlgn val="ctr"/>
        <c:lblOffset val="100"/>
        <c:noMultiLvlLbl val="0"/>
      </c:catAx>
      <c:valAx>
        <c:axId val="158210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0.20940415000951837</c:v>
                </c:pt>
                <c:pt idx="1">
                  <c:v>0.29525742756966228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2.4938130592042644</c:v>
                </c:pt>
                <c:pt idx="1">
                  <c:v>0.77505074737036361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15.381686655244623</c:v>
                </c:pt>
                <c:pt idx="1">
                  <c:v>7.3814356892415569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25.128498001142201</c:v>
                </c:pt>
                <c:pt idx="1">
                  <c:v>22.052039121609155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45.459737292975447</c:v>
                </c:pt>
                <c:pt idx="1">
                  <c:v>59.660453958294887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4.1309727774604985</c:v>
                </c:pt>
                <c:pt idx="1">
                  <c:v>2.9525742756966231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7.1958880639634497</c:v>
                </c:pt>
                <c:pt idx="1">
                  <c:v>6.8831887802177523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520"/>
        <c:axId val="159130368"/>
      </c:barChart>
      <c:catAx>
        <c:axId val="15909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368"/>
        <c:crosses val="autoZero"/>
        <c:auto val="1"/>
        <c:lblAlgn val="ctr"/>
        <c:lblOffset val="100"/>
        <c:noMultiLvlLbl val="0"/>
      </c:catAx>
      <c:valAx>
        <c:axId val="15913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41.899866742813629</c:v>
                </c:pt>
                <c:pt idx="1">
                  <c:v>37.737589961247465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26.803731201218351</c:v>
                </c:pt>
                <c:pt idx="1">
                  <c:v>33.179553423140803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31.125071387778412</c:v>
                </c:pt>
                <c:pt idx="1">
                  <c:v>28.71378483114966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0.17133066818960593</c:v>
                </c:pt>
                <c:pt idx="1">
                  <c:v>0.36907178446207789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520"/>
        <c:axId val="159677056"/>
      </c:barChart>
      <c:catAx>
        <c:axId val="15967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auto val="1"/>
        <c:lblAlgn val="ctr"/>
        <c:lblOffset val="100"/>
        <c:noMultiLvlLbl val="0"/>
      </c:catAx>
      <c:valAx>
        <c:axId val="159677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13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504"/>
        <c:axId val="160027392"/>
      </c:barChart>
      <c:catAx>
        <c:axId val="16002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392"/>
        <c:crosses val="autoZero"/>
        <c:auto val="1"/>
        <c:lblAlgn val="ctr"/>
        <c:lblOffset val="100"/>
        <c:noMultiLvlLbl val="0"/>
      </c:catAx>
      <c:valAx>
        <c:axId val="16002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25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8896"/>
        <c:axId val="199966720"/>
      </c:barChart>
      <c:catAx>
        <c:axId val="19980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auto val="1"/>
        <c:lblAlgn val="ctr"/>
        <c:lblOffset val="100"/>
        <c:noMultiLvlLbl val="0"/>
      </c:catAx>
      <c:valAx>
        <c:axId val="19996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1.74</c:v>
                </c:pt>
                <c:pt idx="1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89696"/>
        <c:axId val="160591232"/>
      </c:barChart>
      <c:catAx>
        <c:axId val="16058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auto val="1"/>
        <c:lblAlgn val="ctr"/>
        <c:lblOffset val="100"/>
        <c:noMultiLvlLbl val="0"/>
      </c:catAx>
      <c:valAx>
        <c:axId val="1605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8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64.744094488188978</c:v>
                </c:pt>
                <c:pt idx="2">
                  <c:v>14.472049689440993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35.255905511811022</c:v>
                </c:pt>
                <c:pt idx="2">
                  <c:v>85.527950310559007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5648"/>
        <c:axId val="160822016"/>
      </c:barChart>
      <c:catAx>
        <c:axId val="160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2016"/>
        <c:crosses val="autoZero"/>
        <c:auto val="1"/>
        <c:lblAlgn val="ctr"/>
        <c:lblOffset val="100"/>
        <c:noMultiLvlLbl val="0"/>
      </c:catAx>
      <c:valAx>
        <c:axId val="160822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5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46</c:v>
                </c:pt>
                <c:pt idx="1">
                  <c:v>49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44</c:v>
                </c:pt>
                <c:pt idx="1">
                  <c:v>57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4816"/>
        <c:axId val="160996352"/>
      </c:barChart>
      <c:catAx>
        <c:axId val="160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6352"/>
        <c:crosses val="autoZero"/>
        <c:auto val="1"/>
        <c:lblAlgn val="ctr"/>
        <c:lblOffset val="100"/>
        <c:noMultiLvlLbl val="0"/>
      </c:catAx>
      <c:valAx>
        <c:axId val="16099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104</c:v>
                </c:pt>
                <c:pt idx="1">
                  <c:v>142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123</c:v>
                </c:pt>
                <c:pt idx="1">
                  <c:v>151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8528"/>
        <c:axId val="161480064"/>
      </c:barChart>
      <c:catAx>
        <c:axId val="1614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80064"/>
        <c:crosses val="autoZero"/>
        <c:auto val="1"/>
        <c:lblAlgn val="ctr"/>
        <c:lblOffset val="100"/>
        <c:noMultiLvlLbl val="0"/>
      </c:catAx>
      <c:valAx>
        <c:axId val="1614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8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28.19798585815299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29.419327190914935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16.39168630812085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14.098992929076495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7.0280694236125987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4.8639382901221344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0512"/>
        <c:axId val="161922432"/>
      </c:barChart>
      <c:catAx>
        <c:axId val="16192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2432"/>
        <c:crosses val="autoZero"/>
        <c:auto val="1"/>
        <c:lblAlgn val="ctr"/>
        <c:lblOffset val="100"/>
        <c:noMultiLvlLbl val="0"/>
      </c:catAx>
      <c:valAx>
        <c:axId val="161922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0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45.9</c:v>
                </c:pt>
                <c:pt idx="1">
                  <c:v>43.34</c:v>
                </c:pt>
                <c:pt idx="2">
                  <c:v>9.34</c:v>
                </c:pt>
                <c:pt idx="3">
                  <c:v>1.17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51.29</c:v>
                </c:pt>
                <c:pt idx="1">
                  <c:v>37.700000000000003</c:v>
                </c:pt>
                <c:pt idx="2">
                  <c:v>9.5500000000000007</c:v>
                </c:pt>
                <c:pt idx="3">
                  <c:v>1.07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55169</c:v>
                </c:pt>
                <c:pt idx="1">
                  <c:v>61304</c:v>
                </c:pt>
                <c:pt idx="2">
                  <c:v>69636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7264"/>
        <c:axId val="162428800"/>
      </c:barChart>
      <c:catAx>
        <c:axId val="1624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auto val="1"/>
        <c:lblAlgn val="ctr"/>
        <c:lblOffset val="100"/>
        <c:noMultiLvlLbl val="0"/>
      </c:catAx>
      <c:valAx>
        <c:axId val="16242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1300</c:v>
                </c:pt>
                <c:pt idx="1">
                  <c:v>1327</c:v>
                </c:pt>
                <c:pt idx="2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2331</c:v>
                </c:pt>
                <c:pt idx="1">
                  <c:v>2352</c:v>
                </c:pt>
                <c:pt idx="2">
                  <c:v>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3216768"/>
        <c:axId val="164366592"/>
      </c:barChart>
      <c:catAx>
        <c:axId val="16321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592"/>
        <c:crosses val="autoZero"/>
        <c:auto val="1"/>
        <c:lblAlgn val="ctr"/>
        <c:lblOffset val="100"/>
        <c:noMultiLvlLbl val="0"/>
      </c:catAx>
      <c:valAx>
        <c:axId val="16436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6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20.8</c:v>
                </c:pt>
                <c:pt idx="1">
                  <c:v>27.3</c:v>
                </c:pt>
                <c:pt idx="2">
                  <c:v>3.8</c:v>
                </c:pt>
                <c:pt idx="3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58.689458689458682</c:v>
                </c:pt>
                <c:pt idx="1">
                  <c:v>61.477572559366756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41.310541310541311</c:v>
                </c:pt>
                <c:pt idx="1">
                  <c:v>38.522427440633244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296960"/>
        <c:axId val="167575552"/>
      </c:barChart>
      <c:catAx>
        <c:axId val="166296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2969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625</c:v>
                </c:pt>
                <c:pt idx="1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</c:v>
                </c:pt>
                <c:pt idx="1">
                  <c:v>14.1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40.6</c:v>
                </c:pt>
                <c:pt idx="1">
                  <c:v>24.9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28800"/>
        <c:axId val="186451072"/>
      </c:barChart>
      <c:catAx>
        <c:axId val="186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auto val="1"/>
        <c:lblAlgn val="ctr"/>
        <c:lblOffset val="100"/>
        <c:noMultiLvlLbl val="0"/>
      </c:catAx>
      <c:valAx>
        <c:axId val="18645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528"/>
        <c:axId val="186568064"/>
      </c:barChart>
      <c:catAx>
        <c:axId val="1865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8064"/>
        <c:crosses val="autoZero"/>
        <c:auto val="1"/>
        <c:lblAlgn val="ctr"/>
        <c:lblOffset val="100"/>
        <c:noMultiLvlLbl val="0"/>
      </c:catAx>
      <c:valAx>
        <c:axId val="1865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1813</c:v>
                </c:pt>
                <c:pt idx="1">
                  <c:v>1749</c:v>
                </c:pt>
                <c:pt idx="2">
                  <c:v>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139</c:v>
                </c:pt>
                <c:pt idx="1">
                  <c:v>212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6592"/>
        <c:axId val="186858112"/>
      </c:barChart>
      <c:catAx>
        <c:axId val="1868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112"/>
        <c:crosses val="autoZero"/>
        <c:auto val="1"/>
        <c:lblAlgn val="ctr"/>
        <c:lblOffset val="100"/>
        <c:noMultiLvlLbl val="0"/>
      </c:catAx>
      <c:valAx>
        <c:axId val="186858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4612</c:v>
                </c:pt>
                <c:pt idx="1">
                  <c:v>3608</c:v>
                </c:pt>
                <c:pt idx="2">
                  <c:v>17361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230</c:v>
                </c:pt>
                <c:pt idx="1">
                  <c:v>287</c:v>
                </c:pt>
                <c:pt idx="2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464"/>
        <c:axId val="189344384"/>
      </c:barChart>
      <c:catAx>
        <c:axId val="18934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384"/>
        <c:crosses val="autoZero"/>
        <c:auto val="1"/>
        <c:lblAlgn val="ctr"/>
        <c:lblOffset val="100"/>
        <c:noMultiLvlLbl val="0"/>
      </c:catAx>
      <c:valAx>
        <c:axId val="189344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2.5</c:v>
                </c:pt>
                <c:pt idx="1">
                  <c:v>2.1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1.7</c:v>
                </c:pt>
                <c:pt idx="1">
                  <c:v>1.4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5808"/>
        <c:axId val="189461248"/>
      </c:barChart>
      <c:catAx>
        <c:axId val="1894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1248"/>
        <c:crosses val="autoZero"/>
        <c:auto val="1"/>
        <c:lblAlgn val="ctr"/>
        <c:lblOffset val="100"/>
        <c:noMultiLvlLbl val="0"/>
      </c:catAx>
      <c:valAx>
        <c:axId val="189461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21.4</c:v>
                </c:pt>
                <c:pt idx="1">
                  <c:v>22.3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37.4</c:v>
                </c:pt>
                <c:pt idx="1">
                  <c:v>38.6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128"/>
        <c:axId val="189585664"/>
      </c:barChart>
      <c:catAx>
        <c:axId val="1895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664"/>
        <c:crosses val="autoZero"/>
        <c:auto val="1"/>
        <c:lblAlgn val="ctr"/>
        <c:lblOffset val="100"/>
        <c:noMultiLvlLbl val="0"/>
      </c:catAx>
      <c:valAx>
        <c:axId val="189585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3524.48</c:v>
                </c:pt>
                <c:pt idx="1">
                  <c:v>9874.64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1632"/>
        <c:axId val="189943168"/>
      </c:barChart>
      <c:catAx>
        <c:axId val="18994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3168"/>
        <c:crosses val="autoZero"/>
        <c:auto val="1"/>
        <c:lblAlgn val="ctr"/>
        <c:lblOffset val="100"/>
        <c:noMultiLvlLbl val="0"/>
      </c:catAx>
      <c:valAx>
        <c:axId val="18994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154</c:v>
                </c:pt>
                <c:pt idx="1">
                  <c:v>153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121</c:v>
                </c:pt>
                <c:pt idx="1">
                  <c:v>119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8512"/>
        <c:axId val="190130048"/>
      </c:barChart>
      <c:catAx>
        <c:axId val="1901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048"/>
        <c:crosses val="autoZero"/>
        <c:auto val="1"/>
        <c:lblAlgn val="ctr"/>
        <c:lblOffset val="100"/>
        <c:noMultiLvlLbl val="0"/>
      </c:catAx>
      <c:valAx>
        <c:axId val="1901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6007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6226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11901</v>
      </c>
      <c r="C4" s="35">
        <v>5859</v>
      </c>
      <c r="D4" s="63">
        <v>6042</v>
      </c>
      <c r="E4" s="211"/>
    </row>
    <row r="5" spans="1:5" ht="30" x14ac:dyDescent="0.25">
      <c r="A5" s="201" t="s">
        <v>716</v>
      </c>
      <c r="B5" s="72">
        <v>12646</v>
      </c>
      <c r="C5" s="61">
        <v>6240</v>
      </c>
      <c r="D5" s="111">
        <v>6406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2189</v>
      </c>
      <c r="C4" s="71">
        <v>3759</v>
      </c>
    </row>
    <row r="5" spans="1:6" x14ac:dyDescent="0.25">
      <c r="A5" s="286" t="s">
        <v>719</v>
      </c>
      <c r="B5" s="214">
        <v>390</v>
      </c>
      <c r="C5" s="214">
        <v>467</v>
      </c>
    </row>
    <row r="6" spans="1:6" x14ac:dyDescent="0.25">
      <c r="A6" s="286" t="s">
        <v>720</v>
      </c>
      <c r="B6" s="214">
        <v>983</v>
      </c>
      <c r="C6" s="214">
        <v>1026</v>
      </c>
    </row>
    <row r="7" spans="1:6" x14ac:dyDescent="0.25">
      <c r="A7" s="286" t="s">
        <v>721</v>
      </c>
      <c r="B7" s="214">
        <v>1530</v>
      </c>
      <c r="C7" s="214">
        <v>1154</v>
      </c>
    </row>
    <row r="8" spans="1:6" x14ac:dyDescent="0.25">
      <c r="A8" s="286" t="s">
        <v>722</v>
      </c>
      <c r="B8" s="214">
        <v>8</v>
      </c>
      <c r="C8" s="214">
        <v>39</v>
      </c>
    </row>
    <row r="9" spans="1:6" x14ac:dyDescent="0.25">
      <c r="A9" s="286" t="s">
        <v>723</v>
      </c>
      <c r="B9" s="214">
        <v>522</v>
      </c>
      <c r="C9" s="214">
        <v>493</v>
      </c>
    </row>
    <row r="10" spans="1:6" ht="30" x14ac:dyDescent="0.25">
      <c r="A10" s="293" t="s">
        <v>724</v>
      </c>
      <c r="B10" s="214">
        <v>1364</v>
      </c>
      <c r="C10" s="214">
        <v>102</v>
      </c>
    </row>
    <row r="11" spans="1:6" x14ac:dyDescent="0.25">
      <c r="A11" s="286" t="s">
        <v>887</v>
      </c>
      <c r="B11" s="214">
        <v>188</v>
      </c>
      <c r="C11" s="214">
        <v>255</v>
      </c>
    </row>
    <row r="12" spans="1:6" x14ac:dyDescent="0.25">
      <c r="A12" s="294" t="s">
        <v>16</v>
      </c>
      <c r="B12" s="1">
        <f>SUM(B4:B11)</f>
        <v>7174</v>
      </c>
      <c r="C12" s="1">
        <f>SUM(C4:C11)</f>
        <v>7295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1351</v>
      </c>
      <c r="C19" s="71">
        <v>2137</v>
      </c>
    </row>
    <row r="20" spans="1:3" x14ac:dyDescent="0.25">
      <c r="A20" s="286" t="s">
        <v>719</v>
      </c>
      <c r="B20" s="214">
        <v>471</v>
      </c>
      <c r="C20" s="214">
        <v>517</v>
      </c>
    </row>
    <row r="21" spans="1:3" x14ac:dyDescent="0.25">
      <c r="A21" s="286" t="s">
        <v>720</v>
      </c>
      <c r="B21" s="214">
        <v>720</v>
      </c>
      <c r="C21" s="214">
        <v>776</v>
      </c>
    </row>
    <row r="22" spans="1:3" x14ac:dyDescent="0.25">
      <c r="A22" s="286" t="s">
        <v>721</v>
      </c>
      <c r="B22" s="214">
        <v>1563</v>
      </c>
      <c r="C22" s="214">
        <v>1446</v>
      </c>
    </row>
    <row r="23" spans="1:3" x14ac:dyDescent="0.25">
      <c r="A23" s="286" t="s">
        <v>722</v>
      </c>
      <c r="B23" s="214">
        <v>12</v>
      </c>
      <c r="C23" s="214">
        <v>36</v>
      </c>
    </row>
    <row r="24" spans="1:3" x14ac:dyDescent="0.25">
      <c r="A24" s="286" t="s">
        <v>723</v>
      </c>
      <c r="B24" s="214">
        <v>401</v>
      </c>
      <c r="C24" s="214">
        <v>311</v>
      </c>
    </row>
    <row r="25" spans="1:3" ht="30" x14ac:dyDescent="0.25">
      <c r="A25" s="293" t="s">
        <v>724</v>
      </c>
      <c r="B25" s="214">
        <v>1096</v>
      </c>
      <c r="C25" s="214">
        <v>310</v>
      </c>
    </row>
    <row r="26" spans="1:3" x14ac:dyDescent="0.25">
      <c r="A26" s="286" t="s">
        <v>887</v>
      </c>
      <c r="B26" s="214">
        <v>359</v>
      </c>
      <c r="C26" s="214">
        <v>662</v>
      </c>
    </row>
    <row r="27" spans="1:3" x14ac:dyDescent="0.25">
      <c r="A27" s="294" t="s">
        <v>16</v>
      </c>
      <c r="B27" s="1">
        <f>SUM(B19:B26)</f>
        <v>5973</v>
      </c>
      <c r="C27" s="1">
        <f>SUM(C19:C26)</f>
        <v>6195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74.81</v>
      </c>
      <c r="C4" s="1018">
        <v>71.489999999999995</v>
      </c>
      <c r="D4" s="1018">
        <v>78.599999999999994</v>
      </c>
      <c r="E4" s="1019">
        <v>35</v>
      </c>
      <c r="F4" s="1019">
        <v>173.9</v>
      </c>
      <c r="G4" s="1020">
        <v>45.6</v>
      </c>
      <c r="H4" s="1021">
        <v>44.6</v>
      </c>
      <c r="I4" s="1022">
        <v>46.6</v>
      </c>
      <c r="J4" s="1019">
        <v>40.6</v>
      </c>
    </row>
    <row r="5" spans="1:12" x14ac:dyDescent="0.25">
      <c r="A5" s="498">
        <v>2021</v>
      </c>
      <c r="B5" s="757">
        <v>73.31</v>
      </c>
      <c r="C5" s="758">
        <v>69.98</v>
      </c>
      <c r="D5" s="758">
        <v>77.28</v>
      </c>
      <c r="E5" s="1023">
        <v>34</v>
      </c>
      <c r="F5" s="1023">
        <v>178.4</v>
      </c>
      <c r="G5" s="1024">
        <v>45.8</v>
      </c>
      <c r="H5" s="1025">
        <v>44.8</v>
      </c>
      <c r="I5" s="1026">
        <v>46.8</v>
      </c>
      <c r="J5" s="1023">
        <v>24.9</v>
      </c>
    </row>
    <row r="6" spans="1:12" x14ac:dyDescent="0.25">
      <c r="A6" s="499">
        <v>2022</v>
      </c>
      <c r="B6" s="1011">
        <v>72.86</v>
      </c>
      <c r="C6" s="1012">
        <v>69.06</v>
      </c>
      <c r="D6" s="1012">
        <v>76.989999999999995</v>
      </c>
      <c r="E6" s="1013">
        <v>34</v>
      </c>
      <c r="F6" s="1013">
        <v>182.6</v>
      </c>
      <c r="G6" s="1014">
        <v>45.5</v>
      </c>
      <c r="H6" s="1015">
        <v>44.8</v>
      </c>
      <c r="I6" s="1016">
        <v>46.2</v>
      </c>
      <c r="J6" s="1013">
        <v>16.3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40.6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24.9</v>
      </c>
    </row>
    <row r="13" spans="1:12" x14ac:dyDescent="0.25">
      <c r="A13" s="633">
        <f t="shared" si="0"/>
        <v>2022</v>
      </c>
      <c r="B13" s="627">
        <f t="shared" si="1"/>
        <v>16.3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3133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3613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69636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1409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3207</v>
      </c>
      <c r="C5" s="70">
        <v>3631</v>
      </c>
      <c r="D5" s="55">
        <v>2331</v>
      </c>
      <c r="E5" s="110">
        <v>1300</v>
      </c>
      <c r="F5" s="55">
        <v>29.5</v>
      </c>
      <c r="G5" s="55">
        <v>37.4</v>
      </c>
      <c r="H5" s="110">
        <v>21.4</v>
      </c>
      <c r="I5" s="55"/>
      <c r="J5" s="70"/>
      <c r="K5" s="55"/>
      <c r="L5" s="55"/>
      <c r="M5" s="71">
        <v>137</v>
      </c>
      <c r="N5" s="71">
        <v>121</v>
      </c>
      <c r="O5" s="71">
        <v>154</v>
      </c>
    </row>
    <row r="6" spans="1:16" x14ac:dyDescent="0.25">
      <c r="A6" s="215">
        <v>2021</v>
      </c>
      <c r="B6" s="212">
        <v>3192</v>
      </c>
      <c r="C6" s="212">
        <v>3679</v>
      </c>
      <c r="D6" s="58">
        <v>2352</v>
      </c>
      <c r="E6" s="160">
        <v>1327</v>
      </c>
      <c r="F6" s="58">
        <v>30.5</v>
      </c>
      <c r="G6" s="58">
        <v>38.6</v>
      </c>
      <c r="H6" s="160">
        <v>22.3</v>
      </c>
      <c r="I6" s="58">
        <v>55169</v>
      </c>
      <c r="J6" s="212">
        <v>1612</v>
      </c>
      <c r="K6" s="58">
        <v>716</v>
      </c>
      <c r="L6" s="58">
        <v>896</v>
      </c>
      <c r="M6" s="214">
        <v>136</v>
      </c>
      <c r="N6" s="214">
        <v>119</v>
      </c>
      <c r="O6" s="214">
        <v>153</v>
      </c>
    </row>
    <row r="7" spans="1:16" x14ac:dyDescent="0.25">
      <c r="A7" s="229">
        <v>2022</v>
      </c>
      <c r="B7" s="167">
        <v>3133</v>
      </c>
      <c r="C7" s="167">
        <v>3613</v>
      </c>
      <c r="D7" s="94">
        <v>2260</v>
      </c>
      <c r="E7" s="169">
        <v>1353</v>
      </c>
      <c r="F7" s="94">
        <v>29.5</v>
      </c>
      <c r="G7" s="58">
        <v>36.299999999999997</v>
      </c>
      <c r="H7" s="160">
        <v>22.5</v>
      </c>
      <c r="I7" s="94">
        <v>61304</v>
      </c>
      <c r="J7" s="167">
        <v>1530</v>
      </c>
      <c r="K7" s="94">
        <v>658</v>
      </c>
      <c r="L7" s="94">
        <v>872</v>
      </c>
      <c r="M7" s="214">
        <v>126</v>
      </c>
      <c r="N7" s="214">
        <v>107</v>
      </c>
      <c r="O7" s="214">
        <v>147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69636</v>
      </c>
      <c r="J8" s="1072">
        <v>1409</v>
      </c>
      <c r="K8" s="1073">
        <v>588</v>
      </c>
      <c r="L8" s="1073">
        <v>821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55169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61304</v>
      </c>
      <c r="F14" s="514">
        <f>A5</f>
        <v>2020</v>
      </c>
      <c r="G14" s="310">
        <f>IF(ISBLANK(E5),"",E5)</f>
        <v>1300</v>
      </c>
      <c r="H14" s="310">
        <f>IF(ISBLANK(D5),"",D5)</f>
        <v>2331</v>
      </c>
      <c r="K14" s="514">
        <f>A6</f>
        <v>2021</v>
      </c>
      <c r="L14" s="310">
        <f>IF(ISBLANK(L6),"",L6)</f>
        <v>896</v>
      </c>
      <c r="M14" s="310">
        <f>IF(ISBLANK(K6),"",K6)</f>
        <v>716</v>
      </c>
    </row>
    <row r="15" spans="1:16" x14ac:dyDescent="0.25">
      <c r="A15" s="481">
        <f>A8</f>
        <v>2023</v>
      </c>
      <c r="B15" s="311">
        <f t="shared" si="0"/>
        <v>69636</v>
      </c>
      <c r="F15" s="486">
        <f t="shared" ref="F15:F16" si="1">A6</f>
        <v>2021</v>
      </c>
      <c r="G15" s="479">
        <f t="shared" ref="G15:G16" si="2">IF(ISBLANK(E6),"",E6)</f>
        <v>1327</v>
      </c>
      <c r="H15" s="479">
        <f t="shared" ref="H15:H16" si="3">IF(ISBLANK(D6),"",D6)</f>
        <v>2352</v>
      </c>
      <c r="K15" s="486">
        <f>A7</f>
        <v>2022</v>
      </c>
      <c r="L15" s="479">
        <f t="shared" ref="L15:L16" si="4">IF(ISBLANK(L7),"",L7)</f>
        <v>872</v>
      </c>
      <c r="M15" s="479">
        <f t="shared" ref="M15:M16" si="5">IF(ISBLANK(K7),"",K7)</f>
        <v>658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1353</v>
      </c>
      <c r="H16" s="311">
        <f t="shared" si="3"/>
        <v>2260</v>
      </c>
      <c r="K16" s="481">
        <f>A8</f>
        <v>2023</v>
      </c>
      <c r="L16" s="311">
        <f t="shared" si="4"/>
        <v>821</v>
      </c>
      <c r="M16" s="311">
        <f t="shared" si="5"/>
        <v>588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3207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3192</v>
      </c>
      <c r="C21" s="373"/>
      <c r="D21" s="197"/>
      <c r="F21" s="514">
        <f>A5</f>
        <v>2020</v>
      </c>
      <c r="G21" s="310">
        <f>IF(ISBLANK(E5),"",E5)</f>
        <v>1300</v>
      </c>
      <c r="H21" s="310">
        <f>IF(ISBLANK(D5),"",D5)</f>
        <v>2331</v>
      </c>
      <c r="K21" s="514">
        <f>A6</f>
        <v>2021</v>
      </c>
      <c r="L21" s="310">
        <f>IF(ISBLANK(L6),"",L6)</f>
        <v>896</v>
      </c>
      <c r="M21" s="310">
        <f>IF(ISBLANK(K6),"",K6)</f>
        <v>716</v>
      </c>
    </row>
    <row r="22" spans="1:15" x14ac:dyDescent="0.25">
      <c r="A22" s="481">
        <f t="shared" si="6"/>
        <v>2022</v>
      </c>
      <c r="B22" s="311">
        <f t="shared" si="7"/>
        <v>3133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1327</v>
      </c>
      <c r="H22" s="479">
        <f t="shared" ref="H22:H23" si="10">IF(ISBLANK(D6),"",D6)</f>
        <v>2352</v>
      </c>
      <c r="K22" s="486">
        <f>A7</f>
        <v>2022</v>
      </c>
      <c r="L22" s="479">
        <f>IF(ISBLANK(L7),"",L7)</f>
        <v>872</v>
      </c>
      <c r="M22" s="479">
        <f>IF(ISBLANK(K7),"",K7)</f>
        <v>658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1353</v>
      </c>
      <c r="H23" s="311">
        <f t="shared" si="10"/>
        <v>2260</v>
      </c>
      <c r="K23" s="481">
        <f>A8</f>
        <v>2023</v>
      </c>
      <c r="L23" s="311">
        <f>IF(ISBLANK(L8),"",L8)</f>
        <v>821</v>
      </c>
      <c r="M23" s="311">
        <f>IF(ISBLANK(K8),"",K8)</f>
        <v>588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3207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3192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3133</v>
      </c>
      <c r="C28" s="373"/>
      <c r="D28" s="197"/>
      <c r="F28" s="514">
        <f>A5</f>
        <v>2020</v>
      </c>
      <c r="G28" s="310">
        <f>IF(ISBLANK(H5),"",H5)</f>
        <v>21.4</v>
      </c>
      <c r="H28" s="310">
        <f>IF(ISBLANK(G5),"",G5)</f>
        <v>37.4</v>
      </c>
      <c r="K28" s="514">
        <f>A5</f>
        <v>2020</v>
      </c>
      <c r="L28" s="310">
        <f>IF(ISBLANK(O5),"",O5)</f>
        <v>154</v>
      </c>
      <c r="M28" s="310">
        <f>IF(ISBLANK(N5),"",N5)</f>
        <v>121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22.3</v>
      </c>
      <c r="H29" s="479">
        <f t="shared" ref="H29:H30" si="15">IF(ISBLANK(G6),"",G6)</f>
        <v>38.6</v>
      </c>
      <c r="K29" s="486">
        <f t="shared" ref="K29:K30" si="16">A6</f>
        <v>2021</v>
      </c>
      <c r="L29" s="479">
        <f t="shared" ref="L29:L30" si="17">IF(ISBLANK(O6),"",O6)</f>
        <v>153</v>
      </c>
      <c r="M29" s="479">
        <f t="shared" ref="M29:M30" si="18">IF(ISBLANK(N6),"",N6)</f>
        <v>119</v>
      </c>
    </row>
    <row r="30" spans="1:15" x14ac:dyDescent="0.25">
      <c r="F30" s="481">
        <f t="shared" si="13"/>
        <v>2022</v>
      </c>
      <c r="G30" s="311">
        <f t="shared" si="14"/>
        <v>22.5</v>
      </c>
      <c r="H30" s="311">
        <f t="shared" si="15"/>
        <v>36.299999999999997</v>
      </c>
      <c r="K30" s="481">
        <f t="shared" si="16"/>
        <v>2022</v>
      </c>
      <c r="L30" s="311">
        <f t="shared" si="17"/>
        <v>147</v>
      </c>
      <c r="M30" s="311">
        <f t="shared" si="18"/>
        <v>107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21.4</v>
      </c>
      <c r="H35" s="310">
        <f>IF(ISBLANK(G5),"",G5)</f>
        <v>37.4</v>
      </c>
      <c r="K35" s="514">
        <f>A5</f>
        <v>2020</v>
      </c>
      <c r="L35" s="310">
        <f>IF(ISBLANK(O5),"",O5)</f>
        <v>154</v>
      </c>
      <c r="M35" s="310">
        <f>IF(ISBLANK(N5),"",N5)</f>
        <v>121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22.3</v>
      </c>
      <c r="H36" s="479">
        <f t="shared" ref="H36:H37" si="21">IF(ISBLANK(G6),"",G6)</f>
        <v>38.6</v>
      </c>
      <c r="K36" s="486">
        <f t="shared" ref="K36:K37" si="22">A6</f>
        <v>2021</v>
      </c>
      <c r="L36" s="479">
        <f t="shared" ref="L36:L37" si="23">IF(ISBLANK(O6),"",O6)</f>
        <v>153</v>
      </c>
      <c r="M36" s="479">
        <f t="shared" ref="M36:M37" si="24">IF(ISBLANK(N6),"",N6)</f>
        <v>119</v>
      </c>
    </row>
    <row r="37" spans="6:15" x14ac:dyDescent="0.25">
      <c r="F37" s="481">
        <f t="shared" si="19"/>
        <v>2022</v>
      </c>
      <c r="G37" s="311">
        <f t="shared" si="20"/>
        <v>22.5</v>
      </c>
      <c r="H37" s="311">
        <f t="shared" si="21"/>
        <v>36.299999999999997</v>
      </c>
      <c r="K37" s="481">
        <f t="shared" si="22"/>
        <v>2022</v>
      </c>
      <c r="L37" s="311">
        <f t="shared" si="23"/>
        <v>147</v>
      </c>
      <c r="M37" s="311">
        <f t="shared" si="24"/>
        <v>107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18.8</v>
      </c>
      <c r="C6" s="35">
        <v>19.7</v>
      </c>
      <c r="D6" s="63">
        <v>18.100000000000001</v>
      </c>
      <c r="E6" s="35">
        <v>55.6</v>
      </c>
      <c r="F6" s="35">
        <v>48.7</v>
      </c>
      <c r="G6" s="35">
        <v>61</v>
      </c>
      <c r="H6" s="292">
        <v>25.6</v>
      </c>
      <c r="I6" s="35">
        <v>31.6</v>
      </c>
      <c r="J6" s="63">
        <v>20.9</v>
      </c>
      <c r="M6" s="127" t="s">
        <v>16</v>
      </c>
      <c r="N6" s="935">
        <f>IF(ISBLANK(B8),"",B8)</f>
        <v>16.5</v>
      </c>
      <c r="O6" s="935">
        <f>IF(ISBLANK(E8),"",E8)</f>
        <v>57.3</v>
      </c>
      <c r="P6" s="128">
        <f>IF(ISBLANK(H8),"",H8)</f>
        <v>26.2</v>
      </c>
    </row>
    <row r="7" spans="1:19" x14ac:dyDescent="0.25">
      <c r="A7" s="286">
        <v>2022</v>
      </c>
      <c r="B7" s="167">
        <v>18.8</v>
      </c>
      <c r="C7" s="94">
        <v>20.8</v>
      </c>
      <c r="D7" s="169">
        <v>17.3</v>
      </c>
      <c r="E7" s="94">
        <v>56.1</v>
      </c>
      <c r="F7" s="94">
        <v>49.4</v>
      </c>
      <c r="G7" s="94">
        <v>61.1</v>
      </c>
      <c r="H7" s="167">
        <v>25.1</v>
      </c>
      <c r="I7" s="94">
        <v>29.8</v>
      </c>
      <c r="J7" s="169">
        <v>21.6</v>
      </c>
    </row>
    <row r="8" spans="1:19" x14ac:dyDescent="0.25">
      <c r="A8" s="218">
        <v>2023</v>
      </c>
      <c r="B8" s="167">
        <v>16.5</v>
      </c>
      <c r="C8" s="94">
        <v>16.8</v>
      </c>
      <c r="D8" s="169">
        <v>16.3</v>
      </c>
      <c r="E8" s="94">
        <v>57.3</v>
      </c>
      <c r="F8" s="94">
        <v>53.4</v>
      </c>
      <c r="G8" s="94">
        <v>60</v>
      </c>
      <c r="H8" s="167">
        <v>26.2</v>
      </c>
      <c r="I8" s="94">
        <v>29.8</v>
      </c>
      <c r="J8" s="169">
        <v>23.6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16.3</v>
      </c>
      <c r="O12" s="936">
        <f>IF(ISBLANK(G8),"",G8)</f>
        <v>60</v>
      </c>
      <c r="P12" s="938">
        <f>IF(ISBLANK(J8),"",J8)</f>
        <v>23.6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16.8</v>
      </c>
      <c r="O13" s="937">
        <f>IF(ISBLANK(F8),"",F8)</f>
        <v>53.4</v>
      </c>
      <c r="P13" s="939">
        <f>IF(ISBLANK(I8),"",I8)</f>
        <v>29.8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16.5</v>
      </c>
      <c r="O20" s="935">
        <f>IF(ISBLANK(E8),"",E8)</f>
        <v>57.3</v>
      </c>
      <c r="P20" s="940">
        <f>IF(ISBLANK(H8),"",H8)</f>
        <v>26.2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16.3</v>
      </c>
      <c r="O24" s="936">
        <f>IF(ISBLANK(G8),"",G8)</f>
        <v>60</v>
      </c>
      <c r="P24" s="938">
        <f>IF(ISBLANK(J8),"",J8)</f>
        <v>23.6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16.8</v>
      </c>
      <c r="O25" s="937">
        <f>IF(ISBLANK(F8),"",F8)</f>
        <v>53.4</v>
      </c>
      <c r="P25" s="939">
        <f>IF(ISBLANK(I8),"",I8)</f>
        <v>29.8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716277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58553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630099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51508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1158301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94687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101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839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141090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18.2</v>
      </c>
      <c r="E20" s="600">
        <v>22</v>
      </c>
      <c r="F20" s="600">
        <v>20.8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20.2</v>
      </c>
      <c r="E21" s="751">
        <v>27.7</v>
      </c>
      <c r="F21" s="751">
        <v>27.3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6.6</v>
      </c>
      <c r="E22" s="752">
        <v>3.6</v>
      </c>
      <c r="F22" s="752">
        <v>3.8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20.8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48.1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20.8</v>
      </c>
      <c r="C30" s="204" t="s">
        <v>493</v>
      </c>
    </row>
    <row r="31" spans="1:11" x14ac:dyDescent="0.25">
      <c r="A31" s="698" t="s">
        <v>1430</v>
      </c>
      <c r="B31" s="734">
        <f>F21</f>
        <v>27.3</v>
      </c>
    </row>
    <row r="32" spans="1:11" x14ac:dyDescent="0.25">
      <c r="A32" s="698" t="s">
        <v>1431</v>
      </c>
      <c r="B32" s="734">
        <f>F22</f>
        <v>3.8</v>
      </c>
    </row>
    <row r="33" spans="1:2" x14ac:dyDescent="0.25">
      <c r="A33" s="699" t="s">
        <v>1432</v>
      </c>
      <c r="B33" s="732">
        <f>100-(B30+B31+B32)</f>
        <v>48.1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110</v>
      </c>
      <c r="C4" s="71">
        <v>2</v>
      </c>
      <c r="D4" s="71">
        <v>5</v>
      </c>
      <c r="G4" s="217">
        <f>A4</f>
        <v>2021</v>
      </c>
      <c r="H4" s="289">
        <f>IF(ISBLANK(C4),"",C4)</f>
        <v>2</v>
      </c>
      <c r="I4" s="289">
        <f>IF(ISBLANK(D4),"",D4)</f>
        <v>5</v>
      </c>
    </row>
    <row r="5" spans="1:9" x14ac:dyDescent="0.25">
      <c r="A5" s="286">
        <v>2022</v>
      </c>
      <c r="B5" s="214">
        <v>107</v>
      </c>
      <c r="C5" s="214">
        <v>7</v>
      </c>
      <c r="D5" s="214">
        <v>3</v>
      </c>
      <c r="G5" s="286">
        <f t="shared" ref="G5:G6" si="0">A5</f>
        <v>2022</v>
      </c>
      <c r="H5" s="290">
        <f t="shared" ref="H5:H6" si="1">IF(ISBLANK(C5),"",C5)</f>
        <v>7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101</v>
      </c>
      <c r="C6" s="168">
        <v>5</v>
      </c>
      <c r="D6" s="168">
        <v>2</v>
      </c>
      <c r="G6" s="219">
        <f t="shared" si="0"/>
        <v>2023</v>
      </c>
      <c r="H6" s="291">
        <f t="shared" si="1"/>
        <v>5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</v>
      </c>
      <c r="I12" s="289">
        <f>IF(ISBLANK(D4),"",D4)</f>
        <v>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5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760</v>
      </c>
      <c r="C23" s="71">
        <v>59</v>
      </c>
      <c r="D23" s="71">
        <v>108</v>
      </c>
      <c r="G23" s="217">
        <f>A23</f>
        <v>2021</v>
      </c>
      <c r="H23" s="289">
        <f>IF(ISBLANK(C23),"",C23)</f>
        <v>59</v>
      </c>
      <c r="I23" s="289">
        <f>IF(ISBLANK(D23),"",D23)</f>
        <v>108</v>
      </c>
    </row>
    <row r="24" spans="1:13" x14ac:dyDescent="0.25">
      <c r="A24" s="286">
        <v>2022</v>
      </c>
      <c r="B24" s="214">
        <v>795</v>
      </c>
      <c r="C24" s="214">
        <v>70</v>
      </c>
      <c r="D24" s="214">
        <v>108</v>
      </c>
      <c r="G24" s="286">
        <f t="shared" ref="G24:G25" si="6">A24</f>
        <v>2022</v>
      </c>
      <c r="H24" s="290">
        <f t="shared" ref="H24:H25" si="7">IF(ISBLANK(C24),"",C24)</f>
        <v>70</v>
      </c>
      <c r="I24" s="290">
        <f t="shared" ref="I24:I25" si="8">IF(ISBLANK(D24),"",D24)</f>
        <v>108</v>
      </c>
    </row>
    <row r="25" spans="1:13" x14ac:dyDescent="0.25">
      <c r="A25" s="218">
        <v>2023</v>
      </c>
      <c r="B25" s="168">
        <v>839</v>
      </c>
      <c r="C25" s="168">
        <v>63</v>
      </c>
      <c r="D25" s="168">
        <v>108</v>
      </c>
      <c r="G25" s="219">
        <f t="shared" si="6"/>
        <v>2023</v>
      </c>
      <c r="H25" s="291">
        <f t="shared" si="7"/>
        <v>63</v>
      </c>
      <c r="I25" s="291">
        <f t="shared" si="8"/>
        <v>108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59</v>
      </c>
      <c r="I31" s="289">
        <f>IF(ISBLANK(D23),"",D23)</f>
        <v>108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70</v>
      </c>
      <c r="I32" s="290">
        <f t="shared" si="10"/>
        <v>108</v>
      </c>
    </row>
    <row r="33" spans="7:9" x14ac:dyDescent="0.25">
      <c r="G33" s="219">
        <f t="shared" si="9"/>
        <v>2023</v>
      </c>
      <c r="H33" s="291">
        <f t="shared" ref="H33:I33" si="11">IF(ISBLANK(C25),"",C25)</f>
        <v>63</v>
      </c>
      <c r="I33" s="291">
        <f t="shared" si="11"/>
        <v>108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199470</v>
      </c>
      <c r="C4" s="1077">
        <v>16191</v>
      </c>
      <c r="D4" s="110">
        <v>221146</v>
      </c>
      <c r="E4" s="70">
        <v>17950</v>
      </c>
      <c r="F4" s="1076">
        <v>72835</v>
      </c>
      <c r="G4" s="70">
        <v>5912</v>
      </c>
      <c r="H4" s="1078">
        <v>1097131</v>
      </c>
      <c r="I4" s="1077">
        <v>89053</v>
      </c>
    </row>
    <row r="5" spans="1:9" x14ac:dyDescent="0.25">
      <c r="A5" s="587">
        <v>2021</v>
      </c>
      <c r="B5" s="1079">
        <v>231097</v>
      </c>
      <c r="C5" s="1080">
        <v>19189</v>
      </c>
      <c r="D5" s="160">
        <v>291267</v>
      </c>
      <c r="E5" s="212">
        <v>24186</v>
      </c>
      <c r="F5" s="1079">
        <v>37743</v>
      </c>
      <c r="G5" s="212">
        <v>3134</v>
      </c>
      <c r="H5" s="1081">
        <v>1051924</v>
      </c>
      <c r="I5" s="1080">
        <v>87347</v>
      </c>
    </row>
    <row r="6" spans="1:9" x14ac:dyDescent="0.25">
      <c r="A6" s="588">
        <v>2022</v>
      </c>
      <c r="B6" s="1082">
        <v>240418</v>
      </c>
      <c r="C6" s="1083">
        <v>19653</v>
      </c>
      <c r="D6" s="169">
        <v>316570</v>
      </c>
      <c r="E6" s="167">
        <v>25878</v>
      </c>
      <c r="F6" s="1082">
        <v>44367</v>
      </c>
      <c r="G6" s="167">
        <v>3627</v>
      </c>
      <c r="H6" s="1084">
        <v>1158301</v>
      </c>
      <c r="I6" s="1083">
        <v>94687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91799</v>
      </c>
      <c r="C4" s="1076">
        <v>541848</v>
      </c>
      <c r="D4" s="1077">
        <v>43981</v>
      </c>
      <c r="E4" s="1076">
        <v>610105</v>
      </c>
      <c r="F4" s="1077">
        <v>49522</v>
      </c>
    </row>
    <row r="5" spans="1:6" x14ac:dyDescent="0.25">
      <c r="A5" s="480">
        <v>2021</v>
      </c>
      <c r="B5" s="1081">
        <v>124732</v>
      </c>
      <c r="C5" s="1079">
        <v>637493</v>
      </c>
      <c r="D5" s="1080">
        <v>52935</v>
      </c>
      <c r="E5" s="1079">
        <v>591141</v>
      </c>
      <c r="F5" s="1080">
        <v>49086</v>
      </c>
    </row>
    <row r="6" spans="1:6" ht="15.75" thickBot="1" x14ac:dyDescent="0.3">
      <c r="A6" s="960">
        <v>2022</v>
      </c>
      <c r="B6" s="1085">
        <v>141090</v>
      </c>
      <c r="C6" s="1086">
        <v>716277</v>
      </c>
      <c r="D6" s="1087">
        <v>58553</v>
      </c>
      <c r="E6" s="1086">
        <v>630099</v>
      </c>
      <c r="F6" s="1087">
        <v>51508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Ljubovija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356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12233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72.86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182.6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11901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12646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365</v>
      </c>
      <c r="C63" s="548">
        <f>IF(ISBLANK('DEM2'!C7),"-",'DEM2'!C7)</f>
        <v>323</v>
      </c>
      <c r="D63" s="548"/>
      <c r="E63" s="548">
        <f>IF(ISBLANK('DEM2'!D8),"-",'DEM2'!D8)</f>
        <v>337</v>
      </c>
      <c r="F63" s="548">
        <f>IF(ISBLANK('DEM2'!C8),"-",'DEM2'!C8)</f>
        <v>331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398</v>
      </c>
      <c r="C64" s="317">
        <f>IF(ISBLANK('DEM2'!F7),"-",'DEM2'!F7)</f>
        <v>479</v>
      </c>
      <c r="D64" s="789"/>
      <c r="E64" s="317">
        <f>IF(ISBLANK('DEM2'!G8),"-",'DEM2'!G8)</f>
        <v>388</v>
      </c>
      <c r="F64" s="317">
        <f>IF(ISBLANK('DEM2'!F8),"-",'DEM2'!F8)</f>
        <v>454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257</v>
      </c>
      <c r="C65" s="345">
        <f>IF(ISBLANK('DEM2'!I7),"-",'DEM2'!I7)</f>
        <v>249</v>
      </c>
      <c r="D65" s="393"/>
      <c r="E65" s="345">
        <f>IF(ISBLANK('DEM2'!J8),"-",'DEM2'!J8)</f>
        <v>257</v>
      </c>
      <c r="F65" s="345">
        <f>IF(ISBLANK('DEM2'!I8),"-",'DEM2'!I8)</f>
        <v>248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955</v>
      </c>
      <c r="C66" s="348">
        <f>IF(ISBLANK('DEM2'!L7),"-",'DEM2'!L7)</f>
        <v>985</v>
      </c>
      <c r="D66" s="394"/>
      <c r="E66" s="348">
        <f>IF(ISBLANK('DEM2'!M8),"-",'DEM2'!M8)</f>
        <v>911</v>
      </c>
      <c r="F66" s="348">
        <f>IF(ISBLANK('DEM2'!L8),"-",'DEM2'!L8)</f>
        <v>968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810</v>
      </c>
      <c r="C67" s="345">
        <f>IF(ISBLANK('DEM2'!O7),"-",'DEM2'!O7)</f>
        <v>946</v>
      </c>
      <c r="D67" s="393"/>
      <c r="E67" s="345">
        <f>IF(ISBLANK('DEM2'!P8),"-",'DEM2'!P8)</f>
        <v>911</v>
      </c>
      <c r="F67" s="345">
        <f>IF(ISBLANK('DEM2'!O8),"-",'DEM2'!O8)</f>
        <v>972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3657</v>
      </c>
      <c r="C68" s="317">
        <f>IF(ISBLANK('DEM2'!R7),"-",'DEM2'!R7)</f>
        <v>4031</v>
      </c>
      <c r="D68" s="395"/>
      <c r="E68" s="317">
        <f>IF(ISBLANK('DEM2'!S8),"-",'DEM2'!S8)</f>
        <v>3809</v>
      </c>
      <c r="F68" s="317">
        <f>IF(ISBLANK('DEM2'!R8),"-",'DEM2'!R8)</f>
        <v>4137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5944</v>
      </c>
      <c r="C69" s="463">
        <f>IF(ISBLANK('DEM2'!U7),"-",'DEM2'!U7)</f>
        <v>6099</v>
      </c>
      <c r="D69" s="799"/>
      <c r="E69" s="463">
        <f>IF(ISBLANK('DEM2'!V8),"-",'DEM2'!V8)</f>
        <v>6007</v>
      </c>
      <c r="F69" s="463">
        <f>IF(ISBLANK('DEM2'!U8),"-",'DEM2'!U8)</f>
        <v>6226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9.4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10.5</v>
      </c>
      <c r="G117" s="801">
        <f>IF(ISBLANK('DEM2'!E25),"-",'DEM2'!E25)</f>
        <v>10.5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3133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3613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69636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1409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42.7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138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15.6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1158301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94687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316570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202054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25878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240418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19653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44367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3627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716277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58553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630099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51508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101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839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141090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3240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3368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846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9219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3220</v>
      </c>
      <c r="C300" s="808">
        <f>IF(ISBLANK(POLJ3!C4),"-",POLJ3!C4)</f>
        <v>466</v>
      </c>
      <c r="D300" s="1160">
        <f>IF(ISBLANK(POLJ3!D4),"-",POLJ3!D4)</f>
        <v>2754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5080</v>
      </c>
      <c r="C301" s="789">
        <f>IF(ISBLANK(POLJ3!C5),"-",POLJ3!C5)</f>
        <v>3289</v>
      </c>
      <c r="D301" s="1161">
        <f>IF(ISBLANK(POLJ3!D5),"-",POLJ3!D5)</f>
        <v>1791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17</v>
      </c>
      <c r="C303" s="791">
        <f>IF(ISBLANK(POLJ3!C7),"-",POLJ3!C7)</f>
        <v>4</v>
      </c>
      <c r="D303" s="1163">
        <f>IF(ISBLANK(POLJ3!D7),"-",POLJ3!D7)</f>
        <v>13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3240</v>
      </c>
      <c r="C304" s="807">
        <f>IF(ISBLANK(POLJ3!C8),"-",POLJ3!C8)</f>
        <v>435</v>
      </c>
      <c r="D304" s="1164">
        <f>IF(ISBLANK(POLJ3!D8),"-",POLJ3!D8)</f>
        <v>2805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174.91</v>
      </c>
      <c r="C310" s="1165"/>
      <c r="D310" s="3"/>
      <c r="E310" s="5"/>
      <c r="F310" s="5"/>
      <c r="G310" s="815" t="s">
        <v>854</v>
      </c>
      <c r="H310" s="816">
        <f>IF(ISBLANK(POLJ2!H3),"-",POLJ2!H3)</f>
        <v>3454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3560.32</v>
      </c>
      <c r="C311" s="1154"/>
      <c r="D311" s="3"/>
      <c r="E311" s="5"/>
      <c r="F311" s="5"/>
      <c r="G311" s="810" t="s">
        <v>855</v>
      </c>
      <c r="H311" s="248">
        <f>IF(ISBLANK(POLJ2!H4),"-",POLJ2!H4)</f>
        <v>14909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1806.18</v>
      </c>
      <c r="C312" s="1154"/>
      <c r="D312" s="3"/>
      <c r="E312" s="5"/>
      <c r="F312" s="5"/>
      <c r="G312" s="810" t="s">
        <v>856</v>
      </c>
      <c r="H312" s="248">
        <f>IF(ISBLANK(POLJ2!H5),"-",POLJ2!H5)</f>
        <v>22104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0.37</v>
      </c>
      <c r="C313" s="1154"/>
      <c r="D313" s="3"/>
      <c r="E313" s="5"/>
      <c r="F313" s="5"/>
      <c r="G313" s="812" t="s">
        <v>857</v>
      </c>
      <c r="H313" s="249">
        <f>IF(ISBLANK(POLJ2!H6),"-",POLJ2!H6)</f>
        <v>47517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0.31</v>
      </c>
      <c r="C314" s="1154"/>
      <c r="D314" s="3"/>
      <c r="E314" s="5"/>
      <c r="F314" s="5"/>
      <c r="G314" s="814" t="s">
        <v>847</v>
      </c>
      <c r="H314" s="817">
        <f>IF(ISBLANK(POLJ2!H7),"-",POLJ2!H7)</f>
        <v>87984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4946.41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10488.5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12.4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239</v>
      </c>
      <c r="I364" s="808">
        <f>IF(ISBLANK(OBRAZ2!I6),"-",OBRAZ2!I6)</f>
        <v>0</v>
      </c>
      <c r="J364" s="808">
        <f>IF(ISBLANK(OBRAZ2!J6),"-",OBRAZ2!J6)</f>
        <v>239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155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33</v>
      </c>
      <c r="I365" s="416">
        <f>IF(ISBLANK(OBRAZ2!I7),"-",OBRAZ2!I7)</f>
        <v>0</v>
      </c>
      <c r="J365" s="416">
        <f>IF(ISBLANK(OBRAZ2!J7),"-",OBRAZ2!J7)</f>
        <v>33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63.4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80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63.555555555555557</v>
      </c>
      <c r="I377" s="851">
        <f>IF(ISBLANK(OBRAZ2!C14),"-",OBRAZ2!C23)</f>
        <v>67.36401673640168</v>
      </c>
      <c r="J377" s="851">
        <f>IF(ISBLANK(OBRAZ2!D14),"-",OBRAZ2!D23)</f>
        <v>69.811320754716974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23.111111111111111</v>
      </c>
      <c r="I379" s="851">
        <f>IF(ISBLANK(OBRAZ2!C16),"-",OBRAZ2!C25)</f>
        <v>19.665271966527197</v>
      </c>
      <c r="J379" s="851">
        <f>IF(ISBLANK(OBRAZ2!D16),"-",OBRAZ2!D25)</f>
        <v>13.962264150943396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13.333333333333334</v>
      </c>
      <c r="I380" s="852">
        <f>IF(ISBLANK(OBRAZ2!C17),"-",OBRAZ2!C26)</f>
        <v>12.97071129707113</v>
      </c>
      <c r="J380" s="852">
        <f>IF(ISBLANK(OBRAZ2!D17),"-",OBRAZ2!D26)</f>
        <v>16.226415094339622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206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233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145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146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101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89.4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198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2050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1.4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0.38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118.7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1177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392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4040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165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415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23.2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55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0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70.5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33.299999999999997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196.73099999999999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261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3134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115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2023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13399.12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13.754289999999999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156</v>
      </c>
      <c r="D696" s="3"/>
      <c r="E696" s="5"/>
      <c r="F696" s="5"/>
      <c r="G696" s="837">
        <v>2012</v>
      </c>
      <c r="H696" s="835">
        <f>IF(ISBLANK(INDEKSI2!B5),"-",INDEKSI2!B5)</f>
        <v>19.809999999999999</v>
      </c>
      <c r="I696" s="835">
        <f>IF(ISBLANK(INDEKSI2!C5),"-",INDEKSI2!C5)</f>
        <v>140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27.91</v>
      </c>
      <c r="D697" s="3"/>
      <c r="E697" s="5"/>
      <c r="F697" s="5"/>
      <c r="G697" s="838">
        <v>2013</v>
      </c>
      <c r="H697" s="559">
        <f>IF(ISBLANK(INDEKSI2!B6),"-",INDEKSI2!B6)</f>
        <v>19.190000000000001</v>
      </c>
      <c r="I697" s="559">
        <f>IF(ISBLANK(INDEKSI2!C6),"-",INDEKSI2!C6)</f>
        <v>151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21.16</v>
      </c>
      <c r="I698" s="836">
        <f>IF(ISBLANK(INDEKSI2!C7),"-",INDEKSI2!C7)</f>
        <v>140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4303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483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17361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946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15.6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42.7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138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21.16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13.754289999999999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27.91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19.54</v>
      </c>
      <c r="C4" s="721">
        <v>139</v>
      </c>
      <c r="D4" s="710"/>
      <c r="E4" s="711"/>
      <c r="F4" s="712"/>
    </row>
    <row r="5" spans="1:6" x14ac:dyDescent="0.25">
      <c r="A5" s="286">
        <v>2012</v>
      </c>
      <c r="B5" s="614">
        <v>19.809999999999999</v>
      </c>
      <c r="C5" s="722">
        <v>140</v>
      </c>
      <c r="D5" s="713"/>
      <c r="E5" s="641"/>
      <c r="F5" s="714"/>
    </row>
    <row r="6" spans="1:6" x14ac:dyDescent="0.25">
      <c r="A6" s="286">
        <v>2013</v>
      </c>
      <c r="B6" s="614">
        <v>19.190000000000001</v>
      </c>
      <c r="C6" s="722">
        <v>151</v>
      </c>
      <c r="D6" s="715">
        <v>13.754289999999999</v>
      </c>
      <c r="E6" s="609">
        <v>156</v>
      </c>
      <c r="F6" s="716">
        <v>27.91</v>
      </c>
    </row>
    <row r="7" spans="1:6" x14ac:dyDescent="0.25">
      <c r="A7" s="219">
        <v>2014</v>
      </c>
      <c r="B7" s="615">
        <v>21.16</v>
      </c>
      <c r="C7" s="723">
        <v>140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3240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846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3368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174.91</v>
      </c>
      <c r="G3" s="217" t="s">
        <v>765</v>
      </c>
      <c r="H3" s="71">
        <v>3454</v>
      </c>
    </row>
    <row r="4" spans="1:9" x14ac:dyDescent="0.25">
      <c r="A4" s="286" t="s">
        <v>760</v>
      </c>
      <c r="B4" s="214">
        <v>3560.32</v>
      </c>
      <c r="G4" s="286" t="s">
        <v>766</v>
      </c>
      <c r="H4" s="214">
        <v>14909</v>
      </c>
    </row>
    <row r="5" spans="1:9" x14ac:dyDescent="0.25">
      <c r="A5" s="286" t="s">
        <v>761</v>
      </c>
      <c r="B5" s="214">
        <v>1806.18</v>
      </c>
      <c r="G5" s="286" t="s">
        <v>767</v>
      </c>
      <c r="H5" s="214">
        <v>22104</v>
      </c>
    </row>
    <row r="6" spans="1:9" x14ac:dyDescent="0.25">
      <c r="A6" s="286" t="s">
        <v>762</v>
      </c>
      <c r="B6" s="214">
        <v>0.37</v>
      </c>
      <c r="G6" s="286" t="s">
        <v>768</v>
      </c>
      <c r="H6" s="214">
        <v>47517</v>
      </c>
    </row>
    <row r="7" spans="1:9" x14ac:dyDescent="0.25">
      <c r="A7" s="286" t="s">
        <v>763</v>
      </c>
      <c r="B7" s="214">
        <v>0.31</v>
      </c>
      <c r="G7" s="1" t="s">
        <v>24</v>
      </c>
      <c r="H7" s="288">
        <v>87984</v>
      </c>
    </row>
    <row r="8" spans="1:9" x14ac:dyDescent="0.25">
      <c r="A8" s="287" t="s">
        <v>764</v>
      </c>
      <c r="B8" s="73">
        <v>4946.41</v>
      </c>
    </row>
    <row r="9" spans="1:9" x14ac:dyDescent="0.25">
      <c r="A9" s="1" t="s">
        <v>24</v>
      </c>
      <c r="B9" s="288">
        <v>10488.5</v>
      </c>
      <c r="I9" s="41" t="s">
        <v>876</v>
      </c>
    </row>
    <row r="10" spans="1:9" x14ac:dyDescent="0.25">
      <c r="G10" s="29" t="s">
        <v>775</v>
      </c>
      <c r="H10" s="58">
        <v>9219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3220</v>
      </c>
      <c r="C4" s="55">
        <v>466</v>
      </c>
      <c r="D4" s="110">
        <v>2754</v>
      </c>
    </row>
    <row r="5" spans="1:4" ht="30" customHeight="1" x14ac:dyDescent="0.25">
      <c r="A5" s="274" t="s">
        <v>884</v>
      </c>
      <c r="B5" s="212">
        <v>5080</v>
      </c>
      <c r="C5" s="58">
        <v>3289</v>
      </c>
      <c r="D5" s="160">
        <v>1791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17</v>
      </c>
      <c r="C7" s="58">
        <v>4</v>
      </c>
      <c r="D7" s="160">
        <v>13</v>
      </c>
    </row>
    <row r="8" spans="1:4" x14ac:dyDescent="0.25">
      <c r="A8" s="201" t="s">
        <v>774</v>
      </c>
      <c r="B8" s="72">
        <v>3240</v>
      </c>
      <c r="C8" s="61">
        <v>435</v>
      </c>
      <c r="D8" s="111">
        <v>2805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64.744094488188978</v>
      </c>
      <c r="C15" s="278">
        <f>D5/B5*100</f>
        <v>35.255905511811022</v>
      </c>
    </row>
    <row r="16" spans="1:4" ht="30" x14ac:dyDescent="0.25">
      <c r="A16" s="279" t="s">
        <v>821</v>
      </c>
      <c r="B16" s="283">
        <f>C4/B4*100</f>
        <v>14.472049689440993</v>
      </c>
      <c r="C16" s="280">
        <f>D4/B4*100</f>
        <v>85.527950310559007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64.744094488188978</v>
      </c>
      <c r="C22" s="278">
        <f t="shared" si="0"/>
        <v>35.255905511811022</v>
      </c>
    </row>
    <row r="23" spans="1:3" ht="30" x14ac:dyDescent="0.25">
      <c r="A23" s="279" t="s">
        <v>858</v>
      </c>
      <c r="B23" s="285">
        <f t="shared" si="0"/>
        <v>14.472049689440993</v>
      </c>
      <c r="C23" s="284">
        <f t="shared" si="0"/>
        <v>85.527950310559007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12.4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155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63.4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80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234</v>
      </c>
      <c r="C6" s="973">
        <v>0</v>
      </c>
      <c r="D6" s="945">
        <v>234</v>
      </c>
      <c r="E6" s="973">
        <v>225</v>
      </c>
      <c r="F6" s="973">
        <v>0</v>
      </c>
      <c r="G6" s="945">
        <v>225</v>
      </c>
      <c r="H6" s="599">
        <v>239</v>
      </c>
      <c r="I6" s="616">
        <v>0</v>
      </c>
      <c r="J6" s="945">
        <v>239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27</v>
      </c>
      <c r="C7" s="975">
        <v>0</v>
      </c>
      <c r="D7" s="976">
        <v>27</v>
      </c>
      <c r="E7" s="975">
        <v>0</v>
      </c>
      <c r="F7" s="975">
        <v>0</v>
      </c>
      <c r="G7" s="976">
        <v>0</v>
      </c>
      <c r="H7" s="753">
        <v>33</v>
      </c>
      <c r="I7" s="690">
        <v>0</v>
      </c>
      <c r="J7" s="976">
        <v>33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143</v>
      </c>
      <c r="C14" s="751">
        <v>161</v>
      </c>
      <c r="D14" s="751">
        <v>185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52</v>
      </c>
      <c r="C16" s="1029">
        <v>47</v>
      </c>
      <c r="D16" s="751">
        <v>37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30</v>
      </c>
      <c r="C17" s="752">
        <v>31</v>
      </c>
      <c r="D17" s="752">
        <v>43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63.555555555555557</v>
      </c>
      <c r="C23" s="290">
        <f>C14/SUM(C12:C17)*100</f>
        <v>67.36401673640168</v>
      </c>
      <c r="D23" s="290">
        <f>D14/SUM(D12:D17)*100</f>
        <v>69.811320754716974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23.111111111111111</v>
      </c>
      <c r="C25" s="290">
        <f>C16/SUM(C12:C17)*100</f>
        <v>19.665271966527197</v>
      </c>
      <c r="D25" s="290">
        <f>D16/SUM(D12:D17)*100</f>
        <v>13.962264150943396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13.333333333333334</v>
      </c>
      <c r="C26" s="291">
        <f>C17/SUM(C12:C17)*100</f>
        <v>12.97071129707113</v>
      </c>
      <c r="D26" s="291">
        <f>D17/SUM(D12:D17)*100</f>
        <v>16.226415094339622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48.7</v>
      </c>
      <c r="C7" s="600">
        <v>43.2</v>
      </c>
      <c r="D7" s="600">
        <v>24.4</v>
      </c>
    </row>
    <row r="8" spans="1:6" x14ac:dyDescent="0.25">
      <c r="A8" s="695" t="s">
        <v>944</v>
      </c>
      <c r="B8" s="751">
        <v>8.6</v>
      </c>
      <c r="C8" s="751">
        <v>5.6</v>
      </c>
      <c r="D8" s="751">
        <v>26.2</v>
      </c>
    </row>
    <row r="9" spans="1:6" x14ac:dyDescent="0.25">
      <c r="A9" s="696" t="s">
        <v>224</v>
      </c>
      <c r="B9" s="752">
        <v>42.7</v>
      </c>
      <c r="C9" s="752">
        <v>51.3</v>
      </c>
      <c r="D9" s="752">
        <v>49.3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48.7</v>
      </c>
      <c r="C13" s="697">
        <f t="shared" ref="C13:D13" si="1">IF(ISBLANK(C7),"",C7)</f>
        <v>43.2</v>
      </c>
      <c r="D13" s="697">
        <f t="shared" si="1"/>
        <v>24.4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8.6</v>
      </c>
      <c r="C14" s="698">
        <f t="shared" si="2"/>
        <v>5.6</v>
      </c>
      <c r="D14" s="698">
        <f t="shared" si="2"/>
        <v>26.2</v>
      </c>
    </row>
    <row r="15" spans="1:6" x14ac:dyDescent="0.25">
      <c r="A15" s="702" t="s">
        <v>1630</v>
      </c>
      <c r="B15" s="699">
        <f t="shared" si="2"/>
        <v>42.7</v>
      </c>
      <c r="C15" s="699">
        <f t="shared" si="2"/>
        <v>51.3</v>
      </c>
      <c r="D15" s="699">
        <f t="shared" si="2"/>
        <v>49.3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48.7</v>
      </c>
      <c r="C18" s="697">
        <f t="shared" ref="C18:D18" si="4">IF(ISBLANK(C7),"",C7)</f>
        <v>43.2</v>
      </c>
      <c r="D18" s="697">
        <f t="shared" si="4"/>
        <v>24.4</v>
      </c>
    </row>
    <row r="19" spans="1:5" x14ac:dyDescent="0.25">
      <c r="A19" s="701" t="s">
        <v>1632</v>
      </c>
      <c r="B19" s="698">
        <f t="shared" ref="B19:D20" si="5">IF(ISBLANK(B8),"",B8)</f>
        <v>8.6</v>
      </c>
      <c r="C19" s="698">
        <f t="shared" si="5"/>
        <v>5.6</v>
      </c>
      <c r="D19" s="698">
        <f t="shared" si="5"/>
        <v>26.2</v>
      </c>
    </row>
    <row r="20" spans="1:5" x14ac:dyDescent="0.25">
      <c r="A20" s="702" t="s">
        <v>1633</v>
      </c>
      <c r="B20" s="699">
        <f t="shared" si="5"/>
        <v>42.7</v>
      </c>
      <c r="C20" s="699">
        <f t="shared" si="5"/>
        <v>51.3</v>
      </c>
      <c r="D20" s="699">
        <f t="shared" si="5"/>
        <v>49.3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79.599999999999994</v>
      </c>
      <c r="C5" s="611">
        <v>81.099999999999994</v>
      </c>
      <c r="D5" s="1030">
        <v>80.400000000000006</v>
      </c>
      <c r="F5" s="28"/>
      <c r="G5" s="693">
        <f>A5</f>
        <v>2020</v>
      </c>
      <c r="H5" s="669">
        <f>IF(ISBLANK(B5),"",B5)</f>
        <v>79.599999999999994</v>
      </c>
      <c r="I5" s="618">
        <f t="shared" ref="H5:I7" si="0">IF(ISBLANK(C5),"",C5)</f>
        <v>81.099999999999994</v>
      </c>
    </row>
    <row r="6" spans="1:10" x14ac:dyDescent="0.25">
      <c r="A6" s="749">
        <v>2021</v>
      </c>
      <c r="B6" s="601">
        <v>91.3</v>
      </c>
      <c r="C6" s="612">
        <v>81.8</v>
      </c>
      <c r="D6" s="946">
        <v>86.7</v>
      </c>
      <c r="F6" s="44"/>
      <c r="G6" s="693">
        <f t="shared" ref="G6:G7" si="1">A6</f>
        <v>2021</v>
      </c>
      <c r="H6" s="670">
        <f t="shared" si="0"/>
        <v>91.3</v>
      </c>
      <c r="I6" s="619">
        <f t="shared" si="0"/>
        <v>81.8</v>
      </c>
    </row>
    <row r="7" spans="1:10" x14ac:dyDescent="0.25">
      <c r="A7" s="750">
        <v>2022</v>
      </c>
      <c r="B7" s="601">
        <v>80.400000000000006</v>
      </c>
      <c r="C7" s="612">
        <v>76.099999999999994</v>
      </c>
      <c r="D7" s="946">
        <v>78.400000000000006</v>
      </c>
      <c r="F7" s="44"/>
      <c r="G7" s="693">
        <f t="shared" si="1"/>
        <v>2022</v>
      </c>
      <c r="H7" s="671">
        <f t="shared" si="0"/>
        <v>80.400000000000006</v>
      </c>
      <c r="I7" s="620">
        <f t="shared" si="0"/>
        <v>76.099999999999994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79.599999999999994</v>
      </c>
      <c r="I13" s="618">
        <f>IF(ISBLANK(C5),"",C5)</f>
        <v>81.099999999999994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91.3</v>
      </c>
      <c r="I14" s="619">
        <f t="shared" si="3"/>
        <v>81.8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80.400000000000006</v>
      </c>
      <c r="I15" s="620">
        <f t="shared" si="4"/>
        <v>76.099999999999994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Ljubovija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356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12233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72.86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182.6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11901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12646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365</v>
      </c>
      <c r="C63" s="548">
        <f>IF(ISBLANK('DEM2'!C7),"-",'DEM2'!C7)</f>
        <v>323</v>
      </c>
      <c r="D63" s="548"/>
      <c r="E63" s="548">
        <f>IF(ISBLANK('DEM2'!D8),"-",'DEM2'!D8)</f>
        <v>337</v>
      </c>
      <c r="F63" s="548">
        <f>IF(ISBLANK('DEM2'!C8),"-",'DEM2'!C8)</f>
        <v>331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398</v>
      </c>
      <c r="C64" s="317">
        <f>IF(ISBLANK('DEM2'!F7),"-",'DEM2'!F7)</f>
        <v>479</v>
      </c>
      <c r="D64" s="789"/>
      <c r="E64" s="317">
        <f>IF(ISBLANK('DEM2'!G8),"-",'DEM2'!G8)</f>
        <v>388</v>
      </c>
      <c r="F64" s="317">
        <f>IF(ISBLANK('DEM2'!F8),"-",'DEM2'!F8)</f>
        <v>454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257</v>
      </c>
      <c r="C65" s="345">
        <f>IF(ISBLANK('DEM2'!I7),"-",'DEM2'!I7)</f>
        <v>249</v>
      </c>
      <c r="D65" s="393"/>
      <c r="E65" s="345">
        <f>IF(ISBLANK('DEM2'!J8),"-",'DEM2'!J8)</f>
        <v>257</v>
      </c>
      <c r="F65" s="345">
        <f>IF(ISBLANK('DEM2'!I8),"-",'DEM2'!I8)</f>
        <v>248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955</v>
      </c>
      <c r="C66" s="317">
        <f>IF(ISBLANK('DEM2'!L7),"-",'DEM2'!L7)</f>
        <v>985</v>
      </c>
      <c r="D66" s="395"/>
      <c r="E66" s="317">
        <f>IF(ISBLANK('DEM2'!M8),"-",'DEM2'!M8)</f>
        <v>911</v>
      </c>
      <c r="F66" s="317">
        <f>IF(ISBLANK('DEM2'!L8),"-",'DEM2'!L8)</f>
        <v>968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810</v>
      </c>
      <c r="C67" s="317">
        <f>IF(ISBLANK('DEM2'!O7),"-",'DEM2'!O7)</f>
        <v>946</v>
      </c>
      <c r="D67" s="395"/>
      <c r="E67" s="317">
        <f>IF(ISBLANK('DEM2'!P8),"-",'DEM2'!P8)</f>
        <v>911</v>
      </c>
      <c r="F67" s="317">
        <f>IF(ISBLANK('DEM2'!O8),"-",'DEM2'!O8)</f>
        <v>972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3657</v>
      </c>
      <c r="C68" s="414">
        <f>IF(ISBLANK('DEM2'!R7),"-",'DEM2'!R7)</f>
        <v>4031</v>
      </c>
      <c r="D68" s="420"/>
      <c r="E68" s="414">
        <f>IF(ISBLANK('DEM2'!S8),"-",'DEM2'!S8)</f>
        <v>3809</v>
      </c>
      <c r="F68" s="414">
        <f>IF(ISBLANK('DEM2'!R8),"-",'DEM2'!R8)</f>
        <v>4137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5944</v>
      </c>
      <c r="C69" s="463">
        <f>IF(ISBLANK('DEM2'!U7),"-",'DEM2'!U7)</f>
        <v>6099</v>
      </c>
      <c r="D69" s="799"/>
      <c r="E69" s="463">
        <f>IF(ISBLANK('DEM2'!V8),"-",'DEM2'!V8)</f>
        <v>6007</v>
      </c>
      <c r="F69" s="463">
        <f>IF(ISBLANK('DEM2'!U8),"-",'DEM2'!U8)</f>
        <v>6226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9.4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10.5</v>
      </c>
      <c r="G117" s="801">
        <f>IF(ISBLANK('DEM2'!E25),"-",'DEM2'!E25)</f>
        <v>10.5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3133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3613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69636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1409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42.7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138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15.6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1158301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94687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316570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202054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25878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240418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19653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44367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3627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716277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58553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630099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51508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101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839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141090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3240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3368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846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9219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3220</v>
      </c>
      <c r="C300" s="808">
        <f>IF(ISBLANK(POLJ3!C4),"-",POLJ3!C4)</f>
        <v>466</v>
      </c>
      <c r="D300" s="1160">
        <f>IF(ISBLANK(POLJ3!D4),"-",POLJ3!D4)</f>
        <v>2754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5080</v>
      </c>
      <c r="C301" s="789">
        <f>IF(ISBLANK(POLJ3!C5),"-",POLJ3!C5)</f>
        <v>3289</v>
      </c>
      <c r="D301" s="1161">
        <f>IF(ISBLANK(POLJ3!D5),"-",POLJ3!D5)</f>
        <v>1791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17</v>
      </c>
      <c r="C303" s="791">
        <f>IF(ISBLANK(POLJ3!C7),"-",POLJ3!C7)</f>
        <v>4</v>
      </c>
      <c r="D303" s="1163">
        <f>IF(ISBLANK(POLJ3!D7),"-",POLJ3!D7)</f>
        <v>13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3240</v>
      </c>
      <c r="C304" s="807">
        <f>IF(ISBLANK(POLJ3!C8),"-",POLJ3!C8)</f>
        <v>435</v>
      </c>
      <c r="D304" s="1164">
        <f>IF(ISBLANK(POLJ3!D8),"-",POLJ3!D8)</f>
        <v>2805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174.91</v>
      </c>
      <c r="C310" s="1165"/>
      <c r="D310" s="3"/>
      <c r="E310" s="5"/>
      <c r="F310" s="5"/>
      <c r="G310" s="815" t="s">
        <v>765</v>
      </c>
      <c r="H310" s="816">
        <f>IF(ISBLANK(POLJ2!H3),"-",POLJ2!H3)</f>
        <v>3454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3560.32</v>
      </c>
      <c r="C311" s="1154"/>
      <c r="D311" s="3"/>
      <c r="E311" s="5"/>
      <c r="F311" s="5"/>
      <c r="G311" s="810" t="s">
        <v>766</v>
      </c>
      <c r="H311" s="248">
        <f>IF(ISBLANK(POLJ2!H4),"-",POLJ2!H4)</f>
        <v>14909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1806.18</v>
      </c>
      <c r="C312" s="1154"/>
      <c r="D312" s="3"/>
      <c r="E312" s="5"/>
      <c r="F312" s="5"/>
      <c r="G312" s="810" t="s">
        <v>767</v>
      </c>
      <c r="H312" s="248">
        <f>IF(ISBLANK(POLJ2!H5),"-",POLJ2!H5)</f>
        <v>22104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0.37</v>
      </c>
      <c r="C313" s="1154"/>
      <c r="D313" s="3"/>
      <c r="E313" s="5"/>
      <c r="F313" s="5"/>
      <c r="G313" s="812" t="s">
        <v>768</v>
      </c>
      <c r="H313" s="249">
        <f>IF(ISBLANK(POLJ2!H6),"-",POLJ2!H6)</f>
        <v>47517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0.31</v>
      </c>
      <c r="C314" s="1154"/>
      <c r="D314" s="3"/>
      <c r="E314" s="5"/>
      <c r="F314" s="5"/>
      <c r="G314" s="814" t="s">
        <v>16</v>
      </c>
      <c r="H314" s="817">
        <f>IF(ISBLANK(POLJ2!H7),"-",POLJ2!H7)</f>
        <v>87984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4946.41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10488.5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12.4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239</v>
      </c>
      <c r="I364" s="808">
        <f>IF(ISBLANK(OBRAZ2!I6),"-",OBRAZ2!I6)</f>
        <v>0</v>
      </c>
      <c r="J364" s="808">
        <f>IF(ISBLANK(OBRAZ2!J6),"-",OBRAZ2!J6)</f>
        <v>239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155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33</v>
      </c>
      <c r="I365" s="789">
        <f>IF(ISBLANK(OBRAZ2!I7),"-",OBRAZ2!I7)</f>
        <v>0</v>
      </c>
      <c r="J365" s="789">
        <f>IF(ISBLANK(OBRAZ2!J7),"-",OBRAZ2!J7)</f>
        <v>33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63.4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80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63.555555555555557</v>
      </c>
      <c r="I377" s="851">
        <f>IF(ISBLANK(OBRAZ2!C14),"-",OBRAZ2!C23)</f>
        <v>67.36401673640168</v>
      </c>
      <c r="J377" s="851">
        <f>IF(ISBLANK(OBRAZ2!D14),"-",OBRAZ2!D23)</f>
        <v>69.811320754716974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23.111111111111111</v>
      </c>
      <c r="I379" s="851">
        <f>IF(ISBLANK(OBRAZ2!C16),"-",OBRAZ2!C25)</f>
        <v>19.665271966527197</v>
      </c>
      <c r="J379" s="851">
        <f>IF(ISBLANK(OBRAZ2!D16),"-",OBRAZ2!D25)</f>
        <v>13.962264150943396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13.333333333333334</v>
      </c>
      <c r="I380" s="852">
        <f>IF(ISBLANK(OBRAZ2!C17),"-",OBRAZ2!C26)</f>
        <v>12.97071129707113</v>
      </c>
      <c r="J380" s="852">
        <f>IF(ISBLANK(OBRAZ2!D17),"-",OBRAZ2!D26)</f>
        <v>16.226415094339622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206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233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145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146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101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89.4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198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2050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1.4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0.38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118.7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1177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9.6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392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4040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165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415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23.2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55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0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70.5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33.299999999999997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196.73099999999999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261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3134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115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2023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13399.12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13.754289999999999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156</v>
      </c>
      <c r="D696" s="315"/>
      <c r="E696" s="314"/>
      <c r="F696" s="5"/>
      <c r="G696" s="837">
        <v>2012</v>
      </c>
      <c r="H696" s="835">
        <f>IF(ISBLANK(INDEKSI2!B5),"-",INDEKSI2!B5)</f>
        <v>19.809999999999999</v>
      </c>
      <c r="I696" s="835">
        <f>IF(ISBLANK(INDEKSI2!C5),"-",INDEKSI2!C5)</f>
        <v>140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27.91</v>
      </c>
      <c r="D697" s="315"/>
      <c r="E697" s="314"/>
      <c r="F697" s="5"/>
      <c r="G697" s="838">
        <v>2013</v>
      </c>
      <c r="H697" s="559">
        <f>IF(ISBLANK(INDEKSI2!B6),"-",INDEKSI2!B6)</f>
        <v>19.190000000000001</v>
      </c>
      <c r="I697" s="559">
        <f>IF(ISBLANK(INDEKSI2!C6),"-",INDEKSI2!C6)</f>
        <v>151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21.16</v>
      </c>
      <c r="I698" s="836">
        <f>IF(ISBLANK(INDEKSI2!C7),"-",INDEKSI2!C7)</f>
        <v>140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4303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483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17361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946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5</v>
      </c>
      <c r="D6" s="612">
        <v>0</v>
      </c>
      <c r="E6" s="612">
        <v>5</v>
      </c>
      <c r="F6" s="1033">
        <v>37</v>
      </c>
      <c r="G6" s="612">
        <v>12</v>
      </c>
      <c r="H6" s="980">
        <v>25</v>
      </c>
      <c r="I6" s="1034">
        <v>14.2</v>
      </c>
      <c r="J6" s="612">
        <v>10.4</v>
      </c>
      <c r="K6" s="1035">
        <v>17.2</v>
      </c>
      <c r="L6" s="1033">
        <v>106</v>
      </c>
      <c r="M6" s="612">
        <v>46</v>
      </c>
      <c r="N6" s="1028">
        <v>60</v>
      </c>
      <c r="O6" s="1034">
        <v>44.7</v>
      </c>
      <c r="P6" s="612">
        <v>42</v>
      </c>
      <c r="Q6" s="1028">
        <v>47.1</v>
      </c>
      <c r="R6" s="1033">
        <v>82</v>
      </c>
      <c r="S6" s="612">
        <v>43</v>
      </c>
      <c r="T6" s="1035">
        <v>39</v>
      </c>
    </row>
    <row r="7" spans="1:20" x14ac:dyDescent="0.25">
      <c r="A7" s="286">
        <v>2021</v>
      </c>
      <c r="B7" s="602">
        <v>1</v>
      </c>
      <c r="C7" s="601">
        <v>5</v>
      </c>
      <c r="D7" s="612">
        <v>0</v>
      </c>
      <c r="E7" s="612">
        <v>5</v>
      </c>
      <c r="F7" s="1033">
        <v>28</v>
      </c>
      <c r="G7" s="612">
        <v>13</v>
      </c>
      <c r="H7" s="980">
        <v>15</v>
      </c>
      <c r="I7" s="1034">
        <v>10.9</v>
      </c>
      <c r="J7" s="612">
        <v>10.6</v>
      </c>
      <c r="K7" s="1035">
        <v>11.1</v>
      </c>
      <c r="L7" s="1033">
        <v>133</v>
      </c>
      <c r="M7" s="612">
        <v>57</v>
      </c>
      <c r="N7" s="1028">
        <v>76</v>
      </c>
      <c r="O7" s="1034">
        <v>55.3</v>
      </c>
      <c r="P7" s="612">
        <v>55.3</v>
      </c>
      <c r="Q7" s="1028">
        <v>55.3</v>
      </c>
      <c r="R7" s="1033">
        <v>78</v>
      </c>
      <c r="S7" s="612">
        <v>36</v>
      </c>
      <c r="T7" s="1035">
        <v>42</v>
      </c>
    </row>
    <row r="8" spans="1:20" x14ac:dyDescent="0.25">
      <c r="A8" s="219">
        <v>2022</v>
      </c>
      <c r="B8" s="617">
        <v>1</v>
      </c>
      <c r="C8" s="947">
        <v>4</v>
      </c>
      <c r="D8" s="981">
        <v>0</v>
      </c>
      <c r="E8" s="981">
        <v>4</v>
      </c>
      <c r="F8" s="1036">
        <v>30</v>
      </c>
      <c r="G8" s="981">
        <v>20</v>
      </c>
      <c r="H8" s="979">
        <v>10</v>
      </c>
      <c r="I8" s="754">
        <v>12.4</v>
      </c>
      <c r="J8" s="981">
        <v>15.5</v>
      </c>
      <c r="K8" s="1037">
        <v>8.8000000000000007</v>
      </c>
      <c r="L8" s="1036">
        <v>155</v>
      </c>
      <c r="M8" s="981">
        <v>71</v>
      </c>
      <c r="N8" s="691">
        <v>84</v>
      </c>
      <c r="O8" s="754">
        <v>63.4</v>
      </c>
      <c r="P8" s="981">
        <v>62.8</v>
      </c>
      <c r="Q8" s="691">
        <v>63.9</v>
      </c>
      <c r="R8" s="1036">
        <v>80</v>
      </c>
      <c r="S8" s="981">
        <v>35</v>
      </c>
      <c r="T8" s="1037">
        <v>45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206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233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145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146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89.4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58.689458689458682</v>
      </c>
      <c r="C21" s="739">
        <f>B10/(B7+B10)*100</f>
        <v>41.310541310541311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61.477572559366756</v>
      </c>
      <c r="C22" s="739">
        <f>B11/(B8+B11)*100</f>
        <v>38.522427440633244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58.689458689458682</v>
      </c>
      <c r="C26" s="739">
        <f>C21</f>
        <v>41.310541310541311</v>
      </c>
    </row>
    <row r="27" spans="1:10" ht="24.75" x14ac:dyDescent="0.25">
      <c r="A27" s="742" t="s">
        <v>1407</v>
      </c>
      <c r="B27" s="739">
        <f>B22</f>
        <v>61.477572559366756</v>
      </c>
      <c r="C27" s="739">
        <f>C22</f>
        <v>38.522427440633244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1</v>
      </c>
      <c r="D5" s="914" t="s">
        <v>5</v>
      </c>
      <c r="E5" s="211"/>
      <c r="F5" s="125">
        <v>2021</v>
      </c>
      <c r="G5" s="70">
        <v>1</v>
      </c>
      <c r="H5" s="55">
        <v>0</v>
      </c>
      <c r="I5" s="110">
        <v>1</v>
      </c>
      <c r="J5" s="70">
        <v>16</v>
      </c>
      <c r="K5" s="55">
        <v>0</v>
      </c>
      <c r="L5" s="110">
        <v>16</v>
      </c>
      <c r="M5" s="70">
        <v>213</v>
      </c>
      <c r="N5" s="55">
        <v>243</v>
      </c>
      <c r="O5" s="70">
        <v>147</v>
      </c>
      <c r="P5" s="110">
        <v>155</v>
      </c>
    </row>
    <row r="6" spans="1:16" x14ac:dyDescent="0.25">
      <c r="A6" s="923" t="s">
        <v>259</v>
      </c>
      <c r="B6" s="1096">
        <v>0</v>
      </c>
      <c r="C6" s="1097">
        <v>16</v>
      </c>
      <c r="D6" s="915" t="s">
        <v>5</v>
      </c>
      <c r="E6" s="254"/>
      <c r="F6" s="125">
        <v>2022</v>
      </c>
      <c r="G6" s="212">
        <v>1</v>
      </c>
      <c r="H6" s="58">
        <v>0</v>
      </c>
      <c r="I6" s="160">
        <v>1</v>
      </c>
      <c r="J6" s="212">
        <v>16</v>
      </c>
      <c r="K6" s="58">
        <v>0</v>
      </c>
      <c r="L6" s="160">
        <v>16</v>
      </c>
      <c r="M6" s="212">
        <v>206</v>
      </c>
      <c r="N6" s="58">
        <v>233</v>
      </c>
      <c r="O6" s="212">
        <v>145</v>
      </c>
      <c r="P6" s="160">
        <v>146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0</v>
      </c>
      <c r="I7" s="169">
        <v>1</v>
      </c>
      <c r="J7" s="167"/>
      <c r="K7" s="94"/>
      <c r="L7" s="169"/>
      <c r="M7" s="167">
        <v>350</v>
      </c>
      <c r="N7" s="94">
        <v>365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86.1</v>
      </c>
      <c r="C5" s="611">
        <v>87.8</v>
      </c>
      <c r="D5" s="945">
        <v>84.2</v>
      </c>
      <c r="E5" s="610"/>
      <c r="F5" s="611"/>
      <c r="G5" s="945"/>
      <c r="H5" s="610"/>
      <c r="I5" s="611"/>
      <c r="J5" s="945"/>
      <c r="K5" s="610">
        <v>103</v>
      </c>
      <c r="L5" s="611">
        <v>47</v>
      </c>
      <c r="M5" s="945">
        <v>56</v>
      </c>
      <c r="N5" s="610">
        <v>85.1</v>
      </c>
      <c r="O5" s="611">
        <v>78.3</v>
      </c>
      <c r="P5" s="945">
        <v>91.8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84.3</v>
      </c>
      <c r="C6" s="458">
        <v>83.3</v>
      </c>
      <c r="D6" s="976">
        <v>85.4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110</v>
      </c>
      <c r="L6" s="458">
        <v>56</v>
      </c>
      <c r="M6" s="976">
        <v>54</v>
      </c>
      <c r="N6" s="457">
        <v>92.4</v>
      </c>
      <c r="O6" s="458">
        <v>87.5</v>
      </c>
      <c r="P6" s="976">
        <v>98.2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84</v>
      </c>
      <c r="C7" s="612">
        <v>82.6</v>
      </c>
      <c r="D7" s="980">
        <v>85.6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101</v>
      </c>
      <c r="L7" s="612">
        <v>58</v>
      </c>
      <c r="M7" s="980">
        <v>43</v>
      </c>
      <c r="N7" s="601">
        <v>89.4</v>
      </c>
      <c r="O7" s="612">
        <v>93.6</v>
      </c>
      <c r="P7" s="980">
        <v>84.3</v>
      </c>
      <c r="Q7" s="601">
        <v>0.1</v>
      </c>
      <c r="R7" s="612">
        <v>0.2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316570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25878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53</v>
      </c>
      <c r="C5" s="616">
        <v>22</v>
      </c>
      <c r="D5" s="616">
        <v>31</v>
      </c>
      <c r="E5" s="599">
        <v>79</v>
      </c>
      <c r="F5" s="616">
        <v>24</v>
      </c>
      <c r="G5" s="945">
        <v>55</v>
      </c>
      <c r="H5" s="616">
        <v>127</v>
      </c>
      <c r="I5" s="616">
        <v>36</v>
      </c>
      <c r="J5" s="616">
        <v>91</v>
      </c>
      <c r="K5" s="217">
        <f>SUM(B5,E5,H5)</f>
        <v>259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43</v>
      </c>
      <c r="C6" s="612">
        <v>20</v>
      </c>
      <c r="D6" s="946">
        <v>23</v>
      </c>
      <c r="E6" s="601">
        <v>88</v>
      </c>
      <c r="F6" s="612">
        <v>32</v>
      </c>
      <c r="G6" s="946">
        <v>56</v>
      </c>
      <c r="H6" s="601">
        <v>109</v>
      </c>
      <c r="I6" s="612">
        <v>34</v>
      </c>
      <c r="J6" s="612">
        <v>75</v>
      </c>
      <c r="K6" s="218">
        <f>SUM(B6,E6,H6)</f>
        <v>240</v>
      </c>
      <c r="M6" s="105" t="s">
        <v>284</v>
      </c>
      <c r="N6" s="171">
        <f>IF(ISBLANK(J7),"",J7)</f>
        <v>49</v>
      </c>
      <c r="O6" s="80">
        <f>IF(ISBLANK(I7),"",I7)</f>
        <v>28</v>
      </c>
      <c r="P6" s="211"/>
    </row>
    <row r="7" spans="1:17" ht="24.75" x14ac:dyDescent="0.25">
      <c r="A7" s="218">
        <v>2023</v>
      </c>
      <c r="B7" s="601">
        <v>34</v>
      </c>
      <c r="C7" s="612">
        <v>15</v>
      </c>
      <c r="D7" s="946">
        <v>19</v>
      </c>
      <c r="E7" s="601">
        <v>87</v>
      </c>
      <c r="F7" s="612">
        <v>36</v>
      </c>
      <c r="G7" s="946">
        <v>51</v>
      </c>
      <c r="H7" s="601">
        <v>77</v>
      </c>
      <c r="I7" s="612">
        <v>28</v>
      </c>
      <c r="J7" s="612">
        <v>49</v>
      </c>
      <c r="K7" s="218">
        <f>SUM(B7,E7,H7)</f>
        <v>198</v>
      </c>
      <c r="M7" s="106" t="s">
        <v>285</v>
      </c>
      <c r="N7" s="220">
        <f>IF(ISBLANK(G7),"",G7)</f>
        <v>51</v>
      </c>
      <c r="O7" s="107">
        <f>IF(ISBLANK(F7),"",F7)</f>
        <v>36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19</v>
      </c>
      <c r="O8" s="83">
        <f>IF(ISBLANK(C7),"",C7)</f>
        <v>15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49</v>
      </c>
      <c r="O13" s="80">
        <f>IF(ISBLANK(I7),"",I7)</f>
        <v>28</v>
      </c>
      <c r="P13" s="211"/>
    </row>
    <row r="14" spans="1:17" ht="27.75" customHeight="1" x14ac:dyDescent="0.25">
      <c r="M14" s="106" t="s">
        <v>515</v>
      </c>
      <c r="N14" s="220">
        <f>IF(ISBLANK(G7),"",G7)</f>
        <v>51</v>
      </c>
      <c r="O14" s="107">
        <f>IF(ISBLANK(F7),"",F7)</f>
        <v>36</v>
      </c>
      <c r="P14" s="211"/>
    </row>
    <row r="15" spans="1:17" ht="26.25" customHeight="1" x14ac:dyDescent="0.25">
      <c r="M15" s="108" t="s">
        <v>516</v>
      </c>
      <c r="N15" s="170">
        <f>IF(ISBLANK(D7),"",D7)</f>
        <v>19</v>
      </c>
      <c r="O15" s="83">
        <f>IF(ISBLANK(C7),"",C7)</f>
        <v>15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</v>
      </c>
      <c r="C21" s="616">
        <v>11</v>
      </c>
      <c r="D21" s="616">
        <v>8</v>
      </c>
      <c r="E21" s="599">
        <v>19</v>
      </c>
      <c r="F21" s="616">
        <v>4</v>
      </c>
      <c r="G21" s="945">
        <v>15</v>
      </c>
      <c r="H21" s="616">
        <v>44</v>
      </c>
      <c r="I21" s="616">
        <v>17</v>
      </c>
      <c r="J21" s="616">
        <v>27</v>
      </c>
      <c r="K21" s="217">
        <f>SUM(B21,E21,H21)</f>
        <v>82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18</v>
      </c>
      <c r="C22" s="1028">
        <v>12</v>
      </c>
      <c r="D22" s="980">
        <v>6</v>
      </c>
      <c r="E22" s="1034">
        <v>28</v>
      </c>
      <c r="F22" s="1028">
        <v>9</v>
      </c>
      <c r="G22" s="980">
        <v>19</v>
      </c>
      <c r="H22" s="1034">
        <v>39</v>
      </c>
      <c r="I22" s="1028">
        <v>9</v>
      </c>
      <c r="J22" s="1028">
        <v>30</v>
      </c>
      <c r="K22" s="218">
        <f>SUM(B22,E22,H22)</f>
        <v>85</v>
      </c>
      <c r="M22" s="105" t="s">
        <v>284</v>
      </c>
      <c r="N22" s="171">
        <f>IF(ISBLANK(J23),"",J23)</f>
        <v>25</v>
      </c>
      <c r="O22" s="80">
        <f>IF(ISBLANK(I23),"",I23)</f>
        <v>10</v>
      </c>
      <c r="P22" s="211"/>
    </row>
    <row r="23" spans="1:17" ht="24.75" x14ac:dyDescent="0.25">
      <c r="A23" s="218">
        <v>2022</v>
      </c>
      <c r="B23" s="1034">
        <v>21</v>
      </c>
      <c r="C23" s="1028">
        <v>8</v>
      </c>
      <c r="D23" s="980">
        <v>13</v>
      </c>
      <c r="E23" s="1034">
        <v>17</v>
      </c>
      <c r="F23" s="1028">
        <v>6</v>
      </c>
      <c r="G23" s="980">
        <v>11</v>
      </c>
      <c r="H23" s="1034">
        <v>35</v>
      </c>
      <c r="I23" s="1028">
        <v>10</v>
      </c>
      <c r="J23" s="1028">
        <v>25</v>
      </c>
      <c r="K23" s="218">
        <f>SUM(B23,E23,H23)</f>
        <v>73</v>
      </c>
      <c r="M23" s="106" t="s">
        <v>285</v>
      </c>
      <c r="N23" s="220">
        <f>IF(ISBLANK(G23),"",G23)</f>
        <v>11</v>
      </c>
      <c r="O23" s="107">
        <f>IF(ISBLANK(F23),"",F23)</f>
        <v>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13</v>
      </c>
      <c r="O24" s="109">
        <f>IF(ISBLANK(C23),"",C23)</f>
        <v>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25</v>
      </c>
      <c r="O29" s="80">
        <f>IF(ISBLANK(I23),"",I23)</f>
        <v>10</v>
      </c>
      <c r="P29" s="211"/>
    </row>
    <row r="30" spans="1:17" ht="27.75" customHeight="1" x14ac:dyDescent="0.25">
      <c r="M30" s="106" t="s">
        <v>515</v>
      </c>
      <c r="N30" s="220">
        <f>IF(ISBLANK(G23),"",G23)</f>
        <v>11</v>
      </c>
      <c r="O30" s="107">
        <f>IF(ISBLANK(F23),"",F23)</f>
        <v>6</v>
      </c>
      <c r="P30" s="211"/>
    </row>
    <row r="31" spans="1:17" ht="27.75" customHeight="1" x14ac:dyDescent="0.25">
      <c r="M31" s="108" t="s">
        <v>516</v>
      </c>
      <c r="N31" s="221">
        <f>IF(ISBLANK(D23),"",D23)</f>
        <v>13</v>
      </c>
      <c r="O31" s="109">
        <f>IF(ISBLANK(C23),"",C23)</f>
        <v>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202054</v>
      </c>
      <c r="D5" s="253"/>
    </row>
    <row r="6" spans="1:4" ht="30" x14ac:dyDescent="0.25">
      <c r="A6" s="686" t="s">
        <v>474</v>
      </c>
      <c r="B6" s="617">
        <v>114516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11</v>
      </c>
      <c r="C5" s="207">
        <v>10</v>
      </c>
      <c r="G5" s="113"/>
      <c r="H5" s="174" t="s">
        <v>586</v>
      </c>
      <c r="I5" s="207">
        <v>11</v>
      </c>
      <c r="J5" s="207">
        <v>16</v>
      </c>
    </row>
    <row r="6" spans="1:13" ht="15" customHeight="1" x14ac:dyDescent="0.25">
      <c r="A6" s="175" t="s">
        <v>587</v>
      </c>
      <c r="B6" s="208">
        <v>686</v>
      </c>
      <c r="C6" s="208">
        <v>87</v>
      </c>
      <c r="G6" s="113"/>
      <c r="H6" s="175" t="s">
        <v>587</v>
      </c>
      <c r="I6" s="208">
        <v>131</v>
      </c>
      <c r="J6" s="208">
        <v>42</v>
      </c>
    </row>
    <row r="7" spans="1:13" ht="15" customHeight="1" x14ac:dyDescent="0.25">
      <c r="A7" s="175" t="s">
        <v>588</v>
      </c>
      <c r="B7" s="208">
        <v>1490</v>
      </c>
      <c r="C7" s="208">
        <v>1071</v>
      </c>
      <c r="G7" s="113"/>
      <c r="H7" s="175" t="s">
        <v>588</v>
      </c>
      <c r="I7" s="208">
        <v>808</v>
      </c>
      <c r="J7" s="208">
        <v>400</v>
      </c>
    </row>
    <row r="8" spans="1:13" ht="15" customHeight="1" x14ac:dyDescent="0.25">
      <c r="A8" s="175" t="s">
        <v>589</v>
      </c>
      <c r="B8" s="208">
        <v>1423</v>
      </c>
      <c r="C8" s="208">
        <v>1676</v>
      </c>
      <c r="G8" s="113"/>
      <c r="H8" s="175" t="s">
        <v>589</v>
      </c>
      <c r="I8" s="208">
        <v>1320</v>
      </c>
      <c r="J8" s="208">
        <v>1195</v>
      </c>
    </row>
    <row r="9" spans="1:13" ht="15" customHeight="1" x14ac:dyDescent="0.25">
      <c r="A9" s="175" t="s">
        <v>590</v>
      </c>
      <c r="B9" s="208">
        <v>2150</v>
      </c>
      <c r="C9" s="208">
        <v>2983</v>
      </c>
      <c r="G9" s="113"/>
      <c r="H9" s="175" t="s">
        <v>590</v>
      </c>
      <c r="I9" s="208">
        <v>2388</v>
      </c>
      <c r="J9" s="208">
        <v>3233</v>
      </c>
    </row>
    <row r="10" spans="1:13" ht="15" customHeight="1" x14ac:dyDescent="0.25">
      <c r="A10" s="175" t="s">
        <v>591</v>
      </c>
      <c r="B10" s="208">
        <v>212</v>
      </c>
      <c r="C10" s="208">
        <v>199</v>
      </c>
      <c r="G10" s="113"/>
      <c r="H10" s="175" t="s">
        <v>591</v>
      </c>
      <c r="I10" s="208">
        <v>217</v>
      </c>
      <c r="J10" s="208">
        <v>160</v>
      </c>
    </row>
    <row r="11" spans="1:13" ht="15" customHeight="1" x14ac:dyDescent="0.25">
      <c r="A11" s="176" t="s">
        <v>592</v>
      </c>
      <c r="B11" s="209">
        <v>219</v>
      </c>
      <c r="C11" s="209">
        <v>243</v>
      </c>
      <c r="G11" s="113"/>
      <c r="H11" s="176" t="s">
        <v>592</v>
      </c>
      <c r="I11" s="209">
        <v>378</v>
      </c>
      <c r="J11" s="209">
        <v>373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11</v>
      </c>
      <c r="C17" s="178">
        <f>IF(ISBLANK(C5),"0",C5)</f>
        <v>10</v>
      </c>
      <c r="G17" s="113"/>
      <c r="H17" s="174" t="s">
        <v>586</v>
      </c>
      <c r="I17" s="177">
        <f>IF(ISBLANK(I5),"0",I5)</f>
        <v>11</v>
      </c>
      <c r="J17" s="178">
        <f>IF(ISBLANK(J5),"0",J5)</f>
        <v>16</v>
      </c>
    </row>
    <row r="18" spans="1:13" ht="15" customHeight="1" x14ac:dyDescent="0.25">
      <c r="A18" s="175" t="s">
        <v>587</v>
      </c>
      <c r="B18" s="179">
        <f t="shared" ref="B18:C18" si="0">IF(ISBLANK(B6),"0",B6)</f>
        <v>686</v>
      </c>
      <c r="C18" s="180">
        <f t="shared" si="0"/>
        <v>87</v>
      </c>
      <c r="G18" s="113"/>
      <c r="H18" s="175" t="s">
        <v>587</v>
      </c>
      <c r="I18" s="179">
        <f t="shared" ref="I18:J18" si="1">IF(ISBLANK(I6),"0",I6)</f>
        <v>131</v>
      </c>
      <c r="J18" s="180">
        <f t="shared" si="1"/>
        <v>42</v>
      </c>
    </row>
    <row r="19" spans="1:13" ht="15" customHeight="1" x14ac:dyDescent="0.25">
      <c r="A19" s="175" t="s">
        <v>588</v>
      </c>
      <c r="B19" s="179">
        <f t="shared" ref="B19:C19" si="2">IF(ISBLANK(B7),"0",B7)</f>
        <v>1490</v>
      </c>
      <c r="C19" s="180">
        <f t="shared" si="2"/>
        <v>1071</v>
      </c>
      <c r="G19" s="113"/>
      <c r="H19" s="175" t="s">
        <v>588</v>
      </c>
      <c r="I19" s="179">
        <f t="shared" ref="I19:J19" si="3">IF(ISBLANK(I7),"0",I7)</f>
        <v>808</v>
      </c>
      <c r="J19" s="180">
        <f t="shared" si="3"/>
        <v>400</v>
      </c>
    </row>
    <row r="20" spans="1:13" ht="15" customHeight="1" x14ac:dyDescent="0.25">
      <c r="A20" s="175" t="s">
        <v>589</v>
      </c>
      <c r="B20" s="179">
        <f t="shared" ref="B20:C20" si="4">IF(ISBLANK(B8),"0",B8)</f>
        <v>1423</v>
      </c>
      <c r="C20" s="180">
        <f t="shared" si="4"/>
        <v>1676</v>
      </c>
      <c r="G20" s="113"/>
      <c r="H20" s="175" t="s">
        <v>589</v>
      </c>
      <c r="I20" s="179">
        <f t="shared" ref="I20:J20" si="5">IF(ISBLANK(I8),"0",I8)</f>
        <v>1320</v>
      </c>
      <c r="J20" s="180">
        <f t="shared" si="5"/>
        <v>1195</v>
      </c>
    </row>
    <row r="21" spans="1:13" ht="15" customHeight="1" x14ac:dyDescent="0.25">
      <c r="A21" s="175" t="s">
        <v>590</v>
      </c>
      <c r="B21" s="179">
        <f t="shared" ref="B21:C21" si="6">IF(ISBLANK(B9),"0",B9)</f>
        <v>2150</v>
      </c>
      <c r="C21" s="180">
        <f t="shared" si="6"/>
        <v>2983</v>
      </c>
      <c r="G21" s="113"/>
      <c r="H21" s="175" t="s">
        <v>590</v>
      </c>
      <c r="I21" s="179">
        <f t="shared" ref="I21:J21" si="7">IF(ISBLANK(I9),"0",I9)</f>
        <v>2388</v>
      </c>
      <c r="J21" s="180">
        <f t="shared" si="7"/>
        <v>3233</v>
      </c>
    </row>
    <row r="22" spans="1:13" ht="15" customHeight="1" x14ac:dyDescent="0.25">
      <c r="A22" s="175" t="s">
        <v>591</v>
      </c>
      <c r="B22" s="179">
        <f t="shared" ref="B22:C22" si="8">IF(ISBLANK(B10),"0",B10)</f>
        <v>212</v>
      </c>
      <c r="C22" s="180">
        <f t="shared" si="8"/>
        <v>199</v>
      </c>
      <c r="G22" s="113"/>
      <c r="H22" s="175" t="s">
        <v>591</v>
      </c>
      <c r="I22" s="179">
        <f t="shared" ref="I22:J22" si="9">IF(ISBLANK(I10),"0",I10)</f>
        <v>217</v>
      </c>
      <c r="J22" s="180">
        <f t="shared" si="9"/>
        <v>160</v>
      </c>
    </row>
    <row r="23" spans="1:13" ht="15" customHeight="1" x14ac:dyDescent="0.25">
      <c r="A23" s="176" t="s">
        <v>592</v>
      </c>
      <c r="B23" s="181">
        <f t="shared" ref="B23:C23" si="10">IF(ISBLANK(B11),"0",B11)</f>
        <v>219</v>
      </c>
      <c r="C23" s="182">
        <f t="shared" si="10"/>
        <v>243</v>
      </c>
      <c r="G23" s="113"/>
      <c r="H23" s="176" t="s">
        <v>592</v>
      </c>
      <c r="I23" s="181">
        <f t="shared" ref="I23:J23" si="11">IF(ISBLANK(I11),"0",I11)</f>
        <v>378</v>
      </c>
      <c r="J23" s="182">
        <f t="shared" si="11"/>
        <v>373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0.17767727346147633</v>
      </c>
      <c r="C29" s="184">
        <f>C17/SUM(C17:C23)*100</f>
        <v>0.1595150741745095</v>
      </c>
      <c r="D29" s="253"/>
      <c r="E29" s="253"/>
      <c r="G29" s="113"/>
      <c r="H29" s="174" t="s">
        <v>593</v>
      </c>
      <c r="I29" s="184">
        <f>I17/SUM(I17:I23)*100</f>
        <v>0.20940415000951837</v>
      </c>
      <c r="J29" s="184">
        <f>J17/SUM(J17:J23)*100</f>
        <v>0.29525742756966228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11.080600872233887</v>
      </c>
      <c r="C30" s="185">
        <f>C18/SUM(C17:C23)*100</f>
        <v>1.3877811453182325</v>
      </c>
      <c r="D30" s="253"/>
      <c r="E30" s="253"/>
      <c r="G30" s="113"/>
      <c r="H30" s="175" t="s">
        <v>594</v>
      </c>
      <c r="I30" s="185">
        <f>I18/SUM(I17:I23)*100</f>
        <v>2.4938130592042644</v>
      </c>
      <c r="J30" s="185">
        <f>J18/SUM(J17:J23)*100</f>
        <v>0.77505074737036361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24.067194314327249</v>
      </c>
      <c r="C31" s="185">
        <f>C19/SUM(C17:C23)*100</f>
        <v>17.084064444089968</v>
      </c>
      <c r="D31" s="253"/>
      <c r="E31" s="253"/>
      <c r="G31" s="113"/>
      <c r="H31" s="175" t="s">
        <v>595</v>
      </c>
      <c r="I31" s="185">
        <f>I19/SUM(I17:I23)*100</f>
        <v>15.381686655244623</v>
      </c>
      <c r="J31" s="185">
        <f>J19/SUM(J17:J23)*100</f>
        <v>7.3814356892415569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22.984978194152802</v>
      </c>
      <c r="C32" s="185">
        <f>C20/SUM(C17:C23)*100</f>
        <v>26.734726431647793</v>
      </c>
      <c r="D32" s="253"/>
      <c r="E32" s="253"/>
      <c r="G32" s="113"/>
      <c r="H32" s="175" t="s">
        <v>596</v>
      </c>
      <c r="I32" s="185">
        <f>I20/SUM(I17:I23)*100</f>
        <v>25.128498001142201</v>
      </c>
      <c r="J32" s="185">
        <f>J20/SUM(J17:J23)*100</f>
        <v>22.052039121609155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34.727830722015831</v>
      </c>
      <c r="C33" s="185">
        <f>C21/SUM(C17:C23)*100</f>
        <v>47.58334662625618</v>
      </c>
      <c r="D33" s="253"/>
      <c r="E33" s="253"/>
      <c r="G33" s="113"/>
      <c r="H33" s="175" t="s">
        <v>597</v>
      </c>
      <c r="I33" s="185">
        <f>I21/SUM(I17:I23)*100</f>
        <v>45.459737292975447</v>
      </c>
      <c r="J33" s="185">
        <f>J21/SUM(J17:J23)*100</f>
        <v>59.660453958294887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3.4243256339848172</v>
      </c>
      <c r="C34" s="185">
        <f>C22/SUM(C17:C23)*100</f>
        <v>3.1743499760727385</v>
      </c>
      <c r="D34" s="253"/>
      <c r="E34" s="253"/>
      <c r="G34" s="113"/>
      <c r="H34" s="175" t="s">
        <v>598</v>
      </c>
      <c r="I34" s="185">
        <f>I22/SUM(I17:I23)*100</f>
        <v>4.1309727774604985</v>
      </c>
      <c r="J34" s="185">
        <f>J22/SUM(J17:J23)*100</f>
        <v>2.9525742756966231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3.5373929898239376</v>
      </c>
      <c r="C35" s="186">
        <f>C23/SUM(C17:C23)*100</f>
        <v>3.8762163024405805</v>
      </c>
      <c r="D35" s="253"/>
      <c r="E35" s="253"/>
      <c r="G35" s="113"/>
      <c r="H35" s="176" t="s">
        <v>599</v>
      </c>
      <c r="I35" s="186">
        <f>I23/SUM(I17:I23)*100</f>
        <v>7.1958880639634497</v>
      </c>
      <c r="J35" s="186">
        <f>J23/SUM(J17:J23)*100</f>
        <v>6.8831887802177523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0.17767727346147633</v>
      </c>
      <c r="C41" s="184">
        <f t="shared" si="12"/>
        <v>0.1595150741745095</v>
      </c>
      <c r="G41" s="113"/>
      <c r="H41" s="174" t="s">
        <v>601</v>
      </c>
      <c r="I41" s="184">
        <f t="shared" ref="I41:J41" si="13">I29</f>
        <v>0.20940415000951837</v>
      </c>
      <c r="J41" s="184">
        <f t="shared" si="13"/>
        <v>0.29525742756966228</v>
      </c>
    </row>
    <row r="42" spans="1:12" x14ac:dyDescent="0.25">
      <c r="A42" s="175" t="s">
        <v>602</v>
      </c>
      <c r="B42" s="185">
        <f t="shared" si="12"/>
        <v>11.080600872233887</v>
      </c>
      <c r="C42" s="185">
        <f t="shared" si="12"/>
        <v>1.3877811453182325</v>
      </c>
      <c r="G42" s="113"/>
      <c r="H42" s="175" t="s">
        <v>602</v>
      </c>
      <c r="I42" s="185">
        <f t="shared" ref="I42:J42" si="14">I30</f>
        <v>2.4938130592042644</v>
      </c>
      <c r="J42" s="185">
        <f t="shared" si="14"/>
        <v>0.77505074737036361</v>
      </c>
    </row>
    <row r="43" spans="1:12" x14ac:dyDescent="0.25">
      <c r="A43" s="175" t="s">
        <v>603</v>
      </c>
      <c r="B43" s="185">
        <f t="shared" si="12"/>
        <v>24.067194314327249</v>
      </c>
      <c r="C43" s="185">
        <f t="shared" si="12"/>
        <v>17.084064444089968</v>
      </c>
      <c r="G43" s="113"/>
      <c r="H43" s="175" t="s">
        <v>603</v>
      </c>
      <c r="I43" s="185">
        <f t="shared" ref="I43:J43" si="15">I31</f>
        <v>15.381686655244623</v>
      </c>
      <c r="J43" s="185">
        <f t="shared" si="15"/>
        <v>7.3814356892415569</v>
      </c>
    </row>
    <row r="44" spans="1:12" x14ac:dyDescent="0.25">
      <c r="A44" s="175" t="s">
        <v>604</v>
      </c>
      <c r="B44" s="185">
        <f t="shared" si="12"/>
        <v>22.984978194152802</v>
      </c>
      <c r="C44" s="185">
        <f t="shared" si="12"/>
        <v>26.734726431647793</v>
      </c>
      <c r="G44" s="113"/>
      <c r="H44" s="175" t="s">
        <v>604</v>
      </c>
      <c r="I44" s="185">
        <f t="shared" ref="I44:J44" si="16">I32</f>
        <v>25.128498001142201</v>
      </c>
      <c r="J44" s="185">
        <f t="shared" si="16"/>
        <v>22.052039121609155</v>
      </c>
    </row>
    <row r="45" spans="1:12" x14ac:dyDescent="0.25">
      <c r="A45" s="175" t="s">
        <v>605</v>
      </c>
      <c r="B45" s="185">
        <f t="shared" si="12"/>
        <v>34.727830722015831</v>
      </c>
      <c r="C45" s="185">
        <f t="shared" si="12"/>
        <v>47.58334662625618</v>
      </c>
      <c r="G45" s="113"/>
      <c r="H45" s="175" t="s">
        <v>605</v>
      </c>
      <c r="I45" s="185">
        <f t="shared" ref="I45:J45" si="17">I33</f>
        <v>45.459737292975447</v>
      </c>
      <c r="J45" s="185">
        <f t="shared" si="17"/>
        <v>59.660453958294887</v>
      </c>
    </row>
    <row r="46" spans="1:12" x14ac:dyDescent="0.25">
      <c r="A46" s="175" t="s">
        <v>606</v>
      </c>
      <c r="B46" s="185">
        <f t="shared" si="12"/>
        <v>3.4243256339848172</v>
      </c>
      <c r="C46" s="185">
        <f t="shared" si="12"/>
        <v>3.1743499760727385</v>
      </c>
      <c r="G46" s="113"/>
      <c r="H46" s="175" t="s">
        <v>606</v>
      </c>
      <c r="I46" s="185">
        <f t="shared" ref="I46:J46" si="18">I34</f>
        <v>4.1309727774604985</v>
      </c>
      <c r="J46" s="185">
        <f t="shared" si="18"/>
        <v>2.9525742756966231</v>
      </c>
    </row>
    <row r="47" spans="1:12" x14ac:dyDescent="0.25">
      <c r="A47" s="176" t="s">
        <v>607</v>
      </c>
      <c r="B47" s="186">
        <f t="shared" si="12"/>
        <v>3.5373929898239376</v>
      </c>
      <c r="C47" s="186">
        <f t="shared" si="12"/>
        <v>3.8762163024405805</v>
      </c>
      <c r="G47" s="113"/>
      <c r="H47" s="176" t="s">
        <v>607</v>
      </c>
      <c r="I47" s="186">
        <f t="shared" ref="I47:J47" si="19">I35</f>
        <v>7.1958880639634497</v>
      </c>
      <c r="J47" s="186">
        <f t="shared" si="19"/>
        <v>6.8831887802177523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4336</v>
      </c>
      <c r="C5" s="207">
        <v>4218</v>
      </c>
      <c r="D5" s="253"/>
      <c r="E5" s="253"/>
      <c r="F5" s="1003"/>
      <c r="H5" s="174" t="s">
        <v>624</v>
      </c>
      <c r="I5" s="207">
        <v>2201</v>
      </c>
      <c r="J5" s="207">
        <v>2045</v>
      </c>
    </row>
    <row r="6" spans="1:10" ht="15" customHeight="1" x14ac:dyDescent="0.25">
      <c r="A6" s="175" t="s">
        <v>625</v>
      </c>
      <c r="B6" s="208">
        <v>849</v>
      </c>
      <c r="C6" s="208">
        <v>915</v>
      </c>
      <c r="D6" s="253"/>
      <c r="E6" s="253"/>
      <c r="F6" s="1003"/>
      <c r="H6" s="175" t="s">
        <v>625</v>
      </c>
      <c r="I6" s="208">
        <v>1408</v>
      </c>
      <c r="J6" s="208">
        <v>1798</v>
      </c>
    </row>
    <row r="7" spans="1:10" ht="15" customHeight="1" x14ac:dyDescent="0.25">
      <c r="A7" s="176" t="s">
        <v>626</v>
      </c>
      <c r="B7" s="209">
        <v>1006</v>
      </c>
      <c r="C7" s="209">
        <v>1136</v>
      </c>
      <c r="D7" s="253"/>
      <c r="E7" s="253"/>
      <c r="F7" s="1003"/>
      <c r="H7" s="175" t="s">
        <v>626</v>
      </c>
      <c r="I7" s="208">
        <v>1635</v>
      </c>
      <c r="J7" s="208">
        <v>1556</v>
      </c>
    </row>
    <row r="8" spans="1:10" x14ac:dyDescent="0.25">
      <c r="D8" s="253"/>
      <c r="E8" s="253"/>
      <c r="F8" s="1003"/>
      <c r="H8" s="176" t="s">
        <v>2351</v>
      </c>
      <c r="I8" s="209">
        <v>9</v>
      </c>
      <c r="J8" s="209">
        <v>20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4336</v>
      </c>
      <c r="C13" s="178">
        <f>IF(ISBLANK(C5),"0",C5)</f>
        <v>4218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849</v>
      </c>
      <c r="C14" s="180">
        <f t="shared" si="0"/>
        <v>915</v>
      </c>
      <c r="D14" s="253"/>
      <c r="E14" s="253"/>
      <c r="F14" s="1003"/>
      <c r="H14" s="174" t="s">
        <v>624</v>
      </c>
      <c r="I14" s="177">
        <f>IF(ISBLANK(I5),"0",I5)</f>
        <v>2201</v>
      </c>
      <c r="J14" s="178">
        <f>IF(ISBLANK(J5),"0",J5)</f>
        <v>2045</v>
      </c>
    </row>
    <row r="15" spans="1:10" ht="15" customHeight="1" x14ac:dyDescent="0.25">
      <c r="A15" s="176" t="s">
        <v>626</v>
      </c>
      <c r="B15" s="181">
        <f t="shared" si="0"/>
        <v>1006</v>
      </c>
      <c r="C15" s="182">
        <f t="shared" si="0"/>
        <v>1136</v>
      </c>
      <c r="D15" s="253"/>
      <c r="E15" s="253"/>
      <c r="F15" s="1003"/>
      <c r="H15" s="175" t="s">
        <v>625</v>
      </c>
      <c r="I15" s="179">
        <f t="shared" ref="I15:J15" si="1">IF(ISBLANK(I6),"0",I6)</f>
        <v>1408</v>
      </c>
      <c r="J15" s="180">
        <f t="shared" si="1"/>
        <v>1798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1635</v>
      </c>
      <c r="J16" s="180">
        <f t="shared" si="2"/>
        <v>1556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9</v>
      </c>
      <c r="J17" s="182">
        <f t="shared" si="3"/>
        <v>20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70.037150702632857</v>
      </c>
      <c r="C21" s="184">
        <f>C13/SUM(C13:C15)*100</f>
        <v>67.283458286808113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13.713455015344856</v>
      </c>
      <c r="C22" s="185">
        <f>C14/SUM(C13:C15)*100</f>
        <v>14.595629286967618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16.249394282022291</v>
      </c>
      <c r="C23" s="186">
        <f>C15/SUM(C13:C15)*100</f>
        <v>18.12091242622428</v>
      </c>
      <c r="D23" s="253"/>
      <c r="E23" s="253"/>
      <c r="F23" s="1003"/>
      <c r="H23" s="174" t="s">
        <v>629</v>
      </c>
      <c r="I23" s="184">
        <f>I14/SUM(I14:I17)*100</f>
        <v>41.899866742813629</v>
      </c>
      <c r="J23" s="184">
        <f>J14/SUM(J14:J17)*100</f>
        <v>37.737589961247465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26.803731201218351</v>
      </c>
      <c r="J24" s="185">
        <f>J15/SUM(J14:J17)*100</f>
        <v>33.179553423140803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31.125071387778412</v>
      </c>
      <c r="J25" s="185">
        <f>J16/SUM(J14:J17)*100</f>
        <v>28.71378483114966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0.17133066818960593</v>
      </c>
      <c r="J26" s="186">
        <f>J17/SUM(J14:J17)*100</f>
        <v>0.36907178446207789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70.037150702632857</v>
      </c>
      <c r="C29" s="189">
        <f t="shared" si="4"/>
        <v>67.283458286808113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13.713455015344856</v>
      </c>
      <c r="C30" s="192">
        <f t="shared" si="4"/>
        <v>14.595629286967618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16.249394282022291</v>
      </c>
      <c r="C31" s="195">
        <f t="shared" si="4"/>
        <v>18.12091242622428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41.899866742813629</v>
      </c>
      <c r="J32" s="189">
        <f>J23</f>
        <v>37.737589961247465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26.803731201218351</v>
      </c>
      <c r="J33" s="192">
        <f t="shared" si="5"/>
        <v>33.179553423140803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31.125071387778412</v>
      </c>
      <c r="J34" s="192">
        <f t="shared" si="6"/>
        <v>28.71378483114966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0.17133066818960593</v>
      </c>
      <c r="J35" s="195">
        <f t="shared" si="7"/>
        <v>0.36907178446207789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356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12233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72.86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182.6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2</v>
      </c>
      <c r="E5" s="28"/>
      <c r="J5" s="654" t="s">
        <v>542</v>
      </c>
      <c r="K5" s="669">
        <f>IF(ISBLANK(B5),"",B5)</f>
        <v>0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0</v>
      </c>
      <c r="C6" s="657">
        <v>1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10</v>
      </c>
      <c r="C7" s="657">
        <v>6</v>
      </c>
      <c r="E7" s="44"/>
      <c r="J7" s="656" t="s">
        <v>641</v>
      </c>
      <c r="K7" s="670">
        <f t="shared" si="0"/>
        <v>10</v>
      </c>
      <c r="L7" s="619">
        <f t="shared" si="1"/>
        <v>6</v>
      </c>
      <c r="N7" s="44"/>
    </row>
    <row r="8" spans="1:15" x14ac:dyDescent="0.25">
      <c r="A8" s="650" t="s">
        <v>642</v>
      </c>
      <c r="B8" s="651">
        <v>6</v>
      </c>
      <c r="C8" s="651">
        <v>18</v>
      </c>
      <c r="E8" s="21"/>
      <c r="J8" s="650" t="s">
        <v>642</v>
      </c>
      <c r="K8" s="670">
        <f t="shared" si="0"/>
        <v>6</v>
      </c>
      <c r="L8" s="619">
        <f t="shared" si="1"/>
        <v>18</v>
      </c>
      <c r="N8" s="21"/>
    </row>
    <row r="9" spans="1:15" x14ac:dyDescent="0.25">
      <c r="A9" s="650" t="s">
        <v>643</v>
      </c>
      <c r="B9" s="651">
        <v>54</v>
      </c>
      <c r="C9" s="651">
        <v>14</v>
      </c>
      <c r="E9" s="21"/>
      <c r="J9" s="650" t="s">
        <v>643</v>
      </c>
      <c r="K9" s="670">
        <f t="shared" si="0"/>
        <v>54</v>
      </c>
      <c r="L9" s="619">
        <f t="shared" si="1"/>
        <v>14</v>
      </c>
      <c r="N9" s="21"/>
    </row>
    <row r="10" spans="1:15" x14ac:dyDescent="0.25">
      <c r="A10" s="652" t="s">
        <v>365</v>
      </c>
      <c r="B10" s="653">
        <v>486</v>
      </c>
      <c r="C10" s="653">
        <v>36</v>
      </c>
      <c r="J10" s="652" t="s">
        <v>365</v>
      </c>
      <c r="K10" s="671">
        <f t="shared" si="0"/>
        <v>486</v>
      </c>
      <c r="L10" s="620">
        <f t="shared" si="1"/>
        <v>36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8.48</v>
      </c>
      <c r="C15" s="197"/>
      <c r="D15" s="253"/>
      <c r="E15" s="211"/>
      <c r="F15" s="253"/>
      <c r="G15" s="253"/>
      <c r="J15" s="673" t="s">
        <v>488</v>
      </c>
      <c r="K15" s="674">
        <f>B15</f>
        <v>8.48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1.1599999999999999</v>
      </c>
      <c r="C16" s="197"/>
      <c r="D16" s="253"/>
      <c r="E16" s="254"/>
      <c r="F16" s="253"/>
      <c r="G16" s="253"/>
      <c r="J16" s="675" t="s">
        <v>489</v>
      </c>
      <c r="K16" s="676">
        <f>B16</f>
        <v>1.1599999999999999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4.8</v>
      </c>
      <c r="C19" s="198"/>
      <c r="D19" s="255"/>
      <c r="E19" s="256"/>
      <c r="F19" s="253"/>
      <c r="G19" s="253"/>
      <c r="J19" s="672" t="s">
        <v>502</v>
      </c>
      <c r="K19" s="676">
        <f>B19</f>
        <v>4.8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4.8</v>
      </c>
      <c r="C21" s="253"/>
      <c r="D21" s="253"/>
      <c r="E21" s="253"/>
      <c r="F21" s="253"/>
      <c r="G21" s="253"/>
      <c r="J21" s="661" t="s">
        <v>498</v>
      </c>
      <c r="K21" s="679">
        <f>B21</f>
        <v>4.8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3</v>
      </c>
      <c r="C34" s="657">
        <v>2</v>
      </c>
      <c r="E34" s="44"/>
      <c r="J34" s="656" t="s">
        <v>641</v>
      </c>
      <c r="K34" s="670">
        <f t="shared" si="2"/>
        <v>3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7</v>
      </c>
      <c r="C35" s="651">
        <v>4</v>
      </c>
      <c r="E35" s="21"/>
      <c r="J35" s="650" t="s">
        <v>642</v>
      </c>
      <c r="K35" s="670">
        <f t="shared" si="2"/>
        <v>7</v>
      </c>
      <c r="L35" s="619">
        <f t="shared" si="3"/>
        <v>4</v>
      </c>
      <c r="N35" s="21"/>
    </row>
    <row r="36" spans="1:15" x14ac:dyDescent="0.25">
      <c r="A36" s="650" t="s">
        <v>643</v>
      </c>
      <c r="B36" s="651">
        <v>9</v>
      </c>
      <c r="C36" s="651">
        <v>13</v>
      </c>
      <c r="E36" s="21"/>
      <c r="J36" s="650" t="s">
        <v>643</v>
      </c>
      <c r="K36" s="670">
        <f t="shared" si="2"/>
        <v>9</v>
      </c>
      <c r="L36" s="619">
        <f t="shared" si="3"/>
        <v>13</v>
      </c>
      <c r="N36" s="21"/>
    </row>
    <row r="37" spans="1:15" x14ac:dyDescent="0.25">
      <c r="A37" s="652" t="s">
        <v>365</v>
      </c>
      <c r="B37" s="653">
        <v>76</v>
      </c>
      <c r="C37" s="653">
        <v>11</v>
      </c>
      <c r="J37" s="652" t="s">
        <v>365</v>
      </c>
      <c r="K37" s="671">
        <f t="shared" si="2"/>
        <v>76</v>
      </c>
      <c r="L37" s="620">
        <f t="shared" si="3"/>
        <v>11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1.74</v>
      </c>
      <c r="C42" s="197"/>
      <c r="D42" s="253"/>
      <c r="E42" s="211"/>
      <c r="F42" s="253"/>
      <c r="G42" s="253"/>
      <c r="J42" s="673" t="s">
        <v>488</v>
      </c>
      <c r="K42" s="674">
        <f>B42</f>
        <v>1.74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0.54</v>
      </c>
      <c r="C43" s="197"/>
      <c r="D43" s="253"/>
      <c r="E43" s="254"/>
      <c r="F43" s="253"/>
      <c r="G43" s="253"/>
      <c r="J43" s="675" t="s">
        <v>489</v>
      </c>
      <c r="K43" s="676">
        <f>B43</f>
        <v>0.54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1.1299999999999999</v>
      </c>
      <c r="C46" s="198"/>
      <c r="D46" s="255"/>
      <c r="E46" s="256"/>
      <c r="F46" s="253"/>
      <c r="G46" s="253"/>
      <c r="J46" s="672" t="s">
        <v>502</v>
      </c>
      <c r="K46" s="676">
        <f>B46</f>
        <v>1.1299999999999999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1.1299999999999999</v>
      </c>
      <c r="C48" s="253"/>
      <c r="D48" s="253"/>
      <c r="E48" s="253"/>
      <c r="F48" s="253"/>
      <c r="G48" s="253"/>
      <c r="J48" s="661" t="s">
        <v>498</v>
      </c>
      <c r="K48" s="679">
        <f>B48</f>
        <v>1.1299999999999999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2050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1</v>
      </c>
      <c r="G4" s="643">
        <v>11</v>
      </c>
      <c r="H4" s="643">
        <v>2050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0</v>
      </c>
      <c r="D5" s="602">
        <v>0</v>
      </c>
      <c r="E5" s="602">
        <v>0</v>
      </c>
      <c r="F5" s="602">
        <v>1</v>
      </c>
      <c r="G5" s="602">
        <v>11</v>
      </c>
      <c r="H5" s="602">
        <v>2050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0</v>
      </c>
      <c r="D6" s="617">
        <v>0</v>
      </c>
      <c r="E6" s="617">
        <v>0</v>
      </c>
      <c r="F6" s="617">
        <v>1</v>
      </c>
      <c r="G6" s="617">
        <v>11</v>
      </c>
      <c r="H6" s="617">
        <v>2050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1.4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118.7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240418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19653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23.3</v>
      </c>
      <c r="D4" s="600">
        <v>140.69999999999999</v>
      </c>
      <c r="E4" s="600">
        <v>0.65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100</v>
      </c>
      <c r="E5" s="751">
        <v>0.82</v>
      </c>
      <c r="G5" s="647" t="s">
        <v>446</v>
      </c>
      <c r="H5" s="648">
        <f>IF(ISBLANK(B4),"",B4)</f>
        <v>2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118.7</v>
      </c>
      <c r="E6" s="959">
        <v>0.72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23.3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19</v>
      </c>
      <c r="C4" s="643">
        <v>1.5</v>
      </c>
      <c r="D4" s="643">
        <v>1.3</v>
      </c>
      <c r="E4" s="643">
        <v>0.19</v>
      </c>
      <c r="F4" s="643">
        <v>1.3</v>
      </c>
      <c r="G4" s="643">
        <v>1.6</v>
      </c>
      <c r="H4" s="1066"/>
      <c r="I4" s="253"/>
      <c r="J4" s="253"/>
      <c r="K4" s="253"/>
    </row>
    <row r="5" spans="1:11" x14ac:dyDescent="0.25">
      <c r="A5" s="480">
        <v>2021</v>
      </c>
      <c r="B5" s="602">
        <v>20</v>
      </c>
      <c r="C5" s="602">
        <v>1.7</v>
      </c>
      <c r="D5" s="602">
        <v>0.9</v>
      </c>
      <c r="E5" s="602">
        <v>0.19</v>
      </c>
      <c r="F5" s="602">
        <v>1.4</v>
      </c>
      <c r="G5" s="602">
        <v>2.5</v>
      </c>
      <c r="H5" s="1066"/>
      <c r="I5" s="253"/>
      <c r="J5" s="253"/>
      <c r="K5" s="253"/>
    </row>
    <row r="6" spans="1:11" x14ac:dyDescent="0.25">
      <c r="A6" s="360">
        <v>2022</v>
      </c>
      <c r="B6" s="602">
        <v>18</v>
      </c>
      <c r="C6" s="602">
        <v>1.5</v>
      </c>
      <c r="D6" s="602">
        <v>1.4</v>
      </c>
      <c r="E6" s="602">
        <v>0.38</v>
      </c>
      <c r="F6" s="602">
        <v>0.7</v>
      </c>
      <c r="G6" s="602">
        <v>2.5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1</v>
      </c>
      <c r="E5" s="602">
        <v>8.1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100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8.1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1177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392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4040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44367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3627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1107</v>
      </c>
      <c r="C5" s="1034">
        <v>509</v>
      </c>
      <c r="D5" s="600">
        <v>598</v>
      </c>
      <c r="G5" s="871" t="s">
        <v>126</v>
      </c>
      <c r="H5" s="637">
        <f>IF(ISBLANK(D7),"",D7)</f>
        <v>625</v>
      </c>
    </row>
    <row r="6" spans="1:17" x14ac:dyDescent="0.25">
      <c r="A6" s="641">
        <v>2021</v>
      </c>
      <c r="B6" s="1034">
        <v>1203</v>
      </c>
      <c r="C6" s="1034">
        <v>557</v>
      </c>
      <c r="D6" s="602">
        <v>646</v>
      </c>
      <c r="G6" s="635" t="s">
        <v>127</v>
      </c>
      <c r="H6" s="623">
        <f>IF(ISBLANK(C7),"",C7)</f>
        <v>552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1177</v>
      </c>
      <c r="C7" s="1034">
        <v>552</v>
      </c>
      <c r="D7" s="617">
        <v>625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625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552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711</v>
      </c>
      <c r="C6" s="55">
        <v>339</v>
      </c>
      <c r="D6" s="55">
        <v>372</v>
      </c>
      <c r="E6" s="70">
        <v>887</v>
      </c>
      <c r="F6" s="55">
        <v>477</v>
      </c>
      <c r="G6" s="110">
        <v>410</v>
      </c>
      <c r="H6" s="55">
        <v>529</v>
      </c>
      <c r="I6" s="55">
        <v>261</v>
      </c>
      <c r="J6" s="55">
        <v>268</v>
      </c>
      <c r="K6" s="70">
        <v>1997</v>
      </c>
      <c r="L6" s="55">
        <v>1012</v>
      </c>
      <c r="M6" s="110">
        <v>985</v>
      </c>
      <c r="N6" s="70">
        <v>1845</v>
      </c>
      <c r="O6" s="55">
        <v>990</v>
      </c>
      <c r="P6" s="110">
        <v>855</v>
      </c>
      <c r="Q6" s="70">
        <v>7936</v>
      </c>
      <c r="R6" s="55">
        <v>4161</v>
      </c>
      <c r="S6" s="110">
        <v>3775</v>
      </c>
      <c r="T6" s="70">
        <v>12320</v>
      </c>
      <c r="U6" s="55">
        <v>6238</v>
      </c>
      <c r="V6" s="160">
        <v>6082</v>
      </c>
    </row>
    <row r="7" spans="1:22" x14ac:dyDescent="0.25">
      <c r="A7" s="286">
        <v>2021</v>
      </c>
      <c r="B7" s="167">
        <v>688</v>
      </c>
      <c r="C7" s="94">
        <v>323</v>
      </c>
      <c r="D7" s="94">
        <v>365</v>
      </c>
      <c r="E7" s="167">
        <v>877</v>
      </c>
      <c r="F7" s="94">
        <v>479</v>
      </c>
      <c r="G7" s="169">
        <v>398</v>
      </c>
      <c r="H7" s="94">
        <v>506</v>
      </c>
      <c r="I7" s="94">
        <v>249</v>
      </c>
      <c r="J7" s="94">
        <v>257</v>
      </c>
      <c r="K7" s="167">
        <v>1940</v>
      </c>
      <c r="L7" s="94">
        <v>985</v>
      </c>
      <c r="M7" s="169">
        <v>955</v>
      </c>
      <c r="N7" s="167">
        <v>1756</v>
      </c>
      <c r="O7" s="94">
        <v>946</v>
      </c>
      <c r="P7" s="169">
        <v>810</v>
      </c>
      <c r="Q7" s="167">
        <v>7688</v>
      </c>
      <c r="R7" s="94">
        <v>4031</v>
      </c>
      <c r="S7" s="169">
        <v>3657</v>
      </c>
      <c r="T7" s="212">
        <v>12043</v>
      </c>
      <c r="U7" s="58">
        <v>6099</v>
      </c>
      <c r="V7" s="160">
        <v>5944</v>
      </c>
    </row>
    <row r="8" spans="1:22" x14ac:dyDescent="0.25">
      <c r="A8" s="219">
        <v>2022</v>
      </c>
      <c r="B8" s="72">
        <v>668</v>
      </c>
      <c r="C8" s="61">
        <v>331</v>
      </c>
      <c r="D8" s="61">
        <v>337</v>
      </c>
      <c r="E8" s="72">
        <v>842</v>
      </c>
      <c r="F8" s="61">
        <v>454</v>
      </c>
      <c r="G8" s="111">
        <v>388</v>
      </c>
      <c r="H8" s="61">
        <v>505</v>
      </c>
      <c r="I8" s="61">
        <v>248</v>
      </c>
      <c r="J8" s="61">
        <v>257</v>
      </c>
      <c r="K8" s="72">
        <v>1879</v>
      </c>
      <c r="L8" s="61">
        <v>968</v>
      </c>
      <c r="M8" s="111">
        <v>911</v>
      </c>
      <c r="N8" s="72">
        <v>1883</v>
      </c>
      <c r="O8" s="61">
        <v>972</v>
      </c>
      <c r="P8" s="111">
        <v>911</v>
      </c>
      <c r="Q8" s="72">
        <v>7946</v>
      </c>
      <c r="R8" s="61">
        <v>4137</v>
      </c>
      <c r="S8" s="111">
        <v>3809</v>
      </c>
      <c r="T8" s="72">
        <v>12233</v>
      </c>
      <c r="U8" s="61">
        <v>6226</v>
      </c>
      <c r="V8" s="111">
        <v>6007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668</v>
      </c>
      <c r="C15" s="172">
        <f>E8</f>
        <v>842</v>
      </c>
      <c r="D15" s="172">
        <f>H8</f>
        <v>505</v>
      </c>
      <c r="E15" s="172">
        <f>K8</f>
        <v>1879</v>
      </c>
      <c r="F15" s="172">
        <f>N8</f>
        <v>1883</v>
      </c>
      <c r="G15" s="172">
        <f>Q8</f>
        <v>7946</v>
      </c>
      <c r="H15" s="334">
        <f>T8</f>
        <v>12233</v>
      </c>
      <c r="M15" s="172">
        <f>K8</f>
        <v>1879</v>
      </c>
      <c r="N15" s="172">
        <f>H15-E15-O15</f>
        <v>7577</v>
      </c>
      <c r="O15" s="172">
        <f>H15-(B15+C15+G15)</f>
        <v>2777</v>
      </c>
      <c r="P15" s="29"/>
      <c r="Q15" s="100">
        <f>M15/H15*100</f>
        <v>15.36009155562822</v>
      </c>
      <c r="R15" s="100">
        <f>N15/H15*100</f>
        <v>61.939017411918584</v>
      </c>
      <c r="S15" s="100">
        <f>O15/H15*100</f>
        <v>22.7008910324532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15.36009155562822</v>
      </c>
      <c r="R18" s="100">
        <f>N15/H15*100</f>
        <v>61.939017411918584</v>
      </c>
      <c r="S18" s="100">
        <f>O15/H15*100</f>
        <v>22.7008910324532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11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9.4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10.5</v>
      </c>
      <c r="C25" s="357"/>
      <c r="D25" s="357"/>
      <c r="E25" s="72">
        <v>10.5</v>
      </c>
      <c r="F25" s="357"/>
      <c r="G25" s="461"/>
      <c r="H25" s="72">
        <v>10.53</v>
      </c>
      <c r="I25" s="61">
        <v>17.54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17.54</v>
      </c>
      <c r="F34" s="702">
        <f t="shared" si="3"/>
        <v>2022</v>
      </c>
      <c r="G34" s="676">
        <f t="shared" si="4"/>
        <v>0</v>
      </c>
      <c r="H34" s="676">
        <f t="shared" si="5"/>
        <v>17.54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1</v>
      </c>
      <c r="E4" s="599">
        <v>1</v>
      </c>
      <c r="F4" s="600">
        <v>3.7</v>
      </c>
      <c r="G4" s="600">
        <v>0.5</v>
      </c>
    </row>
    <row r="5" spans="1:10" x14ac:dyDescent="0.25">
      <c r="A5" s="286">
        <v>2022</v>
      </c>
      <c r="B5" s="751">
        <v>4</v>
      </c>
      <c r="C5" s="751">
        <v>0</v>
      </c>
      <c r="D5" s="751">
        <v>1</v>
      </c>
      <c r="E5" s="753">
        <v>1</v>
      </c>
      <c r="F5" s="751">
        <v>2.7</v>
      </c>
      <c r="G5" s="751">
        <v>0.5</v>
      </c>
    </row>
    <row r="6" spans="1:10" x14ac:dyDescent="0.25">
      <c r="A6" s="218">
        <v>2023</v>
      </c>
      <c r="B6" s="752">
        <v>5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1</v>
      </c>
      <c r="E11" s="103">
        <f>A4</f>
        <v>2021</v>
      </c>
      <c r="F11" s="80">
        <f>IF(ISBLANK(B4),"",B4)</f>
        <v>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4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5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165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415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23.2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480</v>
      </c>
    </row>
    <row r="17" spans="2:3" x14ac:dyDescent="0.25">
      <c r="B17" s="253">
        <v>2022</v>
      </c>
      <c r="C17" s="1100">
        <v>432</v>
      </c>
    </row>
    <row r="18" spans="2:3" x14ac:dyDescent="0.25">
      <c r="B18" s="253">
        <v>2023</v>
      </c>
      <c r="C18" s="1100">
        <v>415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480</v>
      </c>
    </row>
    <row r="22" spans="2:3" x14ac:dyDescent="0.25">
      <c r="B22" s="636">
        <f>B17</f>
        <v>2022</v>
      </c>
      <c r="C22" s="636">
        <f t="shared" ref="C22:C23" si="0">IF(ISBLANK(C17),"",C17)</f>
        <v>432</v>
      </c>
    </row>
    <row r="23" spans="2:3" x14ac:dyDescent="0.25">
      <c r="B23" s="636">
        <f>B18</f>
        <v>2023</v>
      </c>
      <c r="C23" s="636">
        <f t="shared" si="0"/>
        <v>415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</v>
      </c>
      <c r="C5" s="55">
        <v>22</v>
      </c>
      <c r="D5" s="55">
        <v>9</v>
      </c>
      <c r="E5" s="269">
        <f>SUM(B5:D5)</f>
        <v>41</v>
      </c>
      <c r="F5" s="71">
        <v>221</v>
      </c>
      <c r="G5" s="70">
        <v>0.5</v>
      </c>
      <c r="H5" s="55">
        <v>0.3</v>
      </c>
      <c r="I5" s="110">
        <v>0.3</v>
      </c>
      <c r="J5" s="71">
        <v>1.9</v>
      </c>
    </row>
    <row r="6" spans="1:10" x14ac:dyDescent="0.25">
      <c r="A6" s="286">
        <v>2022</v>
      </c>
      <c r="B6" s="757">
        <v>8</v>
      </c>
      <c r="C6" s="758">
        <v>23</v>
      </c>
      <c r="D6" s="758">
        <v>11</v>
      </c>
      <c r="E6" s="270">
        <f>SUM(B6:D6)</f>
        <v>42</v>
      </c>
      <c r="F6" s="214">
        <v>163</v>
      </c>
      <c r="G6" s="457">
        <v>0.4</v>
      </c>
      <c r="H6" s="458">
        <v>0.3</v>
      </c>
      <c r="I6" s="763">
        <v>0.4</v>
      </c>
      <c r="J6" s="214">
        <v>1.3</v>
      </c>
    </row>
    <row r="7" spans="1:10" x14ac:dyDescent="0.25">
      <c r="A7" s="218">
        <v>2023</v>
      </c>
      <c r="B7" s="167">
        <v>13</v>
      </c>
      <c r="C7" s="94">
        <v>23</v>
      </c>
      <c r="D7" s="94">
        <v>12</v>
      </c>
      <c r="E7" s="447">
        <f>SUM(B7:D7)</f>
        <v>48</v>
      </c>
      <c r="F7" s="168">
        <v>165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221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163</v>
      </c>
      <c r="C14" s="28"/>
      <c r="D14" s="28"/>
      <c r="F14" s="625" t="s">
        <v>1526</v>
      </c>
      <c r="G14" s="621">
        <f>IF(ISBLANK(B7),"",B7)</f>
        <v>13</v>
      </c>
      <c r="I14" s="625" t="s">
        <v>1529</v>
      </c>
      <c r="J14" s="621">
        <f>IF(ISBLANK(B7),"",B7)</f>
        <v>13</v>
      </c>
    </row>
    <row r="15" spans="1:10" x14ac:dyDescent="0.25">
      <c r="A15" s="624">
        <f t="shared" ref="A15" si="1">A7</f>
        <v>2023</v>
      </c>
      <c r="B15" s="623">
        <f t="shared" si="0"/>
        <v>165</v>
      </c>
      <c r="C15" s="28"/>
      <c r="D15" s="28"/>
      <c r="F15" s="626" t="s">
        <v>1527</v>
      </c>
      <c r="G15" s="622">
        <f>IF(ISBLANK(C7),"",C7)</f>
        <v>23</v>
      </c>
      <c r="I15" s="626" t="s">
        <v>1538</v>
      </c>
      <c r="J15" s="622">
        <f>IF(ISBLANK(C7),"",C7)</f>
        <v>23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12</v>
      </c>
      <c r="I16" s="627" t="s">
        <v>1539</v>
      </c>
      <c r="J16" s="623">
        <f>IF(ISBLANK(D7),"",D7)</f>
        <v>12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0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7</v>
      </c>
      <c r="C6" s="759"/>
      <c r="D6" s="759"/>
      <c r="E6" s="457">
        <v>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19</v>
      </c>
      <c r="C7" s="759"/>
      <c r="D7" s="759"/>
      <c r="E7" s="457">
        <v>14.1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>
        <v>0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7</v>
      </c>
      <c r="C16" s="755"/>
      <c r="I16" s="700">
        <f>A6</f>
        <v>2020</v>
      </c>
      <c r="J16" s="674">
        <f>IF(ISBLANK(E6),"",E6)</f>
        <v>5</v>
      </c>
      <c r="K16" s="756"/>
    </row>
    <row r="17" spans="1:10" x14ac:dyDescent="0.25">
      <c r="A17" s="701">
        <f>A7</f>
        <v>2021</v>
      </c>
      <c r="B17" s="853">
        <f>IF(ISBLANK(B7),"",B7)</f>
        <v>19</v>
      </c>
      <c r="C17" s="755"/>
      <c r="I17" s="701">
        <f>A7</f>
        <v>2021</v>
      </c>
      <c r="J17" s="853">
        <f>IF(ISBLANK(E7),"",E7)</f>
        <v>14.1</v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</v>
      </c>
      <c r="D5" s="449">
        <f>IF(ISBLANK(B5),"",A5)</f>
        <v>2021</v>
      </c>
      <c r="E5" s="618">
        <f>IF(ISBLANK(B5),"",B5)</f>
        <v>4</v>
      </c>
      <c r="K5" s="217">
        <v>2020</v>
      </c>
      <c r="L5" s="655">
        <v>2.5</v>
      </c>
    </row>
    <row r="6" spans="1:12" x14ac:dyDescent="0.25">
      <c r="A6" s="229">
        <v>2022</v>
      </c>
      <c r="B6" s="602">
        <v>5</v>
      </c>
      <c r="D6" s="450">
        <f>IF(ISBLANK(B6),"",A6)</f>
        <v>2022</v>
      </c>
      <c r="E6" s="619">
        <f>IF(ISBLANK(B6),"",B6)</f>
        <v>5</v>
      </c>
      <c r="K6" s="286">
        <v>2021</v>
      </c>
      <c r="L6" s="657">
        <v>3.1</v>
      </c>
    </row>
    <row r="7" spans="1:12" x14ac:dyDescent="0.25">
      <c r="A7" s="123">
        <v>2023</v>
      </c>
      <c r="B7" s="617">
        <v>5</v>
      </c>
      <c r="D7" s="379">
        <f>IF(ISBLANK(B7),"",A7)</f>
        <v>2023</v>
      </c>
      <c r="E7" s="620">
        <f>IF(ISBLANK(B7),"",B7)</f>
        <v>5</v>
      </c>
      <c r="K7" s="219">
        <v>2022</v>
      </c>
      <c r="L7" s="617">
        <v>2.1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</v>
      </c>
      <c r="C4" s="643">
        <v>16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18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20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</v>
      </c>
      <c r="C5" s="643">
        <v>6096</v>
      </c>
      <c r="D5" s="643">
        <v>554</v>
      </c>
      <c r="E5" s="869">
        <v>9</v>
      </c>
      <c r="F5" s="1039">
        <v>8.1999999999999993</v>
      </c>
      <c r="G5" s="1039">
        <v>9.8000000000000007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3964</v>
      </c>
      <c r="D6" s="657">
        <v>401</v>
      </c>
      <c r="E6" s="657">
        <v>10</v>
      </c>
      <c r="F6" s="657">
        <v>9.1</v>
      </c>
      <c r="G6" s="657">
        <v>10.9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4040</v>
      </c>
      <c r="D7" s="617">
        <v>392</v>
      </c>
      <c r="E7" s="617">
        <v>9.6</v>
      </c>
      <c r="F7" s="617">
        <v>8.9</v>
      </c>
      <c r="G7" s="617">
        <v>10.4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25.2</v>
      </c>
      <c r="C4" s="655">
        <v>46</v>
      </c>
      <c r="D4" s="655">
        <v>2.4</v>
      </c>
      <c r="E4" s="655">
        <v>77</v>
      </c>
      <c r="F4" s="655">
        <v>0.6</v>
      </c>
      <c r="G4" s="655">
        <v>7</v>
      </c>
      <c r="H4" s="655">
        <v>1</v>
      </c>
      <c r="I4" s="655">
        <v>4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23.2</v>
      </c>
      <c r="C5" s="602">
        <v>53</v>
      </c>
      <c r="D5" s="602">
        <v>2.8</v>
      </c>
      <c r="E5" s="602">
        <v>72</v>
      </c>
      <c r="F5" s="602">
        <v>0.6</v>
      </c>
      <c r="G5" s="602">
        <v>5</v>
      </c>
      <c r="H5" s="602">
        <v>1</v>
      </c>
      <c r="I5" s="602">
        <v>4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55</v>
      </c>
      <c r="D6" s="617"/>
      <c r="E6" s="617">
        <v>78</v>
      </c>
      <c r="F6" s="617"/>
      <c r="G6" s="617">
        <v>6</v>
      </c>
      <c r="H6" s="617">
        <v>1</v>
      </c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90</v>
      </c>
      <c r="C4" s="1006">
        <v>44</v>
      </c>
      <c r="D4" s="1006">
        <v>46</v>
      </c>
      <c r="E4" s="1005">
        <v>227</v>
      </c>
      <c r="F4" s="1006">
        <v>123</v>
      </c>
      <c r="G4" s="1006">
        <v>104</v>
      </c>
      <c r="H4" s="1007">
        <v>7.3</v>
      </c>
      <c r="I4" s="1007">
        <v>18.399999999999999</v>
      </c>
      <c r="J4" s="1007">
        <v>-11.1</v>
      </c>
      <c r="K4" s="70">
        <v>504</v>
      </c>
      <c r="L4" s="55">
        <v>271</v>
      </c>
      <c r="M4" s="110">
        <v>233</v>
      </c>
      <c r="N4" s="55">
        <v>624</v>
      </c>
      <c r="O4" s="55">
        <v>320</v>
      </c>
      <c r="P4" s="110">
        <v>304</v>
      </c>
    </row>
    <row r="5" spans="1:17" x14ac:dyDescent="0.25">
      <c r="A5" s="286">
        <v>2021</v>
      </c>
      <c r="B5" s="1008">
        <v>106</v>
      </c>
      <c r="C5" s="1009">
        <v>57</v>
      </c>
      <c r="D5" s="1009">
        <v>49</v>
      </c>
      <c r="E5" s="1008">
        <v>293</v>
      </c>
      <c r="F5" s="1009">
        <v>151</v>
      </c>
      <c r="G5" s="1009">
        <v>142</v>
      </c>
      <c r="H5" s="1010">
        <v>8.8000000000000007</v>
      </c>
      <c r="I5" s="1010">
        <v>24.3</v>
      </c>
      <c r="J5" s="1010">
        <v>-15.5</v>
      </c>
      <c r="K5" s="212">
        <v>625</v>
      </c>
      <c r="L5" s="58">
        <v>339</v>
      </c>
      <c r="M5" s="160">
        <v>286</v>
      </c>
      <c r="N5" s="58">
        <v>737</v>
      </c>
      <c r="O5" s="58">
        <v>395</v>
      </c>
      <c r="P5" s="160">
        <v>342</v>
      </c>
    </row>
    <row r="6" spans="1:17" x14ac:dyDescent="0.25">
      <c r="A6" s="219">
        <v>2022</v>
      </c>
      <c r="B6" s="1011">
        <v>95</v>
      </c>
      <c r="C6" s="1012">
        <v>57</v>
      </c>
      <c r="D6" s="1012">
        <v>38</v>
      </c>
      <c r="E6" s="1011">
        <v>224</v>
      </c>
      <c r="F6" s="1012">
        <v>119</v>
      </c>
      <c r="G6" s="1012">
        <v>105</v>
      </c>
      <c r="H6" s="1013">
        <v>7.8</v>
      </c>
      <c r="I6" s="1013">
        <v>18.3</v>
      </c>
      <c r="J6" s="1013">
        <v>-10.5</v>
      </c>
      <c r="K6" s="1014">
        <v>723</v>
      </c>
      <c r="L6" s="1015">
        <v>354</v>
      </c>
      <c r="M6" s="1016">
        <v>369</v>
      </c>
      <c r="N6" s="1015">
        <v>820</v>
      </c>
      <c r="O6" s="1015">
        <v>397</v>
      </c>
      <c r="P6" s="1016">
        <v>423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46</v>
      </c>
      <c r="C13" s="319">
        <f>IF(ISBLANK(C4),"",C4)</f>
        <v>44</v>
      </c>
      <c r="D13" s="364"/>
      <c r="E13" s="322">
        <f>A4</f>
        <v>2020</v>
      </c>
      <c r="F13" s="319">
        <f>IF(ISBLANK(G4),"",G4)</f>
        <v>104</v>
      </c>
      <c r="G13" s="319">
        <f>IF(ISBLANK(F4),"",F4)</f>
        <v>123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49</v>
      </c>
      <c r="C14" s="320">
        <f t="shared" ref="C14:C15" si="2">IF(ISBLANK(C5),"",C5)</f>
        <v>57</v>
      </c>
      <c r="D14" s="364"/>
      <c r="E14" s="323">
        <f t="shared" ref="E14:E15" si="3">A5</f>
        <v>2021</v>
      </c>
      <c r="F14" s="320">
        <f t="shared" ref="F14:F15" si="4">IF(ISBLANK(G5),"",G5)</f>
        <v>142</v>
      </c>
      <c r="G14" s="320">
        <f t="shared" ref="G14:G15" si="5">IF(ISBLANK(F5),"",F5)</f>
        <v>151</v>
      </c>
      <c r="H14" s="389"/>
      <c r="I14" s="389"/>
      <c r="J14" s="48"/>
      <c r="K14" s="325" t="s">
        <v>536</v>
      </c>
      <c r="L14" s="328">
        <f>IF(ISBLANK(K4),"",K4)</f>
        <v>504</v>
      </c>
      <c r="M14" s="328">
        <f>IF(ISBLANK(K5),"",K5)</f>
        <v>625</v>
      </c>
      <c r="N14" s="328">
        <f>IF(ISBLANK(K6),"",K6)</f>
        <v>723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38</v>
      </c>
      <c r="C15" s="321">
        <f t="shared" si="2"/>
        <v>57</v>
      </c>
      <c r="E15" s="324">
        <f t="shared" si="3"/>
        <v>2022</v>
      </c>
      <c r="F15" s="321">
        <f t="shared" si="4"/>
        <v>105</v>
      </c>
      <c r="G15" s="321">
        <f t="shared" si="5"/>
        <v>119</v>
      </c>
      <c r="H15" s="211"/>
      <c r="I15" s="211"/>
      <c r="J15" s="28"/>
      <c r="K15" s="326" t="s">
        <v>535</v>
      </c>
      <c r="L15" s="329">
        <f>IF(ISBLANK(N4),"",N4)</f>
        <v>624</v>
      </c>
      <c r="M15" s="329">
        <f>IF(ISBLANK(N5),"",N5)</f>
        <v>737</v>
      </c>
      <c r="N15" s="329">
        <f>IF(ISBLANK(N6),"",N6)</f>
        <v>820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504</v>
      </c>
      <c r="M19" s="328">
        <f>IF(ISBLANK(K5),"",K5)</f>
        <v>625</v>
      </c>
      <c r="N19" s="328">
        <f>IF(ISBLANK(K6),"",K6)</f>
        <v>723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624</v>
      </c>
      <c r="M20" s="329">
        <f>IF(ISBLANK(N5),"",N5)</f>
        <v>737</v>
      </c>
      <c r="N20" s="329">
        <f>IF(ISBLANK(N6),"",N6)</f>
        <v>820</v>
      </c>
      <c r="O20" s="364"/>
    </row>
    <row r="21" spans="1:15" x14ac:dyDescent="0.25">
      <c r="A21" s="322">
        <f>A4</f>
        <v>2020</v>
      </c>
      <c r="B21" s="319">
        <f>IF(ISBLANK(D4),"",D4)</f>
        <v>46</v>
      </c>
      <c r="C21" s="319">
        <f>IF(ISBLANK(C4),"",C4)</f>
        <v>44</v>
      </c>
      <c r="E21" s="322">
        <f>A4</f>
        <v>2020</v>
      </c>
      <c r="F21" s="319">
        <f>IF(ISBLANK(G4),"",G4)</f>
        <v>104</v>
      </c>
      <c r="G21" s="319">
        <f>IF(ISBLANK(F4),"",F4)</f>
        <v>123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49</v>
      </c>
      <c r="C22" s="320">
        <f t="shared" ref="C22:C23" si="8">IF(ISBLANK(C5),"",C5)</f>
        <v>57</v>
      </c>
      <c r="E22" s="323">
        <f t="shared" ref="E22:E23" si="9">A5</f>
        <v>2021</v>
      </c>
      <c r="F22" s="320">
        <f t="shared" ref="F22:F23" si="10">IF(ISBLANK(G5),"",G5)</f>
        <v>142</v>
      </c>
      <c r="G22" s="320">
        <f t="shared" ref="G22:G23" si="11">IF(ISBLANK(F5),"",F5)</f>
        <v>151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38</v>
      </c>
      <c r="C23" s="321">
        <f t="shared" si="8"/>
        <v>57</v>
      </c>
      <c r="E23" s="324">
        <f t="shared" si="9"/>
        <v>2022</v>
      </c>
      <c r="F23" s="321">
        <f t="shared" si="10"/>
        <v>105</v>
      </c>
      <c r="G23" s="321">
        <f t="shared" si="11"/>
        <v>119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4</v>
      </c>
      <c r="F5" s="616"/>
      <c r="G5" s="945"/>
      <c r="H5" s="599">
        <v>42</v>
      </c>
      <c r="I5" s="616">
        <v>8</v>
      </c>
      <c r="J5" s="616">
        <v>34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4</v>
      </c>
      <c r="F6" s="1028"/>
      <c r="G6" s="980"/>
      <c r="H6" s="1034">
        <v>36</v>
      </c>
      <c r="I6" s="1028">
        <v>12</v>
      </c>
      <c r="J6" s="1028">
        <v>24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</v>
      </c>
      <c r="F7" s="1028"/>
      <c r="G7" s="980"/>
      <c r="H7" s="1034">
        <v>38</v>
      </c>
      <c r="I7" s="1028">
        <v>2</v>
      </c>
      <c r="J7" s="1028">
        <v>36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</v>
      </c>
    </row>
    <row r="15" spans="1:12" ht="30" x14ac:dyDescent="0.25">
      <c r="A15" s="833" t="s">
        <v>1543</v>
      </c>
      <c r="B15" s="623">
        <f>IF(ISBLANK(J7),"",J7)</f>
        <v>36</v>
      </c>
    </row>
    <row r="17" spans="1:2" x14ac:dyDescent="0.25">
      <c r="A17" s="625" t="s">
        <v>1540</v>
      </c>
      <c r="B17" s="621">
        <f>IF(ISBLANK(I7),"",I7)</f>
        <v>2</v>
      </c>
    </row>
    <row r="18" spans="1:2" x14ac:dyDescent="0.25">
      <c r="A18" s="627" t="s">
        <v>1541</v>
      </c>
      <c r="B18" s="623">
        <f>IF(ISBLANK(J7),"",J7)</f>
        <v>36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70.5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68.5</v>
      </c>
      <c r="C6" s="614">
        <v>28.6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72.3</v>
      </c>
      <c r="C10" s="614">
        <v>22.9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70.5</v>
      </c>
      <c r="C14" s="73">
        <v>33.299999999999997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196.73099999999999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261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3134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115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2023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13399.12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196.73099999999999</v>
      </c>
      <c r="C5" s="611">
        <v>133.73099999999999</v>
      </c>
      <c r="D5" s="751">
        <v>3303</v>
      </c>
      <c r="E5" s="751">
        <v>27</v>
      </c>
      <c r="G5" s="358">
        <v>2014</v>
      </c>
      <c r="H5" s="70">
        <v>13399.12</v>
      </c>
      <c r="I5" s="55">
        <v>9874.67</v>
      </c>
      <c r="J5" s="55">
        <v>3524.45</v>
      </c>
      <c r="K5" s="71">
        <v>38</v>
      </c>
    </row>
    <row r="6" spans="1:12" x14ac:dyDescent="0.25">
      <c r="A6" s="286">
        <v>2021</v>
      </c>
      <c r="B6" s="601">
        <v>196.73099999999999</v>
      </c>
      <c r="C6" s="612">
        <v>134.73099999999999</v>
      </c>
      <c r="D6" s="959">
        <v>3136</v>
      </c>
      <c r="E6" s="959">
        <v>26</v>
      </c>
      <c r="G6" s="480">
        <v>2017</v>
      </c>
      <c r="H6" s="212">
        <v>13399.12</v>
      </c>
      <c r="I6" s="58">
        <v>9874.64</v>
      </c>
      <c r="J6" s="58">
        <v>3524.48</v>
      </c>
      <c r="K6" s="214">
        <v>38</v>
      </c>
    </row>
    <row r="7" spans="1:12" x14ac:dyDescent="0.25">
      <c r="A7" s="218">
        <v>2022</v>
      </c>
      <c r="B7" s="601">
        <v>196.73099999999999</v>
      </c>
      <c r="C7" s="612">
        <v>138.23099999999999</v>
      </c>
      <c r="D7" s="959">
        <v>3038</v>
      </c>
      <c r="E7" s="959">
        <v>25</v>
      </c>
      <c r="G7" s="482">
        <v>2020</v>
      </c>
      <c r="H7" s="72">
        <v>13399.12</v>
      </c>
      <c r="I7" s="61">
        <v>9874.64</v>
      </c>
      <c r="J7" s="61">
        <v>3524.48</v>
      </c>
      <c r="K7" s="73">
        <v>38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138.23099999999999</v>
      </c>
      <c r="D14" s="631">
        <f>A5</f>
        <v>2020</v>
      </c>
      <c r="E14" s="625">
        <f>IF(ISBLANK(D5),"",D5)</f>
        <v>3303</v>
      </c>
      <c r="F14" s="211"/>
      <c r="G14" s="634" t="s">
        <v>925</v>
      </c>
      <c r="H14" s="621">
        <f>IF(ISBLANK(J7),"",J7)</f>
        <v>3524.48</v>
      </c>
      <c r="I14" s="211"/>
      <c r="J14" s="211"/>
    </row>
    <row r="15" spans="1:12" x14ac:dyDescent="0.25">
      <c r="A15" s="870" t="s">
        <v>16</v>
      </c>
      <c r="B15" s="630">
        <f>IF(ISBLANK(B7),"",B7)</f>
        <v>196.73099999999999</v>
      </c>
      <c r="D15" s="632">
        <f t="shared" ref="D15:D16" si="0">A6</f>
        <v>2021</v>
      </c>
      <c r="E15" s="626">
        <f>IF(ISBLANK(D6),"",D6)</f>
        <v>3136</v>
      </c>
      <c r="F15" s="211"/>
      <c r="G15" s="635" t="s">
        <v>926</v>
      </c>
      <c r="H15" s="623">
        <f>IF(ISBLANK(I7),"",I7)</f>
        <v>9874.64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3038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138.23099999999999</v>
      </c>
      <c r="F19" s="253"/>
      <c r="G19" s="634" t="s">
        <v>529</v>
      </c>
      <c r="H19" s="621">
        <f>IF(ISBLANK(J7),"",J7)</f>
        <v>3524.48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196.73099999999999</v>
      </c>
      <c r="F20" s="253"/>
      <c r="G20" s="635" t="s">
        <v>528</v>
      </c>
      <c r="H20" s="623">
        <f>IF(ISBLANK(I7),"",I7)</f>
        <v>9874.64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4.8</v>
      </c>
      <c r="C5" s="1092">
        <v>3134</v>
      </c>
      <c r="D5" s="1093">
        <v>249</v>
      </c>
      <c r="E5" s="1092">
        <v>2023</v>
      </c>
      <c r="F5" s="1093">
        <v>115</v>
      </c>
    </row>
    <row r="6" spans="1:9" x14ac:dyDescent="0.25">
      <c r="A6" s="218">
        <v>2021</v>
      </c>
      <c r="B6" s="1092">
        <v>4.0999999999999996</v>
      </c>
      <c r="C6" s="1092">
        <v>3134</v>
      </c>
      <c r="D6" s="1093">
        <v>249</v>
      </c>
      <c r="E6" s="1092">
        <v>2023</v>
      </c>
      <c r="F6" s="1093">
        <v>115</v>
      </c>
    </row>
    <row r="7" spans="1:9" x14ac:dyDescent="0.25">
      <c r="A7" s="219">
        <v>2022</v>
      </c>
      <c r="B7" s="73">
        <v>2.6</v>
      </c>
      <c r="C7" s="73">
        <v>3134</v>
      </c>
      <c r="D7" s="73">
        <v>261</v>
      </c>
      <c r="E7" s="73">
        <v>2023</v>
      </c>
      <c r="F7" s="73">
        <v>115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4786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4303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483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18307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17361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946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1952</v>
      </c>
      <c r="C5" s="458">
        <v>1813</v>
      </c>
      <c r="D5" s="458">
        <v>139</v>
      </c>
      <c r="E5" s="457">
        <v>4842</v>
      </c>
      <c r="F5" s="458">
        <v>4612</v>
      </c>
      <c r="G5" s="458">
        <v>230</v>
      </c>
      <c r="H5" s="457">
        <v>2.5</v>
      </c>
      <c r="I5" s="763">
        <v>1.7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1961</v>
      </c>
      <c r="C6" s="458">
        <v>1749</v>
      </c>
      <c r="D6" s="458">
        <v>212</v>
      </c>
      <c r="E6" s="457">
        <v>3895</v>
      </c>
      <c r="F6" s="458">
        <v>3608</v>
      </c>
      <c r="G6" s="458">
        <v>287</v>
      </c>
      <c r="H6" s="457">
        <v>2.1</v>
      </c>
      <c r="I6" s="763">
        <v>1.4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4786</v>
      </c>
      <c r="C7" s="612">
        <v>4303</v>
      </c>
      <c r="D7" s="612">
        <v>483</v>
      </c>
      <c r="E7" s="601">
        <v>18307</v>
      </c>
      <c r="F7" s="612">
        <v>17361</v>
      </c>
      <c r="G7" s="612">
        <v>946</v>
      </c>
      <c r="H7" s="947">
        <v>4</v>
      </c>
      <c r="I7" s="948">
        <v>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1952</v>
      </c>
      <c r="C14" s="674">
        <f t="shared" ref="C14:D14" si="0">IF(ISBLANK(C5),"",C5)</f>
        <v>1813</v>
      </c>
      <c r="D14" s="669">
        <f t="shared" si="0"/>
        <v>139</v>
      </c>
      <c r="F14" s="884">
        <f>A5</f>
        <v>2020</v>
      </c>
      <c r="G14" s="674">
        <f>IF(ISBLANK(E5),"",E5)</f>
        <v>4842</v>
      </c>
      <c r="H14" s="674">
        <f t="shared" ref="H14:I16" si="1">IF(ISBLANK(F5),"",F5)</f>
        <v>4612</v>
      </c>
      <c r="I14" s="669">
        <f t="shared" si="1"/>
        <v>230</v>
      </c>
      <c r="J14" s="756"/>
      <c r="K14" s="884">
        <f>A5</f>
        <v>2020</v>
      </c>
      <c r="L14" s="674">
        <f>IF(ISBLANK(H5),"",H5)</f>
        <v>2.5</v>
      </c>
      <c r="M14" s="669">
        <f>IF(ISBLANK(I5),"",I5)</f>
        <v>1.7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1961</v>
      </c>
      <c r="C15" s="879">
        <f t="shared" si="3"/>
        <v>1749</v>
      </c>
      <c r="D15" s="886">
        <f t="shared" si="3"/>
        <v>212</v>
      </c>
      <c r="F15" s="890">
        <f t="shared" ref="F15:F16" si="4">A6</f>
        <v>2021</v>
      </c>
      <c r="G15" s="853">
        <f t="shared" ref="G15:G16" si="5">IF(ISBLANK(E6),"",E6)</f>
        <v>3895</v>
      </c>
      <c r="H15" s="853">
        <f t="shared" si="1"/>
        <v>3608</v>
      </c>
      <c r="I15" s="670">
        <f t="shared" si="1"/>
        <v>287</v>
      </c>
      <c r="J15" s="211"/>
      <c r="K15" s="890">
        <f t="shared" ref="K15:K16" si="6">A6</f>
        <v>2021</v>
      </c>
      <c r="L15" s="853">
        <f t="shared" ref="L15:M16" si="7">IF(ISBLANK(H6),"",H6)</f>
        <v>2.1</v>
      </c>
      <c r="M15" s="670">
        <f t="shared" si="7"/>
        <v>1.4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4786</v>
      </c>
      <c r="C16" s="888">
        <f t="shared" si="3"/>
        <v>4303</v>
      </c>
      <c r="D16" s="889">
        <f t="shared" si="3"/>
        <v>483</v>
      </c>
      <c r="F16" s="891">
        <f t="shared" si="4"/>
        <v>2022</v>
      </c>
      <c r="G16" s="676">
        <f t="shared" si="5"/>
        <v>18307</v>
      </c>
      <c r="H16" s="676">
        <f t="shared" si="1"/>
        <v>17361</v>
      </c>
      <c r="I16" s="671">
        <f t="shared" si="1"/>
        <v>946</v>
      </c>
      <c r="J16" s="211"/>
      <c r="K16" s="891">
        <f t="shared" si="6"/>
        <v>2022</v>
      </c>
      <c r="L16" s="676">
        <f t="shared" si="7"/>
        <v>4</v>
      </c>
      <c r="M16" s="671">
        <f t="shared" si="7"/>
        <v>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1952</v>
      </c>
      <c r="C22" s="674">
        <f t="shared" ref="C22:D22" si="8">IF(ISBLANK(C5),"",C5)</f>
        <v>1813</v>
      </c>
      <c r="D22" s="669">
        <f t="shared" si="8"/>
        <v>139</v>
      </c>
      <c r="F22" s="884">
        <f>A5</f>
        <v>2020</v>
      </c>
      <c r="G22" s="674">
        <f>IF(ISBLANK(E5),"",E5)</f>
        <v>4842</v>
      </c>
      <c r="H22" s="674">
        <f t="shared" ref="H22:I24" si="9">IF(ISBLANK(F5),"",F5)</f>
        <v>4612</v>
      </c>
      <c r="I22" s="669">
        <f t="shared" si="9"/>
        <v>230</v>
      </c>
      <c r="J22" s="756"/>
      <c r="K22" s="884">
        <f>A5</f>
        <v>2020</v>
      </c>
      <c r="L22" s="674">
        <f>IF(ISBLANK(H5),"",H5)</f>
        <v>2.5</v>
      </c>
      <c r="M22" s="669">
        <f>IF(ISBLANK(I5),"",I5)</f>
        <v>1.7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1961</v>
      </c>
      <c r="C23" s="853">
        <f t="shared" si="11"/>
        <v>1749</v>
      </c>
      <c r="D23" s="670">
        <f t="shared" si="11"/>
        <v>212</v>
      </c>
      <c r="F23" s="890">
        <f t="shared" ref="F23:F24" si="12">A6</f>
        <v>2021</v>
      </c>
      <c r="G23" s="853">
        <f t="shared" ref="G23:G24" si="13">IF(ISBLANK(E6),"",E6)</f>
        <v>3895</v>
      </c>
      <c r="H23" s="853">
        <f t="shared" si="9"/>
        <v>3608</v>
      </c>
      <c r="I23" s="670">
        <f t="shared" si="9"/>
        <v>287</v>
      </c>
      <c r="J23" s="211"/>
      <c r="K23" s="890">
        <f t="shared" ref="K23:K24" si="14">A6</f>
        <v>2021</v>
      </c>
      <c r="L23" s="853">
        <f t="shared" ref="L23:M24" si="15">IF(ISBLANK(H6),"",H6)</f>
        <v>2.1</v>
      </c>
      <c r="M23" s="670">
        <f t="shared" si="15"/>
        <v>1.4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4786</v>
      </c>
      <c r="C24" s="676">
        <f t="shared" si="11"/>
        <v>4303</v>
      </c>
      <c r="D24" s="671">
        <f t="shared" si="11"/>
        <v>483</v>
      </c>
      <c r="F24" s="891">
        <f t="shared" si="12"/>
        <v>2022</v>
      </c>
      <c r="G24" s="676">
        <f t="shared" si="13"/>
        <v>18307</v>
      </c>
      <c r="H24" s="676">
        <f t="shared" si="9"/>
        <v>17361</v>
      </c>
      <c r="I24" s="671">
        <f t="shared" si="9"/>
        <v>946</v>
      </c>
      <c r="J24" s="211"/>
      <c r="K24" s="891">
        <f t="shared" si="14"/>
        <v>2022</v>
      </c>
      <c r="L24" s="676">
        <f t="shared" si="15"/>
        <v>4</v>
      </c>
      <c r="M24" s="671">
        <f t="shared" si="15"/>
        <v>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29</v>
      </c>
      <c r="C3" s="71">
        <v>11</v>
      </c>
      <c r="D3" s="71">
        <v>17</v>
      </c>
      <c r="F3" s="105" t="s">
        <v>537</v>
      </c>
      <c r="G3" s="97">
        <f>IF(ISBLANK(B3),"",B3)</f>
        <v>29</v>
      </c>
      <c r="H3" s="97">
        <f>IF(ISBLANK(B4),"",B4)</f>
        <v>66</v>
      </c>
      <c r="I3" s="97">
        <f>IF(ISBLANK(B5),"",B5)</f>
        <v>75</v>
      </c>
      <c r="J3" s="365"/>
    </row>
    <row r="4" spans="1:12" x14ac:dyDescent="0.25">
      <c r="A4" s="286">
        <v>2021</v>
      </c>
      <c r="B4" s="214">
        <v>66</v>
      </c>
      <c r="C4" s="214">
        <v>13</v>
      </c>
      <c r="D4" s="214">
        <v>17.899999999999999</v>
      </c>
      <c r="F4" s="130" t="s">
        <v>538</v>
      </c>
      <c r="G4" s="98">
        <f>IF(ISBLANK(C3),"",C3)</f>
        <v>11</v>
      </c>
      <c r="H4" s="98">
        <f>IF(ISBLANK(C4),"",C4)</f>
        <v>13</v>
      </c>
      <c r="I4" s="98">
        <f>IF(ISBLANK(C5),"",C5)</f>
        <v>15</v>
      </c>
      <c r="J4" s="365"/>
    </row>
    <row r="5" spans="1:12" x14ac:dyDescent="0.25">
      <c r="A5" s="218">
        <v>2022</v>
      </c>
      <c r="B5" s="168">
        <v>75</v>
      </c>
      <c r="C5" s="168">
        <v>15</v>
      </c>
      <c r="D5" s="168">
        <v>14.9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29</v>
      </c>
      <c r="H8" s="97">
        <f>IF(ISBLANK(B4),"",B4)</f>
        <v>66</v>
      </c>
      <c r="I8" s="97">
        <f>IF(ISBLANK(B5),"",B5)</f>
        <v>75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11</v>
      </c>
      <c r="H9" s="98">
        <f>IF(ISBLANK(C4),"",C4)</f>
        <v>13</v>
      </c>
      <c r="I9" s="98">
        <f>IF(ISBLANK(C5),"",C5)</f>
        <v>15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17</v>
      </c>
      <c r="H13" s="132">
        <f>IF(ISBLANK(D4),"",D4)</f>
        <v>17.899999999999999</v>
      </c>
      <c r="I13" s="132">
        <f>IF(ISBLANK(D5),"",D5)</f>
        <v>14.9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241</v>
      </c>
      <c r="C4" s="110">
        <v>250</v>
      </c>
      <c r="E4" s="29" t="s">
        <v>540</v>
      </c>
      <c r="F4" s="163">
        <f>B4/($B$22+$C$22)*100</f>
        <v>1.9700809286356578</v>
      </c>
      <c r="G4" s="163">
        <f>C4/($B$22+$C$22)*100</f>
        <v>2.0436524155971552</v>
      </c>
      <c r="J4" s="29" t="s">
        <v>540</v>
      </c>
      <c r="K4" s="163">
        <f>G4</f>
        <v>2.0436524155971552</v>
      </c>
    </row>
    <row r="5" spans="1:11" x14ac:dyDescent="0.25">
      <c r="A5" s="202" t="s">
        <v>541</v>
      </c>
      <c r="B5" s="212">
        <v>232</v>
      </c>
      <c r="C5" s="160">
        <v>252</v>
      </c>
      <c r="E5" s="29" t="s">
        <v>541</v>
      </c>
      <c r="F5" s="163">
        <f t="shared" ref="F5:G21" si="0">B5/($B$22+$C$22)*100</f>
        <v>1.8965094416741601</v>
      </c>
      <c r="G5" s="163">
        <f t="shared" si="0"/>
        <v>2.0600016349219326</v>
      </c>
      <c r="J5" s="29" t="s">
        <v>541</v>
      </c>
      <c r="K5" s="163">
        <f t="shared" ref="K5:K21" si="1">G5</f>
        <v>2.0600016349219326</v>
      </c>
    </row>
    <row r="6" spans="1:11" x14ac:dyDescent="0.25">
      <c r="A6" s="202" t="s">
        <v>542</v>
      </c>
      <c r="B6" s="212">
        <v>252</v>
      </c>
      <c r="C6" s="160">
        <v>283</v>
      </c>
      <c r="E6" s="29" t="s">
        <v>542</v>
      </c>
      <c r="F6" s="163">
        <f t="shared" si="0"/>
        <v>2.0600016349219326</v>
      </c>
      <c r="G6" s="163">
        <f t="shared" si="0"/>
        <v>2.3134145344559798</v>
      </c>
      <c r="J6" s="29" t="s">
        <v>542</v>
      </c>
      <c r="K6" s="163">
        <f t="shared" si="1"/>
        <v>2.3134145344559798</v>
      </c>
    </row>
    <row r="7" spans="1:11" x14ac:dyDescent="0.25">
      <c r="A7" s="202" t="s">
        <v>543</v>
      </c>
      <c r="B7" s="212">
        <v>323</v>
      </c>
      <c r="C7" s="160">
        <v>312</v>
      </c>
      <c r="E7" s="29" t="s">
        <v>543</v>
      </c>
      <c r="F7" s="163">
        <f t="shared" si="0"/>
        <v>2.6403989209515246</v>
      </c>
      <c r="G7" s="163">
        <f t="shared" si="0"/>
        <v>2.5504782146652496</v>
      </c>
      <c r="J7" s="29" t="s">
        <v>543</v>
      </c>
      <c r="K7" s="163">
        <f t="shared" si="1"/>
        <v>2.5504782146652496</v>
      </c>
    </row>
    <row r="8" spans="1:11" x14ac:dyDescent="0.25">
      <c r="A8" s="202" t="s">
        <v>544</v>
      </c>
      <c r="B8" s="212">
        <v>300</v>
      </c>
      <c r="C8" s="160">
        <v>304</v>
      </c>
      <c r="E8" s="29" t="s">
        <v>544</v>
      </c>
      <c r="F8" s="163">
        <f t="shared" si="0"/>
        <v>2.4523828987165865</v>
      </c>
      <c r="G8" s="163">
        <f t="shared" si="0"/>
        <v>2.4850813373661405</v>
      </c>
      <c r="J8" s="29" t="s">
        <v>544</v>
      </c>
      <c r="K8" s="163">
        <f t="shared" si="1"/>
        <v>2.4850813373661405</v>
      </c>
    </row>
    <row r="9" spans="1:11" x14ac:dyDescent="0.25">
      <c r="A9" s="202" t="s">
        <v>545</v>
      </c>
      <c r="B9" s="212">
        <v>288</v>
      </c>
      <c r="C9" s="160">
        <v>356</v>
      </c>
      <c r="E9" s="29" t="s">
        <v>545</v>
      </c>
      <c r="F9" s="163">
        <f t="shared" si="0"/>
        <v>2.354287582767923</v>
      </c>
      <c r="G9" s="163">
        <f t="shared" si="0"/>
        <v>2.9101610398103492</v>
      </c>
      <c r="J9" s="29" t="s">
        <v>545</v>
      </c>
      <c r="K9" s="163">
        <f t="shared" si="1"/>
        <v>2.9101610398103492</v>
      </c>
    </row>
    <row r="10" spans="1:11" x14ac:dyDescent="0.25">
      <c r="A10" s="202" t="s">
        <v>546</v>
      </c>
      <c r="B10" s="212">
        <v>310</v>
      </c>
      <c r="C10" s="160">
        <v>355</v>
      </c>
      <c r="E10" s="29" t="s">
        <v>546</v>
      </c>
      <c r="F10" s="163">
        <f t="shared" si="0"/>
        <v>2.5341289953404726</v>
      </c>
      <c r="G10" s="163">
        <f t="shared" si="0"/>
        <v>2.9019864301479603</v>
      </c>
      <c r="J10" s="29" t="s">
        <v>546</v>
      </c>
      <c r="K10" s="163">
        <f t="shared" si="1"/>
        <v>2.9019864301479603</v>
      </c>
    </row>
    <row r="11" spans="1:11" x14ac:dyDescent="0.25">
      <c r="A11" s="202" t="s">
        <v>547</v>
      </c>
      <c r="B11" s="212">
        <v>320</v>
      </c>
      <c r="C11" s="160">
        <v>392</v>
      </c>
      <c r="E11" s="29" t="s">
        <v>547</v>
      </c>
      <c r="F11" s="163">
        <f t="shared" si="0"/>
        <v>2.6158750919643587</v>
      </c>
      <c r="G11" s="163">
        <f t="shared" si="0"/>
        <v>3.2044469876563397</v>
      </c>
      <c r="J11" s="29" t="s">
        <v>547</v>
      </c>
      <c r="K11" s="163">
        <f t="shared" si="1"/>
        <v>3.2044469876563397</v>
      </c>
    </row>
    <row r="12" spans="1:11" x14ac:dyDescent="0.25">
      <c r="A12" s="202" t="s">
        <v>548</v>
      </c>
      <c r="B12" s="212">
        <v>361</v>
      </c>
      <c r="C12" s="160">
        <v>345</v>
      </c>
      <c r="E12" s="29" t="s">
        <v>548</v>
      </c>
      <c r="F12" s="163">
        <f t="shared" si="0"/>
        <v>2.9510340881222921</v>
      </c>
      <c r="G12" s="163">
        <f t="shared" si="0"/>
        <v>2.8202403335240742</v>
      </c>
      <c r="J12" s="29" t="s">
        <v>548</v>
      </c>
      <c r="K12" s="163">
        <f t="shared" si="1"/>
        <v>2.8202403335240742</v>
      </c>
    </row>
    <row r="13" spans="1:11" x14ac:dyDescent="0.25">
      <c r="A13" s="202" t="s">
        <v>549</v>
      </c>
      <c r="B13" s="212">
        <v>436</v>
      </c>
      <c r="C13" s="160">
        <v>475</v>
      </c>
      <c r="E13" s="29" t="s">
        <v>549</v>
      </c>
      <c r="F13" s="163">
        <f t="shared" si="0"/>
        <v>3.5641298128014385</v>
      </c>
      <c r="G13" s="163">
        <f t="shared" si="0"/>
        <v>3.8829395896345953</v>
      </c>
      <c r="J13" s="29" t="s">
        <v>549</v>
      </c>
      <c r="K13" s="163">
        <f t="shared" si="1"/>
        <v>3.8829395896345953</v>
      </c>
    </row>
    <row r="14" spans="1:11" x14ac:dyDescent="0.25">
      <c r="A14" s="202" t="s">
        <v>550</v>
      </c>
      <c r="B14" s="212">
        <v>454</v>
      </c>
      <c r="C14" s="160">
        <v>468</v>
      </c>
      <c r="E14" s="29" t="s">
        <v>550</v>
      </c>
      <c r="F14" s="163">
        <f t="shared" si="0"/>
        <v>3.7112727867244337</v>
      </c>
      <c r="G14" s="163">
        <f t="shared" si="0"/>
        <v>3.8257173219978751</v>
      </c>
      <c r="J14" s="29" t="s">
        <v>550</v>
      </c>
      <c r="K14" s="163">
        <f t="shared" si="1"/>
        <v>3.8257173219978751</v>
      </c>
    </row>
    <row r="15" spans="1:11" x14ac:dyDescent="0.25">
      <c r="A15" s="202" t="s">
        <v>551</v>
      </c>
      <c r="B15" s="212">
        <v>478</v>
      </c>
      <c r="C15" s="160">
        <v>530</v>
      </c>
      <c r="E15" s="29" t="s">
        <v>551</v>
      </c>
      <c r="F15" s="163">
        <f t="shared" si="0"/>
        <v>3.9074634186217607</v>
      </c>
      <c r="G15" s="163">
        <f t="shared" si="0"/>
        <v>4.3325431210659691</v>
      </c>
      <c r="J15" s="29" t="s">
        <v>551</v>
      </c>
      <c r="K15" s="163">
        <f t="shared" si="1"/>
        <v>4.3325431210659691</v>
      </c>
    </row>
    <row r="16" spans="1:11" x14ac:dyDescent="0.25">
      <c r="A16" s="202" t="s">
        <v>552</v>
      </c>
      <c r="B16" s="212">
        <v>539</v>
      </c>
      <c r="C16" s="160">
        <v>600</v>
      </c>
      <c r="E16" s="29" t="s">
        <v>552</v>
      </c>
      <c r="F16" s="163">
        <f t="shared" si="0"/>
        <v>4.4061146080274662</v>
      </c>
      <c r="G16" s="163">
        <f t="shared" si="0"/>
        <v>4.9047657974331731</v>
      </c>
      <c r="J16" s="29" t="s">
        <v>552</v>
      </c>
      <c r="K16" s="163">
        <f t="shared" si="1"/>
        <v>4.9047657974331731</v>
      </c>
    </row>
    <row r="17" spans="1:11" x14ac:dyDescent="0.25">
      <c r="A17" s="202" t="s">
        <v>553</v>
      </c>
      <c r="B17" s="212">
        <v>541</v>
      </c>
      <c r="C17" s="160">
        <v>539</v>
      </c>
      <c r="E17" s="29" t="s">
        <v>553</v>
      </c>
      <c r="F17" s="163">
        <f t="shared" si="0"/>
        <v>4.4224638273522441</v>
      </c>
      <c r="G17" s="163">
        <f t="shared" si="0"/>
        <v>4.4061146080274662</v>
      </c>
      <c r="J17" s="29" t="s">
        <v>553</v>
      </c>
      <c r="K17" s="163">
        <f t="shared" si="1"/>
        <v>4.4061146080274662</v>
      </c>
    </row>
    <row r="18" spans="1:11" x14ac:dyDescent="0.25">
      <c r="A18" s="202" t="s">
        <v>554</v>
      </c>
      <c r="B18" s="212">
        <v>401</v>
      </c>
      <c r="C18" s="160">
        <v>398</v>
      </c>
      <c r="E18" s="29" t="s">
        <v>554</v>
      </c>
      <c r="F18" s="163">
        <f t="shared" si="0"/>
        <v>3.2780184746178374</v>
      </c>
      <c r="G18" s="163">
        <f t="shared" si="0"/>
        <v>3.253494645630671</v>
      </c>
      <c r="J18" s="29" t="s">
        <v>554</v>
      </c>
      <c r="K18" s="163">
        <f t="shared" si="1"/>
        <v>3.253494645630671</v>
      </c>
    </row>
    <row r="19" spans="1:11" x14ac:dyDescent="0.25">
      <c r="A19" s="202" t="s">
        <v>555</v>
      </c>
      <c r="B19" s="212">
        <v>250</v>
      </c>
      <c r="C19" s="160">
        <v>190</v>
      </c>
      <c r="E19" s="29" t="s">
        <v>555</v>
      </c>
      <c r="F19" s="163">
        <f t="shared" si="0"/>
        <v>2.0436524155971552</v>
      </c>
      <c r="G19" s="163">
        <f t="shared" si="0"/>
        <v>1.5531758358538379</v>
      </c>
      <c r="J19" s="29" t="s">
        <v>555</v>
      </c>
      <c r="K19" s="163">
        <f t="shared" si="1"/>
        <v>1.5531758358538379</v>
      </c>
    </row>
    <row r="20" spans="1:11" x14ac:dyDescent="0.25">
      <c r="A20" s="202" t="s">
        <v>556</v>
      </c>
      <c r="B20" s="212">
        <v>181</v>
      </c>
      <c r="C20" s="160">
        <v>112</v>
      </c>
      <c r="E20" s="29" t="s">
        <v>556</v>
      </c>
      <c r="F20" s="163">
        <f t="shared" si="0"/>
        <v>1.4796043488923403</v>
      </c>
      <c r="G20" s="163">
        <f t="shared" si="0"/>
        <v>0.91555628218752561</v>
      </c>
      <c r="J20" s="29" t="s">
        <v>556</v>
      </c>
      <c r="K20" s="163">
        <f t="shared" si="1"/>
        <v>0.91555628218752561</v>
      </c>
    </row>
    <row r="21" spans="1:11" x14ac:dyDescent="0.25">
      <c r="A21" s="203" t="s">
        <v>557</v>
      </c>
      <c r="B21" s="72">
        <v>100</v>
      </c>
      <c r="C21" s="111">
        <v>65</v>
      </c>
      <c r="E21" s="31" t="s">
        <v>557</v>
      </c>
      <c r="F21" s="163">
        <f t="shared" si="0"/>
        <v>0.81746096623886211</v>
      </c>
      <c r="G21" s="163">
        <f t="shared" si="0"/>
        <v>0.53134962805526043</v>
      </c>
      <c r="J21" s="31" t="s">
        <v>557</v>
      </c>
      <c r="K21" s="210">
        <f t="shared" si="1"/>
        <v>0.53134962805526043</v>
      </c>
    </row>
    <row r="22" spans="1:11" x14ac:dyDescent="0.25">
      <c r="A22" s="309" t="s">
        <v>16</v>
      </c>
      <c r="B22" s="121">
        <f>SUM(B4:B21)</f>
        <v>6007</v>
      </c>
      <c r="C22" s="124">
        <f>SUM(C4:C21)</f>
        <v>6226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975</v>
      </c>
      <c r="E3" s="297" t="s">
        <v>709</v>
      </c>
      <c r="F3" s="71">
        <v>45.9</v>
      </c>
      <c r="G3" s="71">
        <v>51.29</v>
      </c>
      <c r="K3" s="122" t="s">
        <v>16</v>
      </c>
      <c r="L3" s="71">
        <v>2.98</v>
      </c>
      <c r="M3" s="71">
        <v>2.6</v>
      </c>
    </row>
    <row r="4" spans="1:16" x14ac:dyDescent="0.25">
      <c r="A4" s="202" t="s">
        <v>704</v>
      </c>
      <c r="B4" s="212"/>
      <c r="C4" s="160">
        <v>1316</v>
      </c>
      <c r="E4" s="298" t="s">
        <v>710</v>
      </c>
      <c r="F4" s="214">
        <v>43.34</v>
      </c>
      <c r="G4" s="214">
        <v>37.700000000000003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840</v>
      </c>
      <c r="E5" s="298" t="s">
        <v>711</v>
      </c>
      <c r="F5" s="214">
        <v>9.34</v>
      </c>
      <c r="G5" s="214">
        <v>9.5500000000000007</v>
      </c>
      <c r="K5" s="123" t="s">
        <v>213</v>
      </c>
      <c r="L5" s="73">
        <v>2.98</v>
      </c>
      <c r="M5" s="73">
        <v>2.6</v>
      </c>
      <c r="N5" s="211"/>
    </row>
    <row r="6" spans="1:16" x14ac:dyDescent="0.25">
      <c r="A6" s="202" t="s">
        <v>706</v>
      </c>
      <c r="B6" s="212"/>
      <c r="C6" s="160">
        <v>902</v>
      </c>
      <c r="E6" s="298" t="s">
        <v>712</v>
      </c>
      <c r="F6" s="214">
        <v>1.17</v>
      </c>
      <c r="G6" s="214">
        <v>1.07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423</v>
      </c>
      <c r="E7" s="299" t="s">
        <v>713</v>
      </c>
      <c r="F7" s="73">
        <v>0.25</v>
      </c>
      <c r="G7" s="73">
        <v>0.4</v>
      </c>
      <c r="K7" s="227"/>
      <c r="L7" s="211"/>
      <c r="M7" s="211"/>
    </row>
    <row r="8" spans="1:16" x14ac:dyDescent="0.25">
      <c r="A8" s="203" t="s">
        <v>708</v>
      </c>
      <c r="B8" s="72"/>
      <c r="C8" s="111">
        <v>396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20.094806265457542</v>
      </c>
      <c r="C13" s="301" t="e">
        <f>B3/SUM(B3:B8)*100</f>
        <v>#DIV/0!</v>
      </c>
      <c r="E13" s="217" t="s">
        <v>836</v>
      </c>
      <c r="F13" s="289">
        <f>IF(ISBLANK(F3),"",F3)</f>
        <v>45.9</v>
      </c>
      <c r="G13" s="289">
        <f>IF(ISBLANK(G3),"",G3)</f>
        <v>51.29</v>
      </c>
    </row>
    <row r="14" spans="1:16" x14ac:dyDescent="0.25">
      <c r="A14" s="220" t="s">
        <v>825</v>
      </c>
      <c r="B14" s="305">
        <f>C4/SUM(C3:C8)*100</f>
        <v>27.122835943940643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43.34</v>
      </c>
      <c r="G14" s="290">
        <f t="shared" si="0"/>
        <v>37.700000000000003</v>
      </c>
    </row>
    <row r="15" spans="1:16" x14ac:dyDescent="0.25">
      <c r="A15" s="220" t="s">
        <v>826</v>
      </c>
      <c r="B15" s="305">
        <f>C5/SUM(C3:C8)*100</f>
        <v>17.312448474855728</v>
      </c>
      <c r="C15" s="302" t="e">
        <f>B5/SUM(B3:B8)*100</f>
        <v>#DIV/0!</v>
      </c>
      <c r="E15" s="286" t="s">
        <v>838</v>
      </c>
      <c r="F15" s="290">
        <f t="shared" si="0"/>
        <v>9.34</v>
      </c>
      <c r="G15" s="290">
        <f t="shared" si="0"/>
        <v>9.5500000000000007</v>
      </c>
    </row>
    <row r="16" spans="1:16" x14ac:dyDescent="0.25">
      <c r="A16" s="220" t="s">
        <v>827</v>
      </c>
      <c r="B16" s="305">
        <f>C6/SUM(C3:C8)*100</f>
        <v>18.590272052761748</v>
      </c>
      <c r="C16" s="302" t="e">
        <f>B6/SUM(B3:B8)*100</f>
        <v>#DIV/0!</v>
      </c>
      <c r="E16" s="286" t="s">
        <v>839</v>
      </c>
      <c r="F16" s="290">
        <f t="shared" si="0"/>
        <v>1.17</v>
      </c>
      <c r="G16" s="290">
        <f t="shared" si="0"/>
        <v>1.07</v>
      </c>
    </row>
    <row r="17" spans="1:18" x14ac:dyDescent="0.25">
      <c r="A17" s="220" t="s">
        <v>828</v>
      </c>
      <c r="B17" s="305">
        <f>C7/SUM(C3:C8)*100</f>
        <v>8.7180544105523499</v>
      </c>
      <c r="C17" s="302" t="e">
        <f>B7/SUM(B3:B8)*100</f>
        <v>#DIV/0!</v>
      </c>
      <c r="E17" s="219" t="s">
        <v>840</v>
      </c>
      <c r="F17" s="291">
        <f t="shared" si="0"/>
        <v>0.25</v>
      </c>
      <c r="G17" s="291">
        <f t="shared" si="0"/>
        <v>0.4</v>
      </c>
    </row>
    <row r="18" spans="1:18" x14ac:dyDescent="0.25">
      <c r="A18" s="221" t="s">
        <v>829</v>
      </c>
      <c r="B18" s="306">
        <f>C8/SUM(C3:C8)*100</f>
        <v>8.1615828524319873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20.094806265457542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27.122835943940643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17.312448474855728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18.590272052761748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8.7180544105523499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8.1615828524319873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1316</v>
      </c>
      <c r="E34" s="297" t="s">
        <v>709</v>
      </c>
      <c r="F34" s="71">
        <v>51.29</v>
      </c>
      <c r="G34" s="211"/>
      <c r="K34" s="122" t="s">
        <v>16</v>
      </c>
      <c r="L34" s="71">
        <v>2.6</v>
      </c>
      <c r="M34" s="211"/>
    </row>
    <row r="35" spans="1:16" x14ac:dyDescent="0.25">
      <c r="A35" s="202" t="s">
        <v>704</v>
      </c>
      <c r="B35" s="212"/>
      <c r="C35" s="160">
        <v>1373</v>
      </c>
      <c r="E35" s="298" t="s">
        <v>710</v>
      </c>
      <c r="F35" s="214">
        <v>37.700000000000003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765</v>
      </c>
      <c r="E36" s="298" t="s">
        <v>711</v>
      </c>
      <c r="F36" s="214">
        <v>9.5500000000000007</v>
      </c>
      <c r="G36" s="211"/>
      <c r="K36" s="123" t="s">
        <v>213</v>
      </c>
      <c r="L36" s="73">
        <v>2.6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658</v>
      </c>
      <c r="E37" s="298" t="s">
        <v>712</v>
      </c>
      <c r="F37" s="214">
        <v>1.07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328</v>
      </c>
      <c r="E38" s="299" t="s">
        <v>713</v>
      </c>
      <c r="F38" s="73">
        <v>0.4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227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28.19798585815299</v>
      </c>
      <c r="C44" s="301" t="e">
        <f>B34/SUM(B34:B39)*100</f>
        <v>#DIV/0!</v>
      </c>
      <c r="E44" s="217" t="s">
        <v>836</v>
      </c>
      <c r="F44" s="289">
        <f>IF(ISBLANK(F34),"",F34)</f>
        <v>51.29</v>
      </c>
    </row>
    <row r="45" spans="1:16" x14ac:dyDescent="0.25">
      <c r="A45" s="220" t="s">
        <v>825</v>
      </c>
      <c r="B45" s="305">
        <f>C35/SUM(C34:C39)*100</f>
        <v>29.419327190914935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37.700000000000003</v>
      </c>
    </row>
    <row r="46" spans="1:16" x14ac:dyDescent="0.25">
      <c r="A46" s="220" t="s">
        <v>826</v>
      </c>
      <c r="B46" s="305">
        <f>C36/SUM(C34:C39)*100</f>
        <v>16.39168630812085</v>
      </c>
      <c r="C46" s="302" t="e">
        <f>B36/SUM(B34:B39)*100</f>
        <v>#DIV/0!</v>
      </c>
      <c r="E46" s="286" t="s">
        <v>838</v>
      </c>
      <c r="F46" s="290">
        <f t="shared" si="2"/>
        <v>9.5500000000000007</v>
      </c>
    </row>
    <row r="47" spans="1:16" x14ac:dyDescent="0.25">
      <c r="A47" s="220" t="s">
        <v>827</v>
      </c>
      <c r="B47" s="305">
        <f>C37/SUM(C34:C39)*100</f>
        <v>14.098992929076495</v>
      </c>
      <c r="C47" s="302" t="e">
        <f>B37/SUM(B34:B39)*100</f>
        <v>#DIV/0!</v>
      </c>
      <c r="E47" s="286" t="s">
        <v>839</v>
      </c>
      <c r="F47" s="290">
        <f t="shared" si="2"/>
        <v>1.07</v>
      </c>
    </row>
    <row r="48" spans="1:16" x14ac:dyDescent="0.25">
      <c r="A48" s="220" t="s">
        <v>828</v>
      </c>
      <c r="B48" s="305">
        <f>C38/SUM(C34:C39)*100</f>
        <v>7.0280694236125987</v>
      </c>
      <c r="C48" s="302" t="e">
        <f>B38/SUM(B34:B39)*100</f>
        <v>#DIV/0!</v>
      </c>
      <c r="E48" s="219" t="s">
        <v>840</v>
      </c>
      <c r="F48" s="291">
        <f t="shared" si="2"/>
        <v>0.4</v>
      </c>
    </row>
    <row r="49" spans="1:3" x14ac:dyDescent="0.25">
      <c r="A49" s="221" t="s">
        <v>829</v>
      </c>
      <c r="B49" s="306">
        <f>C39/SUM(C34:C39)*100</f>
        <v>4.8639382901221344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28.19798585815299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29.419327190914935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16.39168630812085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14.098992929076495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7.0280694236125987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4.8639382901221344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2024-04-26T07:37:52Z</dcterms:modified>
</cp:coreProperties>
</file>