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<sst xmlns="http://schemas.openxmlformats.org/spreadsheetml/2006/main" count="6316" uniqueCount="2914">
  <si>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</si>
  <si>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</si>
  <si>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</si>
  <si>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</si>
  <si>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</si>
  <si>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</si>
  <si>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</si>
  <si>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</si>
  <si>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</si>
  <si>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</si>
  <si>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</si>
  <si>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</si>
  <si>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</si>
  <si>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</si>
  <si>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</si>
  <si>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</si>
  <si>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</si>
  <si>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</si>
  <si>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</si>
  <si>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</si>
  <si>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</si>
  <si>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</si>
  <si>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</si>
  <si>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</si>
  <si>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</si>
  <si>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</si>
  <si>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</si>
  <si>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</si>
  <si>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</si>
  <si>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</si>
  <si>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</si>
  <si>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</si>
  <si>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</si>
  <si>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</si>
  <si>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</si>
  <si>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</si>
  <si>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</si>
  <si>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</si>
  <si>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</si>
  <si>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</si>
  <si>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</si>
  <si>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</si>
  <si>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</si>
  <si>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</si>
  <si>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</si>
  <si>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</si>
  <si>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</si>
  <si>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</si>
  <si>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</si>
  <si>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</si>
  <si>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</si>
  <si>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</si>
  <si>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</si>
  <si>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</si>
  <si>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</si>
  <si>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</si>
  <si>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</si>
  <si>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</si>
  <si>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</si>
  <si>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</si>
  <si>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</si>
  <si>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</si>
  <si>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</si>
  <si>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</si>
  <si>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</si>
  <si>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</si>
  <si>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</si>
  <si>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</si>
  <si>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</si>
  <si>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</si>
  <si>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</si>
  <si>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</si>
  <si>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</si>
  <si>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</si>
  <si>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</si>
  <si>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</si>
  <si>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</si>
  <si>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</si>
  <si>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</si>
  <si>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</si>
  <si>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</si>
  <si>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</si>
  <si>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</si>
  <si>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</si>
  <si>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</si>
  <si>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</si>
  <si>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</si>
  <si>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</si>
  <si>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</si>
  <si>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</si>
  <si>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</si>
  <si>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</si>
  <si>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</si>
  <si>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</si>
  <si>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</si>
  <si>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</si>
  <si>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</si>
  <si>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</si>
  <si>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</si>
  <si>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</si>
  <si>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</si>
  <si>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</si>
  <si>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</si>
  <si>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</si>
  <si>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</si>
  <si>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</si>
  <si>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</si>
  <si>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</si>
  <si>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</si>
  <si>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</si>
  <si>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</si>
  <si>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</si>
  <si>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</si>
  <si>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</si>
  <si>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</si>
  <si>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</si>
  <si>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</si>
  <si>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</si>
  <si>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</si>
  <si>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</si>
  <si>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</si>
  <si>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</si>
  <si>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</si>
  <si>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</si>
  <si>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</si>
  <si>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</si>
  <si>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</si>
  <si>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</si>
  <si>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</si>
  <si>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</si>
  <si>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</si>
  <si>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</si>
  <si>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</si>
  <si>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</si>
  <si>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</si>
  <si>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</si>
  <si>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</si>
  <si>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</si>
  <si>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</si>
  <si>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</si>
  <si>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</si>
  <si>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</si>
  <si>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</si>
  <si>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</si>
  <si>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</si>
  <si>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</si>
  <si>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</si>
  <si>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</si>
  <si>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</si>
  <si>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</si>
  <si>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</si>
  <si>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</si>
  <si>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</si>
  <si>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</si>
  <si>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</si>
  <si>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</si>
  <si>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</si>
  <si>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</si>
  <si>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</si>
  <si>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</si>
  <si>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</si>
  <si>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</si>
  <si>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</si>
  <si>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</si>
  <si>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</si>
  <si>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</si>
  <si>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</si>
  <si>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</si>
  <si>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</si>
  <si>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</si>
  <si>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</si>
  <si>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</si>
  <si>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</si>
  <si>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</si>
  <si>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</si>
  <si>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</si>
  <si>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</si>
  <si>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</si>
  <si>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</si>
  <si>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</si>
  <si>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</si>
  <si>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</si>
  <si>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</si>
  <si>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</si>
  <si>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</si>
  <si>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</si>
  <si>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</si>
  <si>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</si>
  <si>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</si>
  <si>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</si>
  <si>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</si>
  <si>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</si>
  <si>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</si>
  <si>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</si>
  <si>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</si>
  <si>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</si>
  <si>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</si>
  <si>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</si>
  <si>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</si>
  <si>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</si>
  <si>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</si>
  <si>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</si>
  <si>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</si>
  <si>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</si>
  <si>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</si>
  <si>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</si>
  <si>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</si>
  <si>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</si>
  <si>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</si>
  <si>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</si>
  <si>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</si>
  <si>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</si>
  <si>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</si>
  <si>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</si>
  <si>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</si>
  <si>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</si>
  <si>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</si>
  <si>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</si>
  <si>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</si>
  <si>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</si>
  <si>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</si>
  <si>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</si>
  <si>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</si>
  <si>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</si>
  <si>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</si>
  <si>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</si>
  <si>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</si>
  <si>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</si>
  <si>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</si>
  <si>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</si>
  <si>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</si>
  <si>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</si>
  <si>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</si>
  <si>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</si>
  <si>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</si>
  <si>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</si>
  <si>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</si>
  <si>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</si>
  <si>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</si>
  <si>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</si>
  <si>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</si>
  <si>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</si>
  <si>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</si>
  <si>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</si>
  <si>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</si>
  <si>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</si>
  <si>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</si>
  <si>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</si>
  <si>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</si>
  <si>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</si>
  <si>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</si>
  <si>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</si>
  <si>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</si>
  <si>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</si>
  <si>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</si>
  <si>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</si>
  <si>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</si>
  <si>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</si>
  <si>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</si>
  <si>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</si>
  <si>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</si>
  <si>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</si>
  <si>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</si>
  <si>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</si>
  <si>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</si>
  <si>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</si>
  <si>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</si>
  <si>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</si>
  <si>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</si>
  <si>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</si>
  <si>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</si>
  <si>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</si>
  <si>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</si>
  <si>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</si>
  <si>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</si>
  <si>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</si>
  <si>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</si>
  <si>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</si>
  <si>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</si>
  <si>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</si>
  <si>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</si>
  <si>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</si>
  <si>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</si>
  <si>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</si>
  <si>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</si>
  <si>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</si>
  <si>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</si>
  <si>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</si>
  <si>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</si>
  <si>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</si>
  <si>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</si>
  <si>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</si>
  <si>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</si>
  <si>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</si>
  <si>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</si>
  <si>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</si>
  <si>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</si>
  <si>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</si>
  <si>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</si>
  <si>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</si>
  <si>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</si>
  <si>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</si>
  <si>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</si>
  <si>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</si>
  <si>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</si>
  <si>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</si>
  <si>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</si>
  <si>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</si>
  <si>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</si>
  <si>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</si>
  <si>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</si>
  <si>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</si>
  <si>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</si>
  <si>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</si>
  <si>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</si>
  <si>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</si>
  <si>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</si>
  <si>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</si>
  <si>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</si>
  <si>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</si>
  <si>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</si>
  <si>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</si>
  <si>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</si>
  <si>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</si>
  <si>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</si>
  <si>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</si>
  <si>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</si>
  <si>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</si>
  <si>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</si>
  <si>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</si>
  <si>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</si>
  <si>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</si>
  <si>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</si>
  <si>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</si>
  <si>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</si>
  <si>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</si>
  <si>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</si>
  <si>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</si>
  <si>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</si>
  <si>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</si>
  <si>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</si>
  <si>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</si>
  <si>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</si>
  <si>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</si>
  <si>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</si>
  <si>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</si>
  <si>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</si>
  <si>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</si>
  <si>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</si>
  <si>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</si>
  <si>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</si>
  <si>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</si>
  <si>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</si>
  <si>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</si>
  <si>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</si>
  <si>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</si>
  <si>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</si>
  <si>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</si>
  <si>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</si>
  <si>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</si>
  <si>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</si>
  <si>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</si>
  <si>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</si>
  <si>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</si>
  <si>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</si>
  <si>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</si>
  <si>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</si>
  <si>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</si>
  <si>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</si>
  <si>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</si>
  <si>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</si>
  <si>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</si>
  <si>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</si>
  <si>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</si>
  <si>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</si>
  <si>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</si>
  <si>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</si>
  <si>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</si>
  <si>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</si>
  <si>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</si>
  <si>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</si>
  <si>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</si>
  <si>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</si>
  <si>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</si>
  <si>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</si>
  <si>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</si>
  <si>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</si>
  <si>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</si>
  <si>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</si>
  <si>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</si>
  <si>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</si>
  <si>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</si>
  <si>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</si>
  <si>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</si>
  <si>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</si>
  <si>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</si>
  <si>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</si>
  <si>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</si>
  <si>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</si>
  <si>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</si>
  <si>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</si>
  <si>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</si>
  <si>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</si>
  <si>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</si>
  <si>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</si>
  <si>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</si>
  <si>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</si>
  <si>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</si>
  <si>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</si>
  <si>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</si>
  <si>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</si>
  <si>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</si>
  <si>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</si>
  <si>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</si>
  <si>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</si>
  <si>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</si>
  <si>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</si>
  <si>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</si>
  <si>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</si>
  <si>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</si>
  <si>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</si>
  <si>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</si>
  <si>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</si>
  <si>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</si>
  <si>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</si>
  <si>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</si>
  <si>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</si>
  <si>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</si>
  <si>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</si>
  <si>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</si>
  <si>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</si>
  <si>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</si>
  <si>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</si>
  <si>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</si>
  <si>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</si>
  <si>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</si>
  <si>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</si>
  <si>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</si>
  <si>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</si>
  <si>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</si>
  <si>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</si>
  <si>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</si>
  <si>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</si>
  <si>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</si>
  <si>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</si>
  <si>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</si>
  <si>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</si>
  <si>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</si>
  <si>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</si>
  <si>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</si>
  <si>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</si>
  <si>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</si>
  <si>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</si>
  <si>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</si>
  <si>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</si>
  <si>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</si>
  <si>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</si>
  <si>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</si>
  <si>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</si>
  <si>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</si>
  <si>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</si>
  <si>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</si>
  <si>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</si>
  <si>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</si>
  <si>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</si>
  <si>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</si>
  <si>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</si>
  <si>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</si>
  <si>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</si>
  <si>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</si>
  <si>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</si>
  <si>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</si>
  <si>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</si>
  <si>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</si>
  <si>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</si>
  <si>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</si>
  <si>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</si>
  <si>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</si>
  <si>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</si>
  <si>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</si>
  <si>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</si>
  <si>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</si>
  <si>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</si>
  <si>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</si>
  <si>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</si>
  <si>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</si>
  <si>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</si>
  <si>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</si>
  <si>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</si>
  <si>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</si>
  <si>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</si>
  <si>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</si>
  <si>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</si>
  <si>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</si>
  <si>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</si>
  <si>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</si>
  <si>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</si>
  <si>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</si>
  <si>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</si>
  <si>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</si>
  <si>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</si>
  <si>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</si>
  <si>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</si>
  <si>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</si>
  <si>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</si>
  <si>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</si>
  <si>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</si>
  <si>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</si>
  <si>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</si>
  <si>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</si>
  <si>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</si>
  <si>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</si>
  <si>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</si>
  <si>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</si>
  <si>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</si>
  <si>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</si>
  <si>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</si>
  <si>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</si>
  <si>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</si>
  <si>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</si>
  <si>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</si>
  <si>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</si>
  <si>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</si>
  <si>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</si>
  <si>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</si>
  <si>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</si>
  <si>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</si>
  <si>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</si>
  <si>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</si>
  <si>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</si>
  <si>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</si>
  <si>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</si>
  <si>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</si>
  <si>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</si>
  <si>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</si>
  <si>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</si>
  <si>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</si>
  <si>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</si>
  <si>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</si>
  <si>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</si>
  <si>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</si>
  <si>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</si>
  <si>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</si>
  <si>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</si>
  <si>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</si>
  <si>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</si>
  <si>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</si>
  <si>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</si>
  <si>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</si>
  <si>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</si>
  <si>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</si>
  <si>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</si>
  <si>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</si>
  <si>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</si>
  <si>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</si>
  <si>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</si>
  <si>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</si>
  <si>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</si>
  <si>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</si>
  <si>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</si>
  <si>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</si>
  <si>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</si>
  <si>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</si>
  <si>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</si>
  <si>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</si>
  <si>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</si>
  <si>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</si>
  <si>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</si>
  <si>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</si>
  <si>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</si>
  <si>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</si>
  <si>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</si>
  <si>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</si>
  <si>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</si>
  <si>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</si>
  <si>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</si>
  <si>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</si>
  <si>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</si>
  <si>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</si>
  <si>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</si>
  <si>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</si>
  <si>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</si>
  <si>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</si>
  <si>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</si>
  <si>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</si>
  <si>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</si>
  <si>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</si>
  <si>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</si>
  <si>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</si>
  <si>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</si>
  <si>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</si>
  <si>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</si>
  <si>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</si>
  <si>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</si>
  <si>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</si>
  <si>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</si>
  <si>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</si>
  <si>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</si>
  <si>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</si>
  <si>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</si>
  <si>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</si>
  <si>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</si>
  <si>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</si>
  <si>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</si>
  <si>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</si>
  <si>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</si>
  <si>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</si>
  <si>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</si>
  <si>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</si>
  <si>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</si>
  <si>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</si>
  <si>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</si>
  <si>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</si>
  <si>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</si>
  <si>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</si>
  <si>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</si>
  <si>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</si>
  <si>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</si>
  <si>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</si>
  <si>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</si>
  <si>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</si>
  <si>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</si>
  <si>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</si>
  <si>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</si>
  <si>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</si>
  <si>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</si>
  <si>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</si>
  <si>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</si>
  <si>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</si>
  <si>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</si>
  <si>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</si>
  <si>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</si>
  <si>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</si>
  <si>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</si>
  <si>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</si>
  <si>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</si>
  <si>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</si>
  <si>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</si>
  <si>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</si>
  <si>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</si>
  <si>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</si>
  <si>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</si>
  <si>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</si>
  <si>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</si>
  <si>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</si>
  <si>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</si>
  <si>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</si>
  <si>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</si>
  <si>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</si>
  <si>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</si>
  <si>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</si>
  <si>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</si>
  <si>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</si>
  <si>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</si>
  <si>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</si>
  <si>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</si>
  <si>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</si>
  <si>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</si>
  <si>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</si>
  <si>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</si>
  <si>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</si>
  <si>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</si>
  <si>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</si>
  <si>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</si>
  <si>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</si>
  <si>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</si>
  <si>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</si>
  <si>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</si>
  <si>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</si>
  <si>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</si>
  <si>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</si>
  <si>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</si>
  <si>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</si>
  <si>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</si>
  <si>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</si>
  <si>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</si>
  <si>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</si>
  <si>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</si>
  <si>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</si>
  <si>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</si>
  <si>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</si>
  <si>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</si>
  <si>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</si>
  <si>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</si>
  <si>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</si>
  <si>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</si>
  <si>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</si>
  <si>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</si>
  <si>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</si>
  <si>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</si>
  <si>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</si>
  <si>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</si>
  <si>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</si>
  <si>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</si>
  <si>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</si>
  <si>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</si>
  <si>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</si>
  <si>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</si>
  <si>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</si>
  <si>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</si>
  <si>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</si>
  <si>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</si>
  <si>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</si>
  <si>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</si>
  <si>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</si>
  <si>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</si>
  <si>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</si>
  <si>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</si>
  <si>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</si>
  <si>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</si>
  <si>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</si>
  <si>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</si>
  <si>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</si>
  <si>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</si>
  <si>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</si>
  <si>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</si>
  <si>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</si>
  <si>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</si>
  <si>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</si>
  <si>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</si>
  <si>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</si>
  <si>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</si>
  <si>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</si>
  <si>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</si>
  <si>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</si>
  <si>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</si>
  <si>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</si>
  <si>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</si>
  <si>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</si>
  <si>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</si>
  <si>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</si>
  <si>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</si>
  <si>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</si>
  <si>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</si>
  <si>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</si>
  <si>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</si>
  <si>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</si>
  <si>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</si>
  <si>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</si>
  <si>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</si>
  <si>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</si>
  <si>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</si>
  <si>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</si>
  <si>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</si>
  <si>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</si>
  <si>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</si>
  <si>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</si>
  <si>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</si>
  <si>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</si>
  <si>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</si>
  <si>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</si>
  <si>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</si>
  <si>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</si>
  <si>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</si>
  <si>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</si>
  <si>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</si>
  <si>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</si>
  <si>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</si>
  <si>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</si>
  <si>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</si>
  <si>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</si>
  <si>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</si>
  <si>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</si>
  <si>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</si>
  <si>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</si>
  <si>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</si>
  <si>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</si>
  <si>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</si>
  <si>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</si>
  <si>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</si>
  <si>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</si>
  <si>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</si>
  <si>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</si>
  <si>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</si>
  <si>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</si>
  <si>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</si>
  <si>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</si>
  <si>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</si>
  <si>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</si>
  <si>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</si>
  <si>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</si>
  <si>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</si>
  <si>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</si>
  <si>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</si>
  <si>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</si>
  <si>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</si>
  <si>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</si>
  <si>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</si>
  <si>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</si>
  <si>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</si>
  <si>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</si>
  <si>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</si>
  <si>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</si>
  <si>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</si>
  <si>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</si>
  <si>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</si>
  <si>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</si>
  <si>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</si>
  <si>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</si>
  <si>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</si>
  <si>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</si>
  <si>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</si>
  <si>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</si>
  <si>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</si>
  <si>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</si>
  <si>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</si>
  <si>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</si>
  <si>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</si>
  <si>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</si>
  <si>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</si>
  <si>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</si>
  <si>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</si>
  <si>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</si>
  <si>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</si>
  <si>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</si>
  <si>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</si>
  <si>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</si>
  <si>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</si>
  <si>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</si>
  <si>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</si>
  <si>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</si>
  <si>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</si>
  <si>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</si>
  <si>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</si>
  <si>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</si>
  <si>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</si>
  <si>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</si>
  <si>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</si>
  <si>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</si>
  <si>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</si>
  <si>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</si>
  <si>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</si>
  <si>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</si>
  <si>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</si>
  <si>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</si>
  <si>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</si>
  <si>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</si>
  <si>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</si>
  <si>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</si>
  <si>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</si>
  <si>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</si>
  <si>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</si>
  <si>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</si>
  <si>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</si>
  <si>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</si>
  <si>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</si>
  <si>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</si>
  <si>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</si>
  <si>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</si>
  <si>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</si>
  <si>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</si>
  <si>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</si>
  <si>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</si>
  <si>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</si>
  <si>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</si>
  <si>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</si>
  <si>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</si>
  <si>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</si>
  <si>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</si>
  <si>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</si>
  <si>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</si>
  <si>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</si>
  <si>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</si>
  <si>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</si>
  <si>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</si>
  <si>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</si>
  <si>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</si>
  <si>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</si>
  <si>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</si>
  <si>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</si>
  <si>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</si>
  <si>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</si>
  <si>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</si>
  <si>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</si>
  <si>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</si>
  <si>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</si>
  <si>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</si>
  <si>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</si>
  <si>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</si>
  <si>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</si>
  <si>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</si>
  <si>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</si>
  <si>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</si>
  <si>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</si>
  <si>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</si>
  <si>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</si>
  <si>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</si>
  <si>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</si>
  <si>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</si>
  <si>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</si>
  <si>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</si>
  <si>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</si>
  <si>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</si>
  <si>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</si>
  <si>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</si>
  <si>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</si>
  <si>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</si>
  <si>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</si>
  <si>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</si>
  <si>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</si>
  <si>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</si>
  <si>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</si>
  <si>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</si>
  <si>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</si>
  <si>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</si>
  <si>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</si>
  <si>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</si>
  <si>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</si>
  <si>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</si>
  <si>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</si>
  <si>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</si>
  <si>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</si>
  <si>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</si>
  <si>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</si>
  <si>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</si>
  <si>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</si>
  <si>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</si>
  <si>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</si>
  <si>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</si>
  <si>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</si>
  <si>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</si>
  <si>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</si>
  <si>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</si>
  <si>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</si>
  <si>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</si>
  <si>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</si>
  <si>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</si>
  <si>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</si>
  <si>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</si>
  <si>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</si>
  <si>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</si>
  <si>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</si>
  <si>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</si>
  <si>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</si>
  <si>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</si>
  <si>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</si>
  <si>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</si>
  <si>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</si>
  <si>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</si>
  <si>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</si>
  <si>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</si>
  <si>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</si>
  <si>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</si>
  <si>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</si>
  <si>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</si>
  <si>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</si>
  <si>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</si>
  <si>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</si>
  <si>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</si>
  <si>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</si>
  <si>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</si>
  <si>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</si>
  <si>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</si>
  <si>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</si>
  <si>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</si>
  <si>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</si>
  <si>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</si>
  <si>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</si>
  <si>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</si>
  <si>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</si>
  <si>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</si>
  <si>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</si>
  <si>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</si>
  <si>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</si>
  <si>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</si>
  <si>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</si>
  <si>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</si>
  <si>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</si>
  <si>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</si>
  <si>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</si>
  <si>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</si>
  <si>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</si>
  <si>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</si>
  <si>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</si>
  <si>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</si>
  <si>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</si>
  <si>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</si>
  <si>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</si>
  <si>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</si>
  <si>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</si>
  <si>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</si>
  <si>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</si>
  <si>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</si>
  <si>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</si>
  <si>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</si>
  <si>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</si>
  <si>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</si>
  <si>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</si>
  <si>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</si>
  <si>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</si>
  <si>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</si>
  <si>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</si>
  <si>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</si>
  <si>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</si>
  <si>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</si>
  <si>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</si>
  <si>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</si>
  <si>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</si>
  <si>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</si>
  <si>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</si>
  <si>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</si>
  <si>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</si>
  <si>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</si>
  <si>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</si>
  <si>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</si>
  <si>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</si>
  <si>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</si>
  <si>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</si>
  <si>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</si>
  <si>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</si>
  <si>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</si>
  <si>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</si>
  <si>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</si>
  <si>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</si>
  <si>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</si>
  <si>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</si>
  <si>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</si>
  <si>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</si>
  <si>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</si>
  <si>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</si>
  <si>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</si>
  <si>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</si>
  <si>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</si>
  <si>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</si>
  <si>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</si>
  <si>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</si>
  <si>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</si>
  <si>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</si>
  <si>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</si>
  <si>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</si>
  <si>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</si>
  <si>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</si>
  <si>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</si>
  <si>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</si>
  <si>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</si>
  <si>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</si>
  <si>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</si>
  <si>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</si>
  <si>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</si>
  <si>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</si>
  <si>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</si>
  <si>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</si>
  <si>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</si>
  <si>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</si>
  <si>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</si>
  <si>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</si>
  <si>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</si>
  <si>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</si>
  <si>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</si>
  <si>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</si>
  <si>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</si>
  <si>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</si>
  <si>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</si>
  <si>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</si>
  <si>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</si>
  <si>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</si>
  <si>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</si>
  <si>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</si>
  <si>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</si>
  <si>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</si>
  <si>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</si>
  <si>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</si>
  <si>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</si>
  <si>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</si>
  <si>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</si>
  <si>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</si>
  <si>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</si>
  <si>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</si>
  <si>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</si>
  <si>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</si>
  <si>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</si>
  <si>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</si>
  <si>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</si>
  <si>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</si>
  <si>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</si>
  <si>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</si>
  <si>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</si>
  <si>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</si>
  <si>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</si>
  <si>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</si>
  <si>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</si>
  <si>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</si>
  <si>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</si>
  <si>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</si>
  <si>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</si>
  <si>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</si>
  <si>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</si>
  <si>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</si>
  <si>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</si>
  <si>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</si>
  <si>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</si>
  <si>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</si>
  <si>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</si>
  <si>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</si>
  <si>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</si>
  <si>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</si>
  <si>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</si>
  <si>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</si>
  <si>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</si>
  <si>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</si>
  <si>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</si>
  <si>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</si>
  <si>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</si>
  <si>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</si>
  <si>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</si>
  <si>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</si>
  <si>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</si>
  <si>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</si>
  <si>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</si>
  <si>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</si>
  <si>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</si>
  <si>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</si>
  <si>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</si>
  <si>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</si>
  <si>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</si>
  <si>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</si>
  <si>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</si>
  <si>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</si>
  <si>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</si>
  <si>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</si>
  <si>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</si>
  <si>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</si>
  <si>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</si>
  <si>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</si>
  <si>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</si>
  <si>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</si>
  <si>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</si>
  <si>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</si>
  <si>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</si>
  <si>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</si>
  <si>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</si>
  <si>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</si>
  <si>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</si>
  <si>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</si>
  <si>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</si>
  <si>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</si>
  <si>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</si>
  <si>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</si>
  <si>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</si>
  <si>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</si>
  <si>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</si>
  <si>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</si>
  <si>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</si>
  <si>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</si>
  <si>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</si>
  <si>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</si>
  <si>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</si>
  <si>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</si>
  <si>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</si>
  <si>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</si>
  <si>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</si>
  <si>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</si>
  <si>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</si>
  <si>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</si>
  <si>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</si>
  <si>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</si>
  <si>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</si>
  <si>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</si>
  <si>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</si>
  <si>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</si>
  <si>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</si>
  <si>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</si>
  <si>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</si>
  <si>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</si>
  <si>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</si>
  <si>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</si>
  <si>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</si>
  <si>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</si>
  <si>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</si>
  <si>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</si>
  <si>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</si>
  <si>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</si>
  <si>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</si>
  <si>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</si>
  <si>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</si>
  <si>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</si>
  <si>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</si>
  <si>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</si>
  <si>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</si>
  <si>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</si>
  <si>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</si>
  <si>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</si>
  <si>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</si>
  <si>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</si>
  <si>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</si>
  <si>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</si>
  <si>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</si>
  <si>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</si>
  <si>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</si>
  <si>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</si>
  <si>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</si>
  <si>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</si>
  <si>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</si>
  <si>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</si>
  <si>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</si>
  <si>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</si>
  <si>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</si>
  <si>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</si>
  <si>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</si>
  <si>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</si>
  <si>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</si>
  <si>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</si>
  <si>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</si>
  <si>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</si>
  <si>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</si>
  <si>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</si>
  <si>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</si>
  <si>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</si>
  <si>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</si>
  <si>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</si>
  <si>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</si>
  <si>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</si>
  <si>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</si>
  <si>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</si>
  <si>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</si>
  <si>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</si>
  <si>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</si>
  <si>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</si>
  <si>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</si>
  <si>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</si>
  <si>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</si>
  <si>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</si>
  <si>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</si>
  <si>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</si>
  <si>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</si>
  <si>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</si>
  <si>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</si>
  <si>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</si>
  <si>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</si>
  <si>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</si>
  <si>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</si>
  <si>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</si>
  <si>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</si>
  <si>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</si>
  <si>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</si>
  <si>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</si>
  <si>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</si>
  <si>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</si>
  <si>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</si>
  <si>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</si>
  <si>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</si>
  <si>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</si>
  <si>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</si>
  <si>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</si>
  <si>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</si>
  <si>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</si>
  <si>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</si>
  <si>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</si>
  <si>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</si>
  <si>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</si>
  <si>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</si>
  <si>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</si>
  <si>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</si>
  <si>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</si>
  <si>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</si>
  <si>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</si>
  <si>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</si>
  <si>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</si>
  <si>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</si>
  <si>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</si>
  <si>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</si>
  <si>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</si>
  <si>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</si>
  <si>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</si>
  <si>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</si>
  <si>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</si>
  <si>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</si>
  <si>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</si>
  <si>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</si>
  <si>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</si>
  <si>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</si>
  <si>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</si>
  <si>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</si>
  <si>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</si>
  <si>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</si>
  <si>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</si>
  <si>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</si>
  <si>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</si>
  <si>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</si>
  <si>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</si>
  <si>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</si>
  <si>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</si>
  <si>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</si>
  <si>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</si>
  <si>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</si>
  <si>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</si>
  <si>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</si>
  <si>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</si>
  <si>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</si>
  <si>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</si>
  <si>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</si>
  <si>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</si>
  <si>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</si>
  <si>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</si>
  <si>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</si>
  <si>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</si>
  <si>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</si>
  <si>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</si>
  <si>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</si>
  <si>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</si>
  <si>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</si>
  <si>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</si>
  <si>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</si>
  <si>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</si>
  <si>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</si>
  <si>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</si>
  <si>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</si>
  <si>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</si>
  <si>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</si>
  <si>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</si>
  <si>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</si>
  <si>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</si>
  <si>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</si>
  <si>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</si>
  <si>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</si>
  <si>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</si>
  <si>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</si>
  <si>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</si>
  <si>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</si>
  <si>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</si>
  <si>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</si>
  <si>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</si>
  <si>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</si>
  <si>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</si>
  <si>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</si>
  <si>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</si>
  <si>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</si>
  <si>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</si>
  <si>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</si>
  <si>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</si>
  <si>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</si>
  <si>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</si>
  <si>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</si>
  <si>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</si>
  <si>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</si>
  <si>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</si>
  <si>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</si>
  <si>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</si>
  <si>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</si>
  <si>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</si>
  <si>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</si>
  <si>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</si>
  <si>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</si>
  <si>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</si>
  <si>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</si>
  <si>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</si>
  <si>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</si>
  <si>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</si>
  <si>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</si>
  <si>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</si>
  <si>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</si>
  <si>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</si>
  <si>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</si>
  <si>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</si>
  <si>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</si>
  <si>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</si>
  <si>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</si>
  <si>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</si>
  <si>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</si>
  <si>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</si>
  <si>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</si>
  <si>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</si>
  <si>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</si>
  <si>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</si>
  <si>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</si>
  <si>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</si>
  <si>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</si>
  <si>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</si>
  <si>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</si>
  <si>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</si>
  <si>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</si>
  <si>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</si>
  <si>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</si>
  <si>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</si>
  <si>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</si>
  <si>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</si>
  <si>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</si>
  <si>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</si>
  <si>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</si>
  <si>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</si>
  <si>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</si>
  <si>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</si>
  <si>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</si>
  <si>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</si>
  <si>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</si>
  <si>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</si>
  <si>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</si>
  <si>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</si>
  <si>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</si>
  <si>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</si>
  <si>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</si>
  <si>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</si>
  <si>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</si>
  <si>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</si>
  <si>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</si>
  <si>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</si>
  <si>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</si>
  <si>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</si>
  <si>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</si>
  <si>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</si>
  <si>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</si>
  <si>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</si>
  <si>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</si>
  <si>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</si>
  <si>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</si>
  <si>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</si>
  <si>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</si>
  <si>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</si>
  <si>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</si>
  <si>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</si>
  <si>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</si>
  <si>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</si>
  <si>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</si>
  <si>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</si>
  <si>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</si>
  <si>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</si>
  <si>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</si>
  <si>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</si>
  <si>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</si>
  <si>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</si>
  <si>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</si>
  <si>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</si>
  <si>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</si>
  <si>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</si>
  <si>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</si>
  <si>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</si>
  <si>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</si>
  <si>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</si>
  <si>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</si>
  <si>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</si>
  <si>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</si>
  <si>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</si>
  <si>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</si>
  <si>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</si>
  <si>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</si>
  <si>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</si>
  <si>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</si>
  <si>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</si>
  <si>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</si>
  <si>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</si>
  <si>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</si>
  <si>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</si>
  <si>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</si>
  <si>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</si>
  <si>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</si>
  <si>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</si>
  <si>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</si>
  <si>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</si>
  <si>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</si>
  <si>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</si>
  <si>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</si>
  <si>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</si>
  <si>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</si>
  <si>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</si>
  <si>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</si>
  <si>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</si>
  <si>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</si>
  <si>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</si>
  <si>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</si>
  <si>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</si>
  <si>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</si>
  <si>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</si>
  <si>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</si>
  <si>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</si>
  <si>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</si>
  <si>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</si>
  <si>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</si>
  <si>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</si>
  <si>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</si>
  <si>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</si>
  <si>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</si>
  <si>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</si>
  <si>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</si>
  <si>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</si>
  <si>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</si>
  <si>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</si>
  <si>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</si>
  <si>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</si>
  <si>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</si>
  <si>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</si>
  <si>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</si>
  <si>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</si>
  <si>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</si>
  <si>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</si>
  <si>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</si>
  <si>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</si>
  <si>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</si>
  <si>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</si>
  <si>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</si>
  <si>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</si>
  <si>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</si>
  <si>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</si>
  <si>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</si>
  <si>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</si>
  <si>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</si>
  <si>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</si>
  <si>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</si>
  <si>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</si>
  <si>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</si>
  <si>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</si>
  <si>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</si>
  <si>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</si>
  <si>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</si>
  <si>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</si>
  <si>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</si>
  <si>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</si>
  <si>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</si>
  <si>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</si>
  <si>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</si>
  <si>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</si>
  <si>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</si>
  <si>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</si>
  <si>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</si>
  <si>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</si>
  <si>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</si>
  <si>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</si>
  <si>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</si>
  <si>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</si>
  <si>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</si>
  <si>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</si>
  <si>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</si>
  <si>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</si>
  <si>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</si>
  <si>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</si>
  <si>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</si>
  <si>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</si>
  <si>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</si>
  <si>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</si>
  <si>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</si>
  <si>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</si>
  <si>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</si>
  <si>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</si>
  <si>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</si>
  <si>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</si>
  <si>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</si>
  <si>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</si>
  <si>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</si>
  <si>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</si>
  <si>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</si>
  <si>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</si>
  <si>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</si>
  <si>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</si>
  <si>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</si>
  <si>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</si>
  <si>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</si>
  <si>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</si>
  <si>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</si>
  <si>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</si>
  <si>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</si>
  <si>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</si>
  <si>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</si>
  <si>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</si>
  <si>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</si>
  <si>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</si>
  <si>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</si>
  <si>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</si>
  <si>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</si>
  <si>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</si>
  <si>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</si>
  <si>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</si>
  <si>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</si>
  <si>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</si>
  <si>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</si>
  <si>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</si>
  <si>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</si>
  <si>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</si>
  <si>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</si>
  <si>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</si>
  <si>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</si>
  <si>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</si>
  <si>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</si>
  <si>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</si>
  <si>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</si>
  <si>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</si>
  <si>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</si>
  <si>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</si>
  <si>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</si>
  <si>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</si>
  <si>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</si>
  <si>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</si>
  <si>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</si>
  <si>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</si>
  <si>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</si>
  <si>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</si>
  <si>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</si>
  <si>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</si>
  <si>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</si>
  <si>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</si>
  <si>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</si>
  <si>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</si>
  <si>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</si>
  <si>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</si>
  <si>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</si>
  <si>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</si>
  <si>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</si>
  <si>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</si>
  <si>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</si>
  <si>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</si>
  <si>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</si>
  <si>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</si>
  <si>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</si>
  <si>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</si>
  <si>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</si>
  <si>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</si>
  <si>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</si>
  <si>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</si>
  <si>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</si>
  <si>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</si>
  <si>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</si>
  <si>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</si>
  <si>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</si>
  <si>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</si>
  <si>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</si>
  <si>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</si>
  <si>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</si>
  <si>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</si>
  <si>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</si>
  <si>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</si>
  <si>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</si>
  <si>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</si>
  <si>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</si>
  <si>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</si>
  <si>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</si>
  <si>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</si>
  <si>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</si>
  <si>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</si>
  <si>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</si>
  <si>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</si>
  <si>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</si>
  <si>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</si>
  <si>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</si>
  <si>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</si>
  <si>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</si>
  <si>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</si>
  <si>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</si>
  <si>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</si>
  <si>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</si>
  <si>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</si>
  <si>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</si>
  <si>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</si>
  <si>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</si>
  <si>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</si>
  <si>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</si>
  <si>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</si>
  <si>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</si>
  <si>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</si>
  <si>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</si>
  <si>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</si>
  <si>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</si>
  <si>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</si>
  <si>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</si>
  <si>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</si>
  <si>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</si>
  <si>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</si>
  <si>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</si>
  <si>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</si>
  <si>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</si>
  <si>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</si>
  <si>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</si>
  <si>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</si>
  <si>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</si>
  <si>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</si>
  <si>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</si>
  <si>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</si>
  <si>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</si>
  <si>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</si>
  <si>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</si>
  <si>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</si>
  <si>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</si>
  <si>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</si>
  <si>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</si>
  <si>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</si>
  <si>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</si>
  <si>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</si>
  <si>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</si>
  <si>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</si>
  <si>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</si>
  <si>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</si>
  <si>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</si>
  <si>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</si>
  <si>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</si>
  <si>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</si>
  <si>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</si>
  <si>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</si>
  <si>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</si>
  <si>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</si>
  <si>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</si>
  <si>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</si>
  <si>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</si>
  <si>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</si>
  <si>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</si>
  <si>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</si>
  <si>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</si>
  <si>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</si>
  <si>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</si>
  <si>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</si>
  <si>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</si>
  <si>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</si>
  <si>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</si>
  <si>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</si>
  <si>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</si>
  <si>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</si>
  <si>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</si>
  <si>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</si>
  <si>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</si>
  <si>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</si>
  <si>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</si>
  <si>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</si>
  <si>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</si>
  <si>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</si>
  <si>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</si>
  <si>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</si>
  <si>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</si>
  <si>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</si>
  <si>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</si>
  <si>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</si>
  <si>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</si>
  <si>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</si>
  <si>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</si>
  <si>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</si>
  <si>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</si>
  <si>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</si>
  <si>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</si>
  <si>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</si>
  <si>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</si>
  <si>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</si>
  <si>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</si>
  <si>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</si>
  <si>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</si>
  <si>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</si>
  <si>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</si>
  <si>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</si>
  <si>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</si>
  <si>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</si>
  <si>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</si>
  <si>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</si>
  <si>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</si>
  <si>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</si>
  <si>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</si>
  <si>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</si>
  <si>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</si>
  <si>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</si>
  <si>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</si>
  <si>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</si>
  <si>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</si>
  <si>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</si>
  <si>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</si>
  <si>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</si>
  <si>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</si>
  <si>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</si>
  <si>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</si>
  <si>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</si>
  <si>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</si>
  <si>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</si>
  <si>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</si>
  <si>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</si>
  <si>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</si>
  <si>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</si>
  <si>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</si>
  <si>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</si>
  <si>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</si>
  <si>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</si>
  <si>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</si>
  <si>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</si>
  <si>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</si>
  <si>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</si>
  <si>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</si>
  <si>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</si>
  <si>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</si>
  <si>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</si>
  <si>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</si>
  <si>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</si>
  <si>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</si>
  <si>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</si>
  <si>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</si>
  <si>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</si>
  <si>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</si>
  <si>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</si>
  <si>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</si>
  <si>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</si>
  <si>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</si>
  <si>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</si>
  <si>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</si>
  <si>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</si>
  <si>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</si>
  <si>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</si>
  <si>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</si>
  <si>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</si>
  <si>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</si>
  <si>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</si>
  <si>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</si>
  <si>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</si>
  <si>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</si>
  <si>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</si>
  <si>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</si>
  <si>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</si>
  <si>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</si>
  <si>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</si>
  <si>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</si>
  <si>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</si>
  <si>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</si>
  <si>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</si>
  <si>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</si>
  <si>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</si>
  <si>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</si>
  <si>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</si>
  <si>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</si>
  <si>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</si>
  <si>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</si>
  <si>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</si>
  <si>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</si>
  <si>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</si>
  <si>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</si>
  <si>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</si>
  <si>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</si>
  <si>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</si>
  <si>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</si>
  <si>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</si>
  <si>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</si>
  <si>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</si>
  <si>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</si>
  <si>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</si>
  <si>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</si>
  <si>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</si>
  <si>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</si>
  <si>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</si>
  <si>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</si>
  <si>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</si>
  <si>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</si>
  <si>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</si>
  <si>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</si>
  <si>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</si>
  <si>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</si>
  <si>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</si>
  <si>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</si>
  <si>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</si>
  <si>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</si>
  <si>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</si>
  <si>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</si>
  <si>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</si>
  <si>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</si>
  <si>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</si>
  <si>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</si>
  <si>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</si>
  <si>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</si>
  <si>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</si>
  <si>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</si>
  <si>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</si>
  <si>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</si>
  <si>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</si>
  <si>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</si>
  <si>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</si>
  <si>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</si>
  <si>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</si>
  <si>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</si>
  <si>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</si>
  <si>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</si>
  <si>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</si>
  <si>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</si>
  <si>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</si>
  <si>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</si>
  <si>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</si>
  <si>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</si>
  <si>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</si>
  <si>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</si>
  <si>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</si>
  <si>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</si>
  <si>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</si>
  <si>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</si>
  <si>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</si>
  <si>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</si>
  <si>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</si>
  <si>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</si>
  <si>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</si>
  <si>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</si>
  <si>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</si>
  <si>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</si>
  <si>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</si>
  <si>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</si>
  <si>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</si>
  <si>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</si>
  <si>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</si>
  <si>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</si>
  <si>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</si>
  <si>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</si>
  <si>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</si>
  <si>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</si>
  <si>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</si>
  <si>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</si>
  <si>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</si>
  <si>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</si>
  <si>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</si>
  <si>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</si>
  <si>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</si>
  <si>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</si>
  <si>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</si>
  <si>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</si>
  <si>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</si>
  <si>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</si>
  <si>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</si>
  <si>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</si>
  <si>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</si>
  <si>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</si>
  <si>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</si>
  <si>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</si>
  <si>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</si>
  <si>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</si>
  <si>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</si>
  <si>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</si>
  <si>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</si>
  <si>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</si>
  <si>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</si>
  <si>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</si>
  <si>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</si>
  <si>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</si>
  <si>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</si>
  <si>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</si>
  <si>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</si>
  <si>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</si>
  <si>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</si>
  <si>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</si>
  <si>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</si>
  <si>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</si>
  <si>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</si>
  <si>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</si>
  <si>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</si>
  <si>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</si>
  <si>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</si>
  <si>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</si>
  <si>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</si>
  <si>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</si>
  <si>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</si>
  <si>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</si>
  <si>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</si>
  <si>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</si>
  <si>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</si>
  <si>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</si>
  <si>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</si>
  <si>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</si>
  <si>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</si>
  <si>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</si>
  <si>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</si>
  <si>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</si>
  <si>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</si>
  <si>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</si>
  <si>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</si>
  <si>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</si>
  <si>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</si>
  <si>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</si>
  <si>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</si>
  <si>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</si>
  <si>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</si>
  <si>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</si>
  <si>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</si>
  <si>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</si>
  <si>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</si>
  <si>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</si>
  <si>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</si>
  <si>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</si>
  <si>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</si>
  <si>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</si>
  <si>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</si>
  <si>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</si>
  <si>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</si>
  <si>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</si>
  <si>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</si>
  <si>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</si>
  <si>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</si>
  <si>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</si>
  <si>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</si>
  <si>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</si>
  <si>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</si>
  <si>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</si>
  <si>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</si>
  <si>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</si>
  <si>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</si>
  <si>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</si>
  <si>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</si>
  <si>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</si>
  <si>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</si>
  <si>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</si>
  <si>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</si>
  <si>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</si>
  <si>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</si>
  <si>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</si>
  <si>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</si>
  <si>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</si>
  <si>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</si>
  <si>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</si>
  <si>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</si>
  <si>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</si>
  <si>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</si>
  <si>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</si>
  <si>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</si>
  <si>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</si>
  <si>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</si>
  <si>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</si>
  <si>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</si>
  <si>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</si>
  <si>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</si>
  <si>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</si>
  <si>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</si>
  <si>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</si>
  <si>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</si>
  <si>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</si>
  <si>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</si>
  <si>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</si>
  <si>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</si>
  <si>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</si>
  <si>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</si>
  <si>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</si>
  <si>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</si>
  <si>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</si>
  <si>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</si>
  <si>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</si>
  <si>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</si>
  <si>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</si>
  <si>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</si>
  <si>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</si>
  <si>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</si>
  <si>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</si>
  <si>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</si>
  <si>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</si>
  <si>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</si>
  <si>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</si>
  <si>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</si>
  <si>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</si>
  <si>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</si>
  <si>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</si>
  <si>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</si>
  <si>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</si>
  <si>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</si>
  <si>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</si>
  <si>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</si>
  <si>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</si>
  <si>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</si>
  <si>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</si>
  <si>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</si>
  <si>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</si>
  <si>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</si>
  <si>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</si>
  <si>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</si>
  <si>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</si>
  <si>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</si>
  <si>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</si>
  <si>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</si>
  <si>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</si>
  <si>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</si>
  <si>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</si>
  <si>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</si>
  <si>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</si>
  <si>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</si>
  <si>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</si>
  <si>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</si>
  <si>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</si>
  <si>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</si>
  <si>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</si>
  <si>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</si>
  <si>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</si>
  <si>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</si>
  <si>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</si>
  <si>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</si>
  <si>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</si>
  <si>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</si>
  <si>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</si>
  <si>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</si>
  <si>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</si>
  <si>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</si>
  <si>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</si>
  <si>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</si>
  <si>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</si>
  <si>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</si>
  <si>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</si>
  <si>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</si>
  <si>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</si>
  <si>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</si>
  <si>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</si>
  <si>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</si>
  <si>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</si>
  <si>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</si>
  <si>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</si>
  <si>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</si>
  <si>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</si>
  <si>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</si>
  <si>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</si>
  <si>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</si>
  <si>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</si>
  <si>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</si>
  <si>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</si>
  <si>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</si>
  <si>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</si>
  <si>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</si>
  <si>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</si>
  <si>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</si>
  <si>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</si>
  <si>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</si>
  <si>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</si>
  <si>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</si>
  <si>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</si>
  <si>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</si>
  <si>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</si>
  <si>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</si>
  <si>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</si>
  <si>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</si>
  <si>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</si>
  <si>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</si>
  <si>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</si>
  <si>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</si>
  <si>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</si>
  <si>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</si>
  <si>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</si>
  <si>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</si>
  <si>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</si>
  <si>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</si>
  <si>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</si>
  <si>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</si>
  <si>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</si>
  <si>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</si>
  <si>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</si>
  <si>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</si>
  <si>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</si>
  <si>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</si>
  <si>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</si>
  <si>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</si>
  <si>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</si>
  <si>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</si>
  <si>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</si>
  <si>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</si>
  <si>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</si>
  <si>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</si>
  <si>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</si>
  <si>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</si>
  <si>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</si>
  <si>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</si>
  <si>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</si>
  <si>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</si>
  <si>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</si>
  <si>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</si>
  <si>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</si>
  <si>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</si>
  <si>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</si>
  <si>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</si>
  <si>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</si>
  <si>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</si>
  <si>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</si>
  <si>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</si>
  <si>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</si>
  <si>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</si>
  <si>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</si>
  <si>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</si>
  <si>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</si>
  <si>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</si>
  <si>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</si>
  <si>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</si>
  <si>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</si>
  <si>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</si>
  <si>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</si>
  <si>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</si>
  <si>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</si>
  <si>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</si>
  <si>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</si>
  <si>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</si>
  <si>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</si>
  <si>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</si>
  <si>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</si>
  <si>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</si>
  <si>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</si>
  <si>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</si>
  <si>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</si>
  <si>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</si>
  <si>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</si>
  <si>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</si>
  <si>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</si>
  <si>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</si>
  <si>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</si>
  <si>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</si>
  <si>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</si>
  <si>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</si>
  <si>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</si>
  <si>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</si>
  <si>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</si>
  <si>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</si>
  <si>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</si>
  <si>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</si>
  <si>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</si>
  <si>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</si>
  <si>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</si>
  <si>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</si>
  <si>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</si>
  <si>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</si>
  <si>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</si>
  <si>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</si>
  <si>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</si>
  <si>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</si>
  <si>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</si>
  <si>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</si>
  <si>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</si>
  <si>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</si>
  <si>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</si>
  <si>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</si>
  <si>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</si>
  <si>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</si>
  <si>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</si>
  <si>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</si>
  <si>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</si>
  <si>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</si>
  <si>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</si>
  <si>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</si>
  <si>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</si>
  <si>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</si>
  <si>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</si>
  <si>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</si>
  <si>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</si>
  <si>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</si>
  <si>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</si>
  <si>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</si>
  <si>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</si>
  <si>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</si>
  <si>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</si>
  <si>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</si>
  <si>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</si>
  <si>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</si>
  <si>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</si>
  <si>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</si>
  <si>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</si>
  <si>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</si>
  <si>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</si>
  <si>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</si>
  <si>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</si>
  <si>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</si>
  <si>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</si>
  <si>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</si>
  <si>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</si>
  <si>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</si>
  <si>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</si>
  <si>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</si>
  <si>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</si>
  <si>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</si>
  <si>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</si>
  <si>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</si>
  <si>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</si>
  <si>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</si>
  <si>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</si>
  <si>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</si>
  <si>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</si>
  <si>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</si>
  <si>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</si>
  <si>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</si>
  <si>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</si>
  <si>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</si>
  <si>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</si>
  <si>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</si>
  <si>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</si>
  <si>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</si>
  <si>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</si>
  <si>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</si>
  <si>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</si>
  <si>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</si>
  <si>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</si>
  <si>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</si>
  <si>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</si>
  <si>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</si>
  <si>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</si>
  <si>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</si>
  <si>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</si>
  <si>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</si>
  <si>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</si>
  <si>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</si>
  <si>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</si>
  <si>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</si>
  <si>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</si>
  <si>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</si>
  <si>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</si>
  <si>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</si>
  <si>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</si>
  <si>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</si>
  <si>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</si>
  <si>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</si>
  <si>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</si>
  <si>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</si>
  <si>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</si>
  <si>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</si>
  <si>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</si>
  <si>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</si>
  <si>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</si>
  <si>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</si>
  <si>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</si>
  <si>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</si>
  <si>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</si>
  <si>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</si>
  <si>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</si>
  <si>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</si>
  <si>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</si>
  <si>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</si>
  <si>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</si>
  <si>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</si>
  <si>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</si>
  <si>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</si>
  <si>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</si>
  <si>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</si>
  <si>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</si>
  <si>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</si>
  <si>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</si>
  <si>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</si>
  <si>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</si>
  <si>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</si>
  <si>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</si>
  <si>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</si>
  <si>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</si>
  <si>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</si>
  <si>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</si>
  <si>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</si>
  <si>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</si>
  <si>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</si>
  <si>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</si>
  <si>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</si>
  <si>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</si>
  <si>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</si>
  <si>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</si>
  <si>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</si>
  <si>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</si>
  <si>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</si>
  <si>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</si>
  <si>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</si>
  <si>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</si>
  <si>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</si>
  <si>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</si>
  <si>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</si>
  <si>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</si>
  <si>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</si>
  <si>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</si>
  <si>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</si>
  <si>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</si>
  <si>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</si>
  <si>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</si>
  <si>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</si>
  <si>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</si>
  <si>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</si>
  <si>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</si>
  <si>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</si>
  <si>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</si>
  <si>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</si>
  <si>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</si>
  <si>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</si>
  <si>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</si>
  <si>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</si>
  <si>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</si>
  <si>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</si>
  <si>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</si>
  <si>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</si>
  <si>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</si>
  <si>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</si>
  <si>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</si>
  <si>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</si>
  <si>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</si>
  <si>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</si>
  <si>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</si>
  <si>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</si>
  <si>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</si>
  <si>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</si>
  <si>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</si>
  <si>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</si>
  <si>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</si>
  <si>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</si>
  <si>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</si>
  <si>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</si>
  <si>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</si>
  <si>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</si>
  <si>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</si>
  <si>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</si>
  <si>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</si>
  <si>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</si>
  <si>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</si>
  <si>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</si>
  <si>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</si>
  <si>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</si>
  <si>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</si>
  <si>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</si>
  <si>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</si>
  <si>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</si>
  <si>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</si>
  <si>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</si>
  <si>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</si>
  <si>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</si>
  <si>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</si>
  <si>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</si>
  <si>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</si>
  <si>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</si>
  <si>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</si>
  <si>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</si>
  <si>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</si>
  <si>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</si>
  <si>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</si>
  <si>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</si>
  <si>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</si>
  <si>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</si>
  <si>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</si>
  <si>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</si>
  <si>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</si>
  <si>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</si>
  <si>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</si>
  <si>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</si>
  <si>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</si>
  <si>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</si>
  <si>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</si>
  <si>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</si>
  <si>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</si>
  <si>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</si>
  <si>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</si>
  <si>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</si>
  <si>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</si>
  <si>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</si>
  <si>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</si>
  <si>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</si>
  <si>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</si>
  <si>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</si>
  <si>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</si>
  <si>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</si>
  <si>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</si>
  <si>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</si>
  <si>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</si>
  <si>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</si>
  <si>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</si>
  <si>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</si>
  <si>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</si>
  <si>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</si>
  <si>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</si>
  <si>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</si>
  <si>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</si>
  <si>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</si>
  <si>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</si>
  <si>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</si>
  <si>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</si>
  <si>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</si>
  <si>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</si>
  <si>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</si>
  <si>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</si>
  <si>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</si>
  <si>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</si>
  <si>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</si>
  <si>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</si>
  <si>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</si>
  <si>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</si>
  <si>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</si>
  <si>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</si>
  <si>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</si>
  <si>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</si>
  <si>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</si>
  <si>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</si>
  <si>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</si>
  <si>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</si>
  <si>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</si>
  <si>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</si>
  <si>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</si>
  <si>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</si>
  <si>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</si>
  <si>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</si>
  <si>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</si>
  <si>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</si>
  <si>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</si>
  <si>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</si>
  <si>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</si>
  <si>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</si>
  <si>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</si>
  <si>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</si>
  <si>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</si>
  <si>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</si>
  <si>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</si>
  <si>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</si>
  <si>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</si>
  <si>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</si>
  <si>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</si>
  <si>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</si>
  <si>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</si>
  <si>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</si>
  <si>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</si>
  <si>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</si>
  <si>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</si>
  <si>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</si>
  <si>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</si>
  <si>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</si>
  <si>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</si>
  <si>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</si>
  <si>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</si>
  <si>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</si>
  <si>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</si>
  <si>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</si>
  <si>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</si>
  <si>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</si>
  <si>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</si>
  <si>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</si>
  <si>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</si>
  <si>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</si>
  <si>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</si>
  <si>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</si>
  <si>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</si>
  <si>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</si>
  <si>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</si>
  <si>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</si>
  <si>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</si>
  <si>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</si>
  <si>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</si>
  <si>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</si>
  <si>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</si>
  <si>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</si>
  <si>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</si>
  <si>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</si>
  <si>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</si>
  <si>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</si>
  <si>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</si>
  <si>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</si>
  <si>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</si>
  <si>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</si>
  <si>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</si>
  <si>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</si>
  <si>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</si>
  <si>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</si>
  <si>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</si>
  <si>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</si>
  <si>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</si>
  <si>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</si>
  <si>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</si>
  <si>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</si>
  <si>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</si>
  <si>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</si>
  <si>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</si>
  <si>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</si>
  <si>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</si>
  <si>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</si>
  <si>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</si>
  <si>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</si>
  <si>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</si>
  <si>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</si>
  <si>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</si>
  <si>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</si>
  <si>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</si>
  <si>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</si>
  <si>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</si>
  <si>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</si>
  <si>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</si>
  <si>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</si>
  <si>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</si>
  <si>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</si>
  <si>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</si>
  <si>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</si>
  <si>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</si>
  <si>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</si>
  <si>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</si>
  <si>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</si>
  <si>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</si>
  <si>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</si>
  <si>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</si>
  <si>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</si>
  <si>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</si>
  <si>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</si>
  <si>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</si>
  <si>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</si>
  <si>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</si>
  <si>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</si>
  <si>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</si>
  <si>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</si>
  <si>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</si>
  <si>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</si>
  <si>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</si>
  <si>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</si>
  <si>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</si>
  <si>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</si>
  <si>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</si>
  <si>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</si>
  <si>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</si>
  <si>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</si>
  <si>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</si>
  <si>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</si>
  <si>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</si>
  <si>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</si>
  <si>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</si>
  <si>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</si>
  <si>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</si>
  <si>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</si>
  <si>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</si>
  <si>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</si>
  <si>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</si>
  <si>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</si>
  <si>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</si>
  <si>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</si>
  <si>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</si>
  <si>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</si>
  <si>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</si>
  <si>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</si>
  <si>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</si>
  <si>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</si>
  <si>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</si>
  <si>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</si>
  <si>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</si>
  <si>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</si>
  <si>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</si>
  <si>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</si>
  <si>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</si>
  <si>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</si>
  <si>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</si>
  <si>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</si>
  <si>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</si>
  <si>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</si>
  <si>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</si>
  <si>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</si>
  <si>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</si>
  <si>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</si>
  <si>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</si>
  <si>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</si>
  <si>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</si>
  <si>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</si>
  <si>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</si>
  <si>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</si>
  <si>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</si>
  <si>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</si>
  <si>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</si>
  <si>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</si>
  <si>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</si>
  <si>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</si>
  <si>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</si>
  <si>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</si>
  <si>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</si>
  <si>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</si>
  <si>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</si>
  <si>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</si>
  <si>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</si>
  <si>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</si>
  <si>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</si>
  <si>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</si>
  <si>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</si>
  <si>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</si>
  <si>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</si>
  <si>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</si>
  <si>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</si>
  <si>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</si>
  <si>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</si>
  <si>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</si>
  <si>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</si>
  <si>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</si>
  <si>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</si>
  <si>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</si>
  <si>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</si>
  <si>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</si>
  <si>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</si>
  <si>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</si>
  <si>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</si>
  <si>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</si>
  <si>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</si>
  <si>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</si>
  <si>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</si>
  <si>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</si>
  <si>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</si>
  <si>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</si>
  <si>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</si>
  <si>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</si>
  <si>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</si>
  <si>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</si>
  <si>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</si>
  <si>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</si>
  <si>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</si>
  <si>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</si>
  <si>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</si>
  <si>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</si>
  <si>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</si>
  <si>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</si>
  <si>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</si>
  <si>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</si>
  <si>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</si>
  <si>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</si>
  <si>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</si>
  <si>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</si>
  <si>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</si>
  <si>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</si>
  <si>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</si>
  <si>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</si>
  <si>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</si>
  <si>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</si>
  <si>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</si>
  <si>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</si>
  <si>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</si>
  <si>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</si>
  <si>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</si>
  <si>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</si>
  <si>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</si>
  <si>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</si>
  <si>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</si>
  <si>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</si>
  <si>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</si>
  <si>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</si>
  <si>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</si>
  <si>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</si>
  <si>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</si>
  <si>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</si>
  <si>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</si>
  <si>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</si>
  <si>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</si>
  <si>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</si>
  <si>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</si>
  <si>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</si>
  <si>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</si>
  <si>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</si>
  <si>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</si>
  <si>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</si>
  <si>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</si>
  <si>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</si>
  <si>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</si>
  <si>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</si>
  <si>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</si>
  <si>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</si>
  <si>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</si>
  <si>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</si>
  <si>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</si>
  <si>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</si>
  <si>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</si>
  <si>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</si>
  <si>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</si>
  <si>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</si>
  <si>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</si>
  <si>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</si>
  <si>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</si>
  <si>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</si>
  <si>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</si>
  <si>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</si>
  <si>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</si>
  <si>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</si>
  <si>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</si>
  <si>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</si>
  <si>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</si>
  <si>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</si>
  <si>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</si>
  <si>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</si>
  <si>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</si>
  <si>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</si>
  <si>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</si>
  <si>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</si>
  <si>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</si>
  <si>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</si>
  <si>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</si>
  <si>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</si>
  <si>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</si>
  <si>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</si>
  <si>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</si>
  <si>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</si>
  <si>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</si>
  <si>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</si>
  <si>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</si>
  <si>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</si>
  <si>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</si>
  <si>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</si>
  <si>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</si>
  <si>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</si>
  <si>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</si>
  <si>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</si>
  <si>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</si>
  <si>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</si>
  <si>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</si>
  <si>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</si>
  <si>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</si>
  <si>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</si>
  <si>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</si>
  <si>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</si>
  <si>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</si>
  <si>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</si>
  <si>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</si>
  <si>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</si>
  <si>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</si>
  <si>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</si>
  <si>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</si>
  <si>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</si>
  <si>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</si>
  <si>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</si>
  <si>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</si>
  <si>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</si>
  <si>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</si>
  <si>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</si>
  <si>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</si>
  <si>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</si>
  <si>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</si>
  <si>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</si>
  <si>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</si>
  <si>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</si>
  <si>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</si>
  <si>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</si>
  <si>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</si>
  <si>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</si>
  <si>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</si>
  <si>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</si>
  <si>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</si>
  <si>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</si>
  <si>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</si>
  <si>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</si>
  <si>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</si>
  <si>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</si>
  <si>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</si>
  <si>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</si>
  <si>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</si>
  <si>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</si>
  <si>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</si>
  <si>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</si>
  <si>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</si>
  <si>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</si>
  <si>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</si>
  <si>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</si>
  <si>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</si>
  <si>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</si>
  <si>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</si>
  <si>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</si>
  <si>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</si>
  <si>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</si>
  <si>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</si>
  <si>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</si>
  <si>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</si>
  <si>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</si>
  <si>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</si>
  <si>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</si>
  <si>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</si>
  <si>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</si>
  <si>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</si>
  <si>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</si>
  <si>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</si>
  <si>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</si>
  <si>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</si>
  <si>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</si>
  <si>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</si>
  <si>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</si>
  <si>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</si>
  <si>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</si>
  <si>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</si>
  <si>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</si>
  <si>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</si>
  <si>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</si>
  <si>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</si>
  <si>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</si>
  <si>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</si>
  <si>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</si>
  <si>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</si>
  <si>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</si>
  <si>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</si>
  <si>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</si>
  <si>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</si>
  <si>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</si>
  <si>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</si>
  <si>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</si>
  <si>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</si>
  <si>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</si>
  <si>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</si>
  <si>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</si>
  <si>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</si>
  <si>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</si>
  <si>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</si>
  <si>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</si>
  <si>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</si>
  <si>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</si>
  <si>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</si>
  <si>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</si>
  <si>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</si>
  <si>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</si>
  <si>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</si>
  <si>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</si>
  <si>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</si>
  <si>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</si>
  <si>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</si>
  <si>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</si>
  <si>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</si>
  <si>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</si>
  <si>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</si>
  <si>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</si>
  <si>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</si>
  <si>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</si>
  <si>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</si>
  <si>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</si>
  <si>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</si>
  <si>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</si>
  <si>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</si>
  <si>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</si>
  <si>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</si>
  <si>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</si>
  <si>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</si>
  <si>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</si>
  <si>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</si>
  <si>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</si>
  <si>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</si>
  <si>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</si>
  <si>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</si>
  <si>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</si>
  <si>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</si>
  <si>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</si>
  <si>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</si>
  <si>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</si>
  <si>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</si>
  <si>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</si>
  <si>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</si>
  <si>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</si>
  <si>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</si>
  <si>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</si>
  <si>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</si>
  <si>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</si>
  <si>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</si>
  <si>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</si>
  <si>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</si>
  <si>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</si>
  <si>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</si>
  <si>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</si>
  <si>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</si>
  <si>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</si>
  <si>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</si>
  <si>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</si>
  <si>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</si>
  <si>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</si>
  <si>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</si>
  <si>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</si>
  <si>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</si>
  <si>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</si>
  <si>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Ljig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</si>
</sst>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196</c:v>
                </c:pt>
                <c:pt idx="1">
                  <c:v>320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226</c:v>
                </c:pt>
                <c:pt idx="1">
                  <c:v>338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102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3724</c:v>
                </c:pt>
                <c:pt idx="1">
                  <c:v>3491</c:v>
                </c:pt>
                <c:pt idx="2">
                  <c:v>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16.395121497067311</c:v>
                </c:pt>
                <c:pt idx="1">
                  <c:v>57.005865375663348</c:v>
                </c:pt>
                <c:pt idx="2">
                  <c:v>26.599013127269345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85577600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577600"/>
        <c:crosses val="autoZero"/>
        <c:auto val="1"/>
        <c:lblAlgn val="ctr"/>
        <c:lblOffset val="100"/>
        <c:noMultiLvlLbl val="0"/>
      </c:catAx>
      <c:valAx>
        <c:axId val="28557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139.5</c:v>
                </c:pt>
                <c:pt idx="1">
                  <c:v>122.7</c:v>
                </c:pt>
                <c:pt idx="2">
                  <c:v>158.30000000000001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117.4</c:v>
                </c:pt>
                <c:pt idx="1">
                  <c:v>86.8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403072"/>
        <c:axId val="290405376"/>
      </c:barChart>
      <c:catAx>
        <c:axId val="29040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05376"/>
        <c:crosses val="autoZero"/>
        <c:auto val="1"/>
        <c:lblAlgn val="ctr"/>
        <c:lblOffset val="100"/>
        <c:noMultiLvlLbl val="0"/>
      </c:catAx>
      <c:valAx>
        <c:axId val="290405376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030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320</c:v>
                </c:pt>
                <c:pt idx="1">
                  <c:v>276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481472"/>
        <c:axId val="291489280"/>
      </c:barChart>
      <c:catAx>
        <c:axId val="2914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89280"/>
        <c:crosses val="autoZero"/>
        <c:auto val="1"/>
        <c:lblAlgn val="ctr"/>
        <c:lblOffset val="100"/>
        <c:noMultiLvlLbl val="0"/>
      </c:catAx>
      <c:valAx>
        <c:axId val="29148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8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293248"/>
        <c:axId val="292299136"/>
      </c:barChart>
      <c:catAx>
        <c:axId val="2922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99136"/>
        <c:crosses val="autoZero"/>
        <c:auto val="1"/>
        <c:lblAlgn val="ctr"/>
        <c:lblOffset val="100"/>
        <c:noMultiLvlLbl val="0"/>
      </c:catAx>
      <c:valAx>
        <c:axId val="2922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9324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32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32</c:v>
                </c:pt>
                <c:pt idx="1">
                  <c:v>34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56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925440"/>
        <c:axId val="293807616"/>
      </c:barChart>
      <c:catAx>
        <c:axId val="2929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07616"/>
        <c:crosses val="autoZero"/>
        <c:auto val="1"/>
        <c:lblAlgn val="ctr"/>
        <c:lblOffset val="100"/>
        <c:noMultiLvlLbl val="0"/>
      </c:catAx>
      <c:valAx>
        <c:axId val="2938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25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2.0761567824224931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2.2344288241318311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2.1040871427241412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2.2902895447351268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2.1506377432268877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2.094777022623592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2.3554603854389722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2.5882133879527047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3.0816497532818174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3.0909598733823667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3.4912950377059859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3.3888837165999441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4.3198957266548739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4.9529838934922257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3.8078391211246627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2.2716693045340284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1.8992645005120565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1.415138255283493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058880"/>
        <c:axId val="298060416"/>
      </c:barChart>
      <c:catAx>
        <c:axId val="2980588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8060416"/>
        <c:crosses val="autoZero"/>
        <c:auto val="1"/>
        <c:lblAlgn val="ctr"/>
        <c:lblOffset val="100"/>
        <c:noMultiLvlLbl val="0"/>
      </c:catAx>
      <c:valAx>
        <c:axId val="298060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8058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2.1599478633274369</c:v>
                </c:pt>
                <c:pt idx="1">
                  <c:v>2.2158085839307327</c:v>
                </c:pt>
                <c:pt idx="2">
                  <c:v>2.4858020668466625</c:v>
                </c:pt>
                <c:pt idx="3">
                  <c:v>2.6533842286565497</c:v>
                </c:pt>
                <c:pt idx="4">
                  <c:v>2.4113211060422679</c:v>
                </c:pt>
                <c:pt idx="5">
                  <c:v>2.876827111069733</c:v>
                </c:pt>
                <c:pt idx="6">
                  <c:v>2.969928312075226</c:v>
                </c:pt>
                <c:pt idx="7">
                  <c:v>2.6720044688576481</c:v>
                </c:pt>
                <c:pt idx="8">
                  <c:v>3.0723396331812682</c:v>
                </c:pt>
                <c:pt idx="9">
                  <c:v>3.70542780001862</c:v>
                </c:pt>
                <c:pt idx="10">
                  <c:v>3.5843962387114789</c:v>
                </c:pt>
                <c:pt idx="11">
                  <c:v>3.4447444372032399</c:v>
                </c:pt>
                <c:pt idx="12">
                  <c:v>3.8823200819290569</c:v>
                </c:pt>
                <c:pt idx="13">
                  <c:v>4.4874778884647606</c:v>
                </c:pt>
                <c:pt idx="14">
                  <c:v>3.4447444372032399</c:v>
                </c:pt>
                <c:pt idx="15">
                  <c:v>1.7223722186016199</c:v>
                </c:pt>
                <c:pt idx="16">
                  <c:v>1.470998975886789</c:v>
                </c:pt>
                <c:pt idx="17">
                  <c:v>1.126524532166465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320064"/>
        <c:axId val="299321600"/>
      </c:barChart>
      <c:catAx>
        <c:axId val="299320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9321600"/>
        <c:crosses val="autoZero"/>
        <c:auto val="1"/>
        <c:lblAlgn val="ctr"/>
        <c:lblOffset val="100"/>
        <c:noMultiLvlLbl val="0"/>
      </c:catAx>
      <c:valAx>
        <c:axId val="299321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20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0.10803802938634401</c:v>
                </c:pt>
                <c:pt idx="1">
                  <c:v>0.1074575542660649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1.0371650821089022</c:v>
                </c:pt>
                <c:pt idx="1">
                  <c:v>0.70921985815602839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16.335350043215211</c:v>
                </c:pt>
                <c:pt idx="1">
                  <c:v>9.2413496668815824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24.308556611927397</c:v>
                </c:pt>
                <c:pt idx="1">
                  <c:v>21.598968407479045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45.743301642178047</c:v>
                </c:pt>
                <c:pt idx="1">
                  <c:v>57.575757575757578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5.1858254105445116</c:v>
                </c:pt>
                <c:pt idx="1">
                  <c:v>4.4057597249086609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7.2817631806395848</c:v>
                </c:pt>
                <c:pt idx="1">
                  <c:v>6.361487212551042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2549248"/>
        <c:axId val="302559232"/>
      </c:barChart>
      <c:catAx>
        <c:axId val="30254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559232"/>
        <c:crosses val="autoZero"/>
        <c:auto val="1"/>
        <c:lblAlgn val="ctr"/>
        <c:lblOffset val="100"/>
        <c:noMultiLvlLbl val="0"/>
      </c:catAx>
      <c:valAx>
        <c:axId val="302559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549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34.399308556611928</c:v>
                </c:pt>
                <c:pt idx="1">
                  <c:v>28.605200945626478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35.004321521175456</c:v>
                </c:pt>
                <c:pt idx="1">
                  <c:v>46.185256823554695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30.488331892826277</c:v>
                </c:pt>
                <c:pt idx="1">
                  <c:v>25.016118633139911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0.10803802938634401</c:v>
                </c:pt>
                <c:pt idx="1">
                  <c:v>0.19342359767891684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264896"/>
        <c:axId val="305397760"/>
      </c:barChart>
      <c:catAx>
        <c:axId val="30526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397760"/>
        <c:crosses val="autoZero"/>
        <c:auto val="1"/>
        <c:lblAlgn val="ctr"/>
        <c:lblOffset val="100"/>
        <c:noMultiLvlLbl val="0"/>
      </c:catAx>
      <c:valAx>
        <c:axId val="30539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64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6143232"/>
        <c:axId val="306146304"/>
      </c:barChart>
      <c:catAx>
        <c:axId val="306143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46304"/>
        <c:crosses val="autoZero"/>
        <c:auto val="1"/>
        <c:lblAlgn val="ctr"/>
        <c:lblOffset val="100"/>
        <c:noMultiLvlLbl val="0"/>
      </c:catAx>
      <c:valAx>
        <c:axId val="30614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0.66</c:v>
                </c:pt>
                <c:pt idx="1">
                  <c:v>0.49</c:v>
                </c:pt>
                <c:pt idx="3">
                  <c:v>0.11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7250304"/>
        <c:axId val="307252608"/>
      </c:barChart>
      <c:catAx>
        <c:axId val="30725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52608"/>
        <c:crosses val="autoZero"/>
        <c:auto val="1"/>
        <c:lblAlgn val="ctr"/>
        <c:lblOffset val="100"/>
        <c:noMultiLvlLbl val="0"/>
      </c:catAx>
      <c:valAx>
        <c:axId val="3072526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50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65.080875356803048</c:v>
                </c:pt>
                <c:pt idx="2">
                  <c:v>18.199672667757774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34.919124643196952</c:v>
                </c:pt>
                <c:pt idx="2">
                  <c:v>81.800327332242233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767552"/>
        <c:axId val="307770496"/>
      </c:barChart>
      <c:catAx>
        <c:axId val="30776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770496"/>
        <c:crosses val="autoZero"/>
        <c:auto val="1"/>
        <c:lblAlgn val="ctr"/>
        <c:lblOffset val="100"/>
        <c:noMultiLvlLbl val="0"/>
      </c:catAx>
      <c:valAx>
        <c:axId val="307770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767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27.4</c:v>
                </c:pt>
                <c:pt idx="1">
                  <c:v>42.3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812224"/>
        <c:axId val="307815552"/>
      </c:barChart>
      <c:catAx>
        <c:axId val="30781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15552"/>
        <c:crosses val="autoZero"/>
        <c:auto val="1"/>
        <c:lblAlgn val="ctr"/>
        <c:lblOffset val="100"/>
        <c:noMultiLvlLbl val="0"/>
      </c:catAx>
      <c:valAx>
        <c:axId val="30781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1222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37</c:v>
                </c:pt>
                <c:pt idx="1">
                  <c:v>37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865472"/>
        <c:axId val="307868416"/>
      </c:barChart>
      <c:catAx>
        <c:axId val="30786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868416"/>
        <c:crosses val="autoZero"/>
        <c:auto val="1"/>
        <c:lblAlgn val="ctr"/>
        <c:lblOffset val="100"/>
        <c:noMultiLvlLbl val="0"/>
      </c:catAx>
      <c:valAx>
        <c:axId val="30786841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865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247</c:v>
                </c:pt>
                <c:pt idx="1">
                  <c:v>216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127</c:v>
                </c:pt>
                <c:pt idx="1">
                  <c:v>107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121</c:v>
                </c:pt>
                <c:pt idx="1">
                  <c:v>126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122</c:v>
                </c:pt>
                <c:pt idx="1">
                  <c:v>117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906048"/>
        <c:axId val="307908992"/>
      </c:barChart>
      <c:catAx>
        <c:axId val="307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08992"/>
        <c:crosses val="autoZero"/>
        <c:auto val="1"/>
        <c:lblAlgn val="ctr"/>
        <c:lblOffset val="100"/>
        <c:noMultiLvlLbl val="0"/>
      </c:catAx>
      <c:valAx>
        <c:axId val="3079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906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30.981067125645438</c:v>
                </c:pt>
                <c:pt idx="1">
                  <c:v>28.996598639455783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29.018932874354565</c:v>
                </c:pt>
                <c:pt idx="1">
                  <c:v>25.255102040816325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14.113597246127366</c:v>
                </c:pt>
                <c:pt idx="1">
                  <c:v>18.282312925170068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11.256454388984508</c:v>
                </c:pt>
                <c:pt idx="1">
                  <c:v>15.476190476190476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6.9879518072289164</c:v>
                </c:pt>
                <c:pt idx="1">
                  <c:v>7.8231292517006805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7.6419965576592084</c:v>
                </c:pt>
                <c:pt idx="1">
                  <c:v>4.1666666666666661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8916608"/>
        <c:axId val="308918528"/>
      </c:barChart>
      <c:catAx>
        <c:axId val="30891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918528"/>
        <c:crosses val="autoZero"/>
        <c:auto val="1"/>
        <c:lblAlgn val="ctr"/>
        <c:lblOffset val="100"/>
        <c:noMultiLvlLbl val="0"/>
      </c:catAx>
      <c:valAx>
        <c:axId val="3089185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91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48.83</c:v>
                </c:pt>
                <c:pt idx="1">
                  <c:v>41.38</c:v>
                </c:pt>
                <c:pt idx="2">
                  <c:v>8.1300000000000008</c:v>
                </c:pt>
                <c:pt idx="3">
                  <c:v>1.33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</c:v>
                </c:pt>
                <c:pt idx="1">
                  <c:v>35.56</c:v>
                </c:pt>
                <c:pt idx="2">
                  <c:v>9.1300000000000008</c:v>
                </c:pt>
                <c:pt idx="3">
                  <c:v>1.85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9002624"/>
        <c:axId val="309004928"/>
      </c:barChart>
      <c:catAx>
        <c:axId val="30900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04928"/>
        <c:crosses val="autoZero"/>
        <c:auto val="1"/>
        <c:lblAlgn val="ctr"/>
        <c:lblOffset val="100"/>
        <c:noMultiLvlLbl val="0"/>
      </c:catAx>
      <c:valAx>
        <c:axId val="30900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02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56928</c:v>
                </c:pt>
                <c:pt idx="1">
                  <c:v>63545</c:v>
                </c:pt>
                <c:pt idx="2">
                  <c:v>72121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022080"/>
        <c:axId val="309024256"/>
      </c:barChart>
      <c:catAx>
        <c:axId val="3090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24256"/>
        <c:crosses val="autoZero"/>
        <c:auto val="1"/>
        <c:lblAlgn val="ctr"/>
        <c:lblOffset val="100"/>
        <c:noMultiLvlLbl val="0"/>
      </c:catAx>
      <c:valAx>
        <c:axId val="30902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2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1096</c:v>
                </c:pt>
                <c:pt idx="1">
                  <c:v>1146</c:v>
                </c:pt>
                <c:pt idx="2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1796</c:v>
                </c:pt>
                <c:pt idx="1">
                  <c:v>1813</c:v>
                </c:pt>
                <c:pt idx="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040256"/>
        <c:axId val="309041792"/>
      </c:barChart>
      <c:catAx>
        <c:axId val="3090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41792"/>
        <c:crosses val="autoZero"/>
        <c:auto val="1"/>
        <c:lblAlgn val="ctr"/>
        <c:lblOffset val="100"/>
        <c:noMultiLvlLbl val="0"/>
      </c:catAx>
      <c:valAx>
        <c:axId val="30904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4025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16.600000000000001</c:v>
                </c:pt>
                <c:pt idx="1">
                  <c:v>37</c:v>
                </c:pt>
                <c:pt idx="2">
                  <c:v>4.7</c:v>
                </c:pt>
                <c:pt idx="3">
                  <c:v>41.699999999999996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64.553314121037459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35.446685878962533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9388416"/>
        <c:axId val="309687040"/>
      </c:barChart>
      <c:catAx>
        <c:axId val="309388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687040"/>
        <c:crosses val="autoZero"/>
        <c:auto val="1"/>
        <c:lblAlgn val="ctr"/>
        <c:lblOffset val="100"/>
        <c:noMultiLvlLbl val="0"/>
      </c:catAx>
      <c:valAx>
        <c:axId val="3096870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3884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93472"/>
        <c:axId val="310413568"/>
      </c:barChart>
      <c:catAx>
        <c:axId val="3103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413568"/>
        <c:crosses val="autoZero"/>
        <c:auto val="1"/>
        <c:lblAlgn val="ctr"/>
        <c:lblOffset val="100"/>
        <c:noMultiLvlLbl val="0"/>
      </c:catAx>
      <c:valAx>
        <c:axId val="3104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9347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15.8</c:v>
                </c:pt>
                <c:pt idx="1">
                  <c:v>11</c:v>
                </c:pt>
                <c:pt idx="2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587392"/>
        <c:axId val="310589312"/>
      </c:barChart>
      <c:catAx>
        <c:axId val="3105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89312"/>
        <c:crosses val="autoZero"/>
        <c:auto val="1"/>
        <c:lblAlgn val="ctr"/>
        <c:lblOffset val="100"/>
        <c:noMultiLvlLbl val="0"/>
      </c:catAx>
      <c:valAx>
        <c:axId val="31058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8739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18.2</c:v>
                </c:pt>
                <c:pt idx="1">
                  <c:v>37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754688"/>
        <c:axId val="310969472"/>
      </c:barChart>
      <c:catAx>
        <c:axId val="310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969472"/>
        <c:crosses val="autoZero"/>
        <c:auto val="1"/>
        <c:lblAlgn val="ctr"/>
        <c:lblOffset val="100"/>
        <c:noMultiLvlLbl val="0"/>
      </c:catAx>
      <c:valAx>
        <c:axId val="3109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75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54.6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25.64</c:v>
                </c:pt>
                <c:pt idx="2">
                  <c:v>24.39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1771520"/>
        <c:axId val="311773056"/>
      </c:barChart>
      <c:catAx>
        <c:axId val="3117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773056"/>
        <c:crosses val="autoZero"/>
        <c:auto val="1"/>
        <c:lblAlgn val="ctr"/>
        <c:lblOffset val="100"/>
        <c:noMultiLvlLbl val="0"/>
      </c:catAx>
      <c:valAx>
        <c:axId val="31177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1771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031488"/>
        <c:axId val="312043776"/>
      </c:barChart>
      <c:catAx>
        <c:axId val="3120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043776"/>
        <c:crosses val="autoZero"/>
        <c:auto val="1"/>
        <c:lblAlgn val="ctr"/>
        <c:lblOffset val="100"/>
        <c:noMultiLvlLbl val="0"/>
      </c:catAx>
      <c:valAx>
        <c:axId val="3120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03148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26.1</c:v>
                </c:pt>
                <c:pt idx="1">
                  <c:v>30.9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13.1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65.2</c:v>
                </c:pt>
                <c:pt idx="1">
                  <c:v>56.1</c:v>
                </c:pt>
                <c:pt idx="2">
                  <c:v>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2552064"/>
        <c:axId val="312553856"/>
      </c:barChart>
      <c:catAx>
        <c:axId val="3125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553856"/>
        <c:crosses val="autoZero"/>
        <c:auto val="1"/>
        <c:lblAlgn val="ctr"/>
        <c:lblOffset val="100"/>
        <c:noMultiLvlLbl val="0"/>
      </c:catAx>
      <c:valAx>
        <c:axId val="312553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255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5766</c:v>
                </c:pt>
                <c:pt idx="1">
                  <c:v>4384</c:v>
                </c:pt>
                <c:pt idx="2">
                  <c:v>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</c:v>
                </c:pt>
                <c:pt idx="1">
                  <c:v>70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024704"/>
        <c:axId val="314026240"/>
      </c:barChart>
      <c:catAx>
        <c:axId val="31402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026240"/>
        <c:crosses val="autoZero"/>
        <c:auto val="1"/>
        <c:lblAlgn val="ctr"/>
        <c:lblOffset val="100"/>
        <c:noMultiLvlLbl val="0"/>
      </c:catAx>
      <c:valAx>
        <c:axId val="314026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0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15614</c:v>
                </c:pt>
                <c:pt idx="1">
                  <c:v>11551</c:v>
                </c:pt>
                <c:pt idx="2">
                  <c:v>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</c:v>
                </c:pt>
                <c:pt idx="1">
                  <c:v>123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863360"/>
        <c:axId val="288864896"/>
      </c:barChart>
      <c:catAx>
        <c:axId val="28886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64896"/>
        <c:crosses val="autoZero"/>
        <c:auto val="1"/>
        <c:lblAlgn val="ctr"/>
        <c:lblOffset val="100"/>
        <c:noMultiLvlLbl val="0"/>
      </c:catAx>
      <c:valAx>
        <c:axId val="28886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88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2.7</c:v>
                </c:pt>
                <c:pt idx="1">
                  <c:v>2.6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1.8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9616640"/>
        <c:axId val="289618176"/>
      </c:barChart>
      <c:catAx>
        <c:axId val="28961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618176"/>
        <c:crosses val="autoZero"/>
        <c:auto val="1"/>
        <c:lblAlgn val="ctr"/>
        <c:lblOffset val="100"/>
        <c:noMultiLvlLbl val="0"/>
      </c:catAx>
      <c:valAx>
        <c:axId val="289618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961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</c:v>
                </c:pt>
                <c:pt idx="1">
                  <c:v>21.3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32.4</c:v>
                </c:pt>
                <c:pt idx="1">
                  <c:v>33.299999999999997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9681792"/>
        <c:axId val="289683328"/>
      </c:barChart>
      <c:catAx>
        <c:axId val="2896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683328"/>
        <c:crosses val="autoZero"/>
        <c:auto val="1"/>
        <c:lblAlgn val="ctr"/>
        <c:lblOffset val="100"/>
        <c:noMultiLvlLbl val="0"/>
      </c:catAx>
      <c:valAx>
        <c:axId val="289683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681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179.75700000000001</c:v>
                </c:pt>
                <c:pt idx="1">
                  <c:v>253.30699999999999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726464"/>
        <c:axId val="289728000"/>
      </c:barChart>
      <c:catAx>
        <c:axId val="289726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28000"/>
        <c:crosses val="autoZero"/>
        <c:auto val="1"/>
        <c:lblAlgn val="ctr"/>
        <c:lblOffset val="100"/>
        <c:noMultiLvlLbl val="0"/>
      </c:catAx>
      <c:valAx>
        <c:axId val="289728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2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832</c:v>
                </c:pt>
                <c:pt idx="1">
                  <c:v>7256.2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126848"/>
        <c:axId val="290226944"/>
      </c:barChart>
      <c:catAx>
        <c:axId val="29012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226944"/>
        <c:crosses val="autoZero"/>
        <c:auto val="1"/>
        <c:lblAlgn val="ctr"/>
        <c:lblOffset val="100"/>
        <c:noMultiLvlLbl val="0"/>
      </c:catAx>
      <c:valAx>
        <c:axId val="29022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12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39</c:v>
                </c:pt>
                <c:pt idx="1">
                  <c:v>46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23</c:v>
                </c:pt>
                <c:pt idx="1">
                  <c:v>24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400512"/>
        <c:axId val="290430976"/>
      </c:barChart>
      <c:catAx>
        <c:axId val="2904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430976"/>
        <c:crosses val="autoZero"/>
        <c:auto val="1"/>
        <c:lblAlgn val="ctr"/>
        <c:lblOffset val="100"/>
        <c:noMultiLvlLbl val="0"/>
      </c:catAx>
      <c:valAx>
        <c:axId val="2904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400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17.600000000000001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26.2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196</c:v>
                </c:pt>
                <c:pt idx="1">
                  <c:v>320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226</c:v>
                </c:pt>
                <c:pt idx="1">
                  <c:v>338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32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247</c:v>
                </c:pt>
                <c:pt idx="1">
                  <c:v>216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127</c:v>
                </c:pt>
                <c:pt idx="1">
                  <c:v>107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54.6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17.600000000000001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26.2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26.1</c:v>
                </c:pt>
                <c:pt idx="1">
                  <c:v>30.9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13.1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65.2</c:v>
                </c:pt>
                <c:pt idx="1">
                  <c:v>56.1</c:v>
                </c:pt>
                <c:pt idx="2">
                  <c:v>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53</c:v>
                </c:pt>
                <c:pt idx="1">
                  <c:v>55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24</c:v>
                </c:pt>
                <c:pt idx="1">
                  <c:v>27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</c:v>
                </c:pt>
                <c:pt idx="1">
                  <c:v>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345</c:v>
                </c:pt>
                <c:pt idx="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102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179.75700000000001</c:v>
                </c:pt>
                <c:pt idx="1">
                  <c:v>253.30699999999999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3724</c:v>
                </c:pt>
                <c:pt idx="1">
                  <c:v>3491</c:v>
                </c:pt>
                <c:pt idx="2">
                  <c:v>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27.4</c:v>
                </c:pt>
                <c:pt idx="1">
                  <c:v>42.3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16.395121497067311</c:v>
                </c:pt>
                <c:pt idx="1">
                  <c:v>57.005865375663348</c:v>
                </c:pt>
                <c:pt idx="2">
                  <c:v>26.599013127269345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53</c:v>
                </c:pt>
                <c:pt idx="1">
                  <c:v>55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24</c:v>
                </c:pt>
                <c:pt idx="1">
                  <c:v>27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139.5</c:v>
                </c:pt>
                <c:pt idx="1">
                  <c:v>122.7</c:v>
                </c:pt>
                <c:pt idx="2">
                  <c:v>158.30000000000001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117.4</c:v>
                </c:pt>
                <c:pt idx="1">
                  <c:v>86.8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320</c:v>
                </c:pt>
                <c:pt idx="1">
                  <c:v>276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32</c:v>
                </c:pt>
                <c:pt idx="1">
                  <c:v>34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56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2.0761567824224931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2.2344288241318311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2.1040871427241412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2.2902895447351268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2.1506377432268877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2.094777022623592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2.3554603854389722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2.5882133879527047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3.0816497532818174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3.0909598733823667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3.4912950377059859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3.3888837165999441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4.3198957266548739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4.9529838934922257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3.8078391211246627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2.2716693045340284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1.8992645005120565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1.415138255283493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2.1599478633274369</c:v>
                </c:pt>
                <c:pt idx="1">
                  <c:v>2.2158085839307327</c:v>
                </c:pt>
                <c:pt idx="2">
                  <c:v>2.4858020668466625</c:v>
                </c:pt>
                <c:pt idx="3">
                  <c:v>2.6533842286565497</c:v>
                </c:pt>
                <c:pt idx="4">
                  <c:v>2.4113211060422679</c:v>
                </c:pt>
                <c:pt idx="5">
                  <c:v>2.876827111069733</c:v>
                </c:pt>
                <c:pt idx="6">
                  <c:v>2.969928312075226</c:v>
                </c:pt>
                <c:pt idx="7">
                  <c:v>2.6720044688576481</c:v>
                </c:pt>
                <c:pt idx="8">
                  <c:v>3.0723396331812682</c:v>
                </c:pt>
                <c:pt idx="9">
                  <c:v>3.70542780001862</c:v>
                </c:pt>
                <c:pt idx="10">
                  <c:v>3.5843962387114789</c:v>
                </c:pt>
                <c:pt idx="11">
                  <c:v>3.4447444372032399</c:v>
                </c:pt>
                <c:pt idx="12">
                  <c:v>3.8823200819290569</c:v>
                </c:pt>
                <c:pt idx="13">
                  <c:v>4.4874778884647606</c:v>
                </c:pt>
                <c:pt idx="14">
                  <c:v>3.4447444372032399</c:v>
                </c:pt>
                <c:pt idx="15">
                  <c:v>1.7223722186016199</c:v>
                </c:pt>
                <c:pt idx="16">
                  <c:v>1.470998975886789</c:v>
                </c:pt>
                <c:pt idx="17">
                  <c:v>1.126524532166465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0.10803802938634401</c:v>
                </c:pt>
                <c:pt idx="1">
                  <c:v>0.1074575542660649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1.0371650821089022</c:v>
                </c:pt>
                <c:pt idx="1">
                  <c:v>0.70921985815602839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16.335350043215211</c:v>
                </c:pt>
                <c:pt idx="1">
                  <c:v>9.2413496668815824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24.308556611927397</c:v>
                </c:pt>
                <c:pt idx="1">
                  <c:v>21.598968407479045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45.743301642178047</c:v>
                </c:pt>
                <c:pt idx="1">
                  <c:v>57.575757575757578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5.1858254105445116</c:v>
                </c:pt>
                <c:pt idx="1">
                  <c:v>4.4057597249086609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7.2817631806395848</c:v>
                </c:pt>
                <c:pt idx="1">
                  <c:v>6.361487212551042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34.399308556611928</c:v>
                </c:pt>
                <c:pt idx="1">
                  <c:v>28.605200945626478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35.004321521175456</c:v>
                </c:pt>
                <c:pt idx="1">
                  <c:v>46.185256823554695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30.488331892826277</c:v>
                </c:pt>
                <c:pt idx="1">
                  <c:v>25.016118633139911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0.10803802938634401</c:v>
                </c:pt>
                <c:pt idx="1">
                  <c:v>0.19342359767891684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</c:v>
                </c:pt>
                <c:pt idx="1">
                  <c:v>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0.66</c:v>
                </c:pt>
                <c:pt idx="1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65.080875356803048</c:v>
                </c:pt>
                <c:pt idx="2">
                  <c:v>18.199672667757774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34.919124643196952</c:v>
                </c:pt>
                <c:pt idx="2">
                  <c:v>81.800327332242233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37</c:v>
                </c:pt>
                <c:pt idx="1">
                  <c:v>37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121</c:v>
                </c:pt>
                <c:pt idx="1">
                  <c:v>126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122</c:v>
                </c:pt>
                <c:pt idx="1">
                  <c:v>117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30.981067125645438</c:v>
                </c:pt>
                <c:pt idx="1">
                  <c:v>28.996598639455783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29.018932874354565</c:v>
                </c:pt>
                <c:pt idx="1">
                  <c:v>25.255102040816325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14.113597246127366</c:v>
                </c:pt>
                <c:pt idx="1">
                  <c:v>18.282312925170068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11.256454388984508</c:v>
                </c:pt>
                <c:pt idx="1">
                  <c:v>15.476190476190476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6.9879518072289164</c:v>
                </c:pt>
                <c:pt idx="1">
                  <c:v>7.8231292517006805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7.6419965576592084</c:v>
                </c:pt>
                <c:pt idx="1">
                  <c:v>4.1666666666666661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48.83</c:v>
                </c:pt>
                <c:pt idx="1">
                  <c:v>41.38</c:v>
                </c:pt>
                <c:pt idx="2">
                  <c:v>8.1300000000000008</c:v>
                </c:pt>
                <c:pt idx="3">
                  <c:v>1.33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</c:v>
                </c:pt>
                <c:pt idx="1">
                  <c:v>35.56</c:v>
                </c:pt>
                <c:pt idx="2">
                  <c:v>9.1300000000000008</c:v>
                </c:pt>
                <c:pt idx="3">
                  <c:v>1.85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56928</c:v>
                </c:pt>
                <c:pt idx="1">
                  <c:v>63545</c:v>
                </c:pt>
                <c:pt idx="2">
                  <c:v>72121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1096</c:v>
                </c:pt>
                <c:pt idx="1">
                  <c:v>1146</c:v>
                </c:pt>
                <c:pt idx="2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1796</c:v>
                </c:pt>
                <c:pt idx="1">
                  <c:v>1813</c:v>
                </c:pt>
                <c:pt idx="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16.600000000000001</c:v>
                </c:pt>
                <c:pt idx="1">
                  <c:v>37</c:v>
                </c:pt>
                <c:pt idx="2">
                  <c:v>4.7</c:v>
                </c:pt>
                <c:pt idx="3">
                  <c:v>41.699999999999996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64.553314121037459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35.446685878962533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936"/>
        <c:axId val="167585280"/>
      </c:barChart>
      <c:catAx>
        <c:axId val="1675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345</c:v>
                </c:pt>
                <c:pt idx="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15.8</c:v>
                </c:pt>
                <c:pt idx="1">
                  <c:v>11</c:v>
                </c:pt>
                <c:pt idx="2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18.2</c:v>
                </c:pt>
                <c:pt idx="1">
                  <c:v>37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25.64</c:v>
                </c:pt>
                <c:pt idx="2">
                  <c:v>24.39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5766</c:v>
                </c:pt>
                <c:pt idx="1">
                  <c:v>4384</c:v>
                </c:pt>
                <c:pt idx="2">
                  <c:v>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</c:v>
                </c:pt>
                <c:pt idx="1">
                  <c:v>70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15614</c:v>
                </c:pt>
                <c:pt idx="1">
                  <c:v>11551</c:v>
                </c:pt>
                <c:pt idx="2">
                  <c:v>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</c:v>
                </c:pt>
                <c:pt idx="1">
                  <c:v>123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2.7</c:v>
                </c:pt>
                <c:pt idx="1">
                  <c:v>2.6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1.8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</c:v>
                </c:pt>
                <c:pt idx="1">
                  <c:v>21.3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32.4</c:v>
                </c:pt>
                <c:pt idx="1">
                  <c:v>33.299999999999997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832</c:v>
                </c:pt>
                <c:pt idx="1">
                  <c:v>7256.2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39</c:v>
                </c:pt>
                <c:pt idx="1">
                  <c:v>46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23</c:v>
                </c:pt>
                <c:pt idx="1">
                  <c:v>24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5329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5412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9635</v>
      </c>
      <c r="C4" s="35">
        <v>4807</v>
      </c>
      <c r="D4" s="63">
        <v>4828</v>
      </c>
      <c r="E4" s="211"/>
    </row>
    <row r="5" spans="1:5" ht="30" x14ac:dyDescent="0.25">
      <c r="A5" s="201" t="s">
        <v>716</v>
      </c>
      <c r="B5" s="72">
        <v>9210</v>
      </c>
      <c r="C5" s="61">
        <v>4601</v>
      </c>
      <c r="D5" s="111">
        <v>4609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2421</v>
      </c>
      <c r="C4" s="71">
        <v>3481</v>
      </c>
    </row>
    <row r="5" spans="1:6" x14ac:dyDescent="0.25">
      <c r="A5" s="286" t="s">
        <v>719</v>
      </c>
      <c r="B5" s="214">
        <v>240</v>
      </c>
      <c r="C5" s="214">
        <v>247</v>
      </c>
    </row>
    <row r="6" spans="1:6" x14ac:dyDescent="0.25">
      <c r="A6" s="286" t="s">
        <v>720</v>
      </c>
      <c r="B6" s="214">
        <v>818</v>
      </c>
      <c r="C6" s="214">
        <v>882</v>
      </c>
    </row>
    <row r="7" spans="1:6" x14ac:dyDescent="0.25">
      <c r="A7" s="286" t="s">
        <v>721</v>
      </c>
      <c r="B7" s="214">
        <v>1660</v>
      </c>
      <c r="C7" s="214">
        <v>1013</v>
      </c>
    </row>
    <row r="8" spans="1:6" x14ac:dyDescent="0.25">
      <c r="A8" s="286" t="s">
        <v>722</v>
      </c>
      <c r="B8" s="214">
        <v>8</v>
      </c>
      <c r="C8" s="214">
        <v>23</v>
      </c>
    </row>
    <row r="9" spans="1:6" x14ac:dyDescent="0.25">
      <c r="A9" s="286" t="s">
        <v>723</v>
      </c>
      <c r="B9" s="214">
        <v>483</v>
      </c>
      <c r="C9" s="214">
        <v>381</v>
      </c>
    </row>
    <row r="10" spans="1:6" ht="30" x14ac:dyDescent="0.25">
      <c r="A10" s="293" t="s">
        <v>724</v>
      </c>
      <c r="B10" s="214">
        <v>619</v>
      </c>
      <c r="C10" s="214">
        <v>101</v>
      </c>
    </row>
    <row r="11" spans="1:6" x14ac:dyDescent="0.25">
      <c r="A11" s="286" t="s">
        <v>887</v>
      </c>
      <c r="B11" s="214">
        <v>186</v>
      </c>
      <c r="C11" s="214">
        <v>191</v>
      </c>
    </row>
    <row r="12" spans="1:6" x14ac:dyDescent="0.25">
      <c r="A12" s="294" t="s">
        <v>16</v>
      </c>
      <c r="B12" s="1">
        <f>SUM(B4:B11)</f>
        <v>6435</v>
      </c>
      <c r="C12" s="1">
        <f>SUM(C4:C11)</f>
        <v>6319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1284</v>
      </c>
      <c r="C19" s="71">
        <v>2090</v>
      </c>
    </row>
    <row r="20" spans="1:3" x14ac:dyDescent="0.25">
      <c r="A20" s="286" t="s">
        <v>719</v>
      </c>
      <c r="B20" s="214">
        <v>169</v>
      </c>
      <c r="C20" s="214">
        <v>198</v>
      </c>
    </row>
    <row r="21" spans="1:3" x14ac:dyDescent="0.25">
      <c r="A21" s="286" t="s">
        <v>720</v>
      </c>
      <c r="B21" s="214">
        <v>698</v>
      </c>
      <c r="C21" s="214">
        <v>732</v>
      </c>
    </row>
    <row r="22" spans="1:3" x14ac:dyDescent="0.25">
      <c r="A22" s="286" t="s">
        <v>721</v>
      </c>
      <c r="B22" s="214">
        <v>1686</v>
      </c>
      <c r="C22" s="214">
        <v>1428</v>
      </c>
    </row>
    <row r="23" spans="1:3" x14ac:dyDescent="0.25">
      <c r="A23" s="286" t="s">
        <v>722</v>
      </c>
      <c r="B23" s="214">
        <v>14</v>
      </c>
      <c r="C23" s="214">
        <v>43</v>
      </c>
    </row>
    <row r="24" spans="1:3" x14ac:dyDescent="0.25">
      <c r="A24" s="286" t="s">
        <v>723</v>
      </c>
      <c r="B24" s="214">
        <v>323</v>
      </c>
      <c r="C24" s="214">
        <v>253</v>
      </c>
    </row>
    <row r="25" spans="1:3" ht="30" x14ac:dyDescent="0.25">
      <c r="A25" s="293" t="s">
        <v>724</v>
      </c>
      <c r="B25" s="214">
        <v>893</v>
      </c>
      <c r="C25" s="214">
        <v>179</v>
      </c>
    </row>
    <row r="26" spans="1:3" x14ac:dyDescent="0.25">
      <c r="A26" s="286" t="s">
        <v>887</v>
      </c>
      <c r="B26" s="214">
        <v>259</v>
      </c>
      <c r="C26" s="214">
        <v>462</v>
      </c>
    </row>
    <row r="27" spans="1:3" x14ac:dyDescent="0.25">
      <c r="A27" s="294" t="s">
        <v>16</v>
      </c>
      <c r="B27" s="1">
        <f>SUM(B19:B26)</f>
        <v>5326</v>
      </c>
      <c r="C27" s="1">
        <f>SUM(C19:C26)</f>
        <v>5385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75.069999999999993</v>
      </c>
      <c r="C4" s="1018">
        <v>71.680000000000007</v>
      </c>
      <c r="D4" s="1018">
        <v>78.89</v>
      </c>
      <c r="E4" s="1019">
        <v>39</v>
      </c>
      <c r="F4" s="1019">
        <v>196.2</v>
      </c>
      <c r="G4" s="1020">
        <v>46.6</v>
      </c>
      <c r="H4" s="1021">
        <v>45.2</v>
      </c>
      <c r="I4" s="1022">
        <v>48.1</v>
      </c>
      <c r="J4" s="1019">
        <v>18.2</v>
      </c>
    </row>
    <row r="5" spans="1:12" x14ac:dyDescent="0.25">
      <c r="A5" s="498">
        <v>2021</v>
      </c>
      <c r="B5" s="757">
        <v>74.150000000000006</v>
      </c>
      <c r="C5" s="758">
        <v>70.95</v>
      </c>
      <c r="D5" s="758">
        <v>77.7</v>
      </c>
      <c r="E5" s="1023">
        <v>39</v>
      </c>
      <c r="F5" s="1023">
        <v>196.4</v>
      </c>
      <c r="G5" s="1024">
        <v>46.7</v>
      </c>
      <c r="H5" s="1025">
        <v>45.2</v>
      </c>
      <c r="I5" s="1026">
        <v>48.1</v>
      </c>
      <c r="J5" s="1023">
        <v>37</v>
      </c>
    </row>
    <row r="6" spans="1:12" x14ac:dyDescent="0.25">
      <c r="A6" s="499">
        <v>2022</v>
      </c>
      <c r="B6" s="1011">
        <v>74.41</v>
      </c>
      <c r="C6" s="1012">
        <v>70.94</v>
      </c>
      <c r="D6" s="1012">
        <v>77.53</v>
      </c>
      <c r="E6" s="1013">
        <v>39</v>
      </c>
      <c r="F6" s="1013">
        <v>191</v>
      </c>
      <c r="G6" s="1014">
        <v>46.3</v>
      </c>
      <c r="H6" s="1015">
        <v>45.1</v>
      </c>
      <c r="I6" s="1016">
        <v>47.6</v>
      </c>
      <c r="J6" s="1013">
        <v>9.3000000000000007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37</v>
      </c>
    </row>
    <row r="13" spans="1:12" x14ac:dyDescent="0.25">
      <c r="A13" s="633">
        <f t="shared" si="0"/>
        <v>2022</v>
      </c>
      <c r="B13" s="627">
        <f t="shared" si="1"/>
        <v>9.3000000000000007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2215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72121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280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2204</v>
      </c>
      <c r="C5" s="70">
        <v>2892</v>
      </c>
      <c r="D5" s="55">
        <v>1796</v>
      </c>
      <c r="E5" s="110">
        <v>1096</v>
      </c>
      <c r="F5" s="55">
        <v>26.3</v>
      </c>
      <c r="G5" s="55">
        <v>32.4</v>
      </c>
      <c r="H5" s="110">
        <v>20</v>
      </c>
      <c r="I5" s="55"/>
      <c r="J5" s="70"/>
      <c r="K5" s="55"/>
      <c r="L5" s="55"/>
      <c r="M5" s="71">
        <v>31</v>
      </c>
      <c r="N5" s="71">
        <v>23</v>
      </c>
      <c r="O5" s="71">
        <v>39</v>
      </c>
    </row>
    <row r="6" spans="1:16" x14ac:dyDescent="0.25">
      <c r="A6" s="215">
        <v>2021</v>
      </c>
      <c r="B6" s="212">
        <v>2239</v>
      </c>
      <c r="C6" s="212">
        <v>2959</v>
      </c>
      <c r="D6" s="58">
        <v>1813</v>
      </c>
      <c r="E6" s="160">
        <v>1146</v>
      </c>
      <c r="F6" s="58">
        <v>27.3</v>
      </c>
      <c r="G6" s="58">
        <v>33.299999999999997</v>
      </c>
      <c r="H6" s="160">
        <v>21.3</v>
      </c>
      <c r="I6" s="58">
        <v>56928</v>
      </c>
      <c r="J6" s="212">
        <v>374</v>
      </c>
      <c r="K6" s="58">
        <v>127</v>
      </c>
      <c r="L6" s="58">
        <v>247</v>
      </c>
      <c r="M6" s="214">
        <v>35</v>
      </c>
      <c r="N6" s="214">
        <v>24</v>
      </c>
      <c r="O6" s="214">
        <v>46</v>
      </c>
    </row>
    <row r="7" spans="1:16" x14ac:dyDescent="0.25">
      <c r="A7" s="229">
        <v>2022</v>
      </c>
      <c r="B7" s="167">
        <v>2215</v>
      </c>
      <c r="C7" s="167">
        <v>2906</v>
      </c>
      <c r="D7" s="94">
        <v>1787</v>
      </c>
      <c r="E7" s="169">
        <v>1119</v>
      </c>
      <c r="F7" s="94">
        <v>27.1</v>
      </c>
      <c r="G7" s="58">
        <v>33</v>
      </c>
      <c r="H7" s="160">
        <v>21</v>
      </c>
      <c r="I7" s="94">
        <v>63545</v>
      </c>
      <c r="J7" s="167">
        <v>323</v>
      </c>
      <c r="K7" s="94">
        <v>107</v>
      </c>
      <c r="L7" s="94">
        <v>216</v>
      </c>
      <c r="M7" s="214">
        <v>30</v>
      </c>
      <c r="N7" s="214">
        <v>20</v>
      </c>
      <c r="O7" s="214">
        <v>41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72121</v>
      </c>
      <c r="J8" s="1072">
        <v>280</v>
      </c>
      <c r="K8" s="1073">
        <v>93</v>
      </c>
      <c r="L8" s="1073">
        <v>187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56928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63545</v>
      </c>
      <c r="F14" s="514">
        <f>A5</f>
        <v>2020</v>
      </c>
      <c r="G14" s="310">
        <f>IF(ISBLANK(E5),"",E5)</f>
        <v>1096</v>
      </c>
      <c r="H14" s="310">
        <f>IF(ISBLANK(D5),"",D5)</f>
        <v>1796</v>
      </c>
      <c r="K14" s="514">
        <f>A6</f>
        <v>2021</v>
      </c>
      <c r="L14" s="310">
        <f>IF(ISBLANK(L6),"",L6)</f>
        <v>247</v>
      </c>
      <c r="M14" s="310">
        <f>IF(ISBLANK(K6),"",K6)</f>
        <v>127</v>
      </c>
    </row>
    <row r="15" spans="1:16" x14ac:dyDescent="0.25">
      <c r="A15" s="481">
        <f>A8</f>
        <v>2023</v>
      </c>
      <c r="B15" s="311">
        <f t="shared" si="0"/>
        <v>72121</v>
      </c>
      <c r="F15" s="486">
        <f t="shared" ref="F15:F16" si="1">A6</f>
        <v>2021</v>
      </c>
      <c r="G15" s="479">
        <f t="shared" ref="G15:G16" si="2">IF(ISBLANK(E6),"",E6)</f>
        <v>1146</v>
      </c>
      <c r="H15" s="479">
        <f t="shared" ref="H15:H16" si="3">IF(ISBLANK(D6),"",D6)</f>
        <v>1813</v>
      </c>
      <c r="K15" s="486">
        <f>A7</f>
        <v>2022</v>
      </c>
      <c r="L15" s="479">
        <f t="shared" ref="L15:L16" si="4">IF(ISBLANK(L7),"",L7)</f>
        <v>216</v>
      </c>
      <c r="M15" s="479">
        <f t="shared" ref="M15:M16" si="5">IF(ISBLANK(K7),"",K7)</f>
        <v>107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1119</v>
      </c>
      <c r="H16" s="311">
        <f t="shared" si="3"/>
        <v>1787</v>
      </c>
      <c r="K16" s="481">
        <f>A8</f>
        <v>2023</v>
      </c>
      <c r="L16" s="311">
        <f t="shared" si="4"/>
        <v>187</v>
      </c>
      <c r="M16" s="311">
        <f t="shared" si="5"/>
        <v>93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2239</v>
      </c>
      <c r="C21" s="373"/>
      <c r="D21" s="197"/>
      <c r="F21" s="514">
        <f>A5</f>
        <v>2020</v>
      </c>
      <c r="G21" s="310">
        <f>IF(ISBLANK(E5),"",E5)</f>
        <v>1096</v>
      </c>
      <c r="H21" s="310">
        <f>IF(ISBLANK(D5),"",D5)</f>
        <v>1796</v>
      </c>
      <c r="K21" s="514">
        <f>A6</f>
        <v>2021</v>
      </c>
      <c r="L21" s="310">
        <f>IF(ISBLANK(L6),"",L6)</f>
        <v>247</v>
      </c>
      <c r="M21" s="310">
        <f>IF(ISBLANK(K6),"",K6)</f>
        <v>127</v>
      </c>
    </row>
    <row r="22" spans="1:15" x14ac:dyDescent="0.25">
      <c r="A22" s="481">
        <f t="shared" si="6"/>
        <v>2022</v>
      </c>
      <c r="B22" s="311">
        <f t="shared" si="7"/>
        <v>2215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1146</v>
      </c>
      <c r="H22" s="479">
        <f t="shared" ref="H22:H23" si="10">IF(ISBLANK(D6),"",D6)</f>
        <v>1813</v>
      </c>
      <c r="K22" s="486">
        <f>A7</f>
        <v>2022</v>
      </c>
      <c r="L22" s="479">
        <f>IF(ISBLANK(L7),"",L7)</f>
        <v>216</v>
      </c>
      <c r="M22" s="479">
        <f>IF(ISBLANK(K7),"",K7)</f>
        <v>107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1119</v>
      </c>
      <c r="H23" s="311">
        <f t="shared" si="10"/>
        <v>1787</v>
      </c>
      <c r="K23" s="481">
        <f>A8</f>
        <v>2023</v>
      </c>
      <c r="L23" s="311">
        <f>IF(ISBLANK(L8),"",L8)</f>
        <v>187</v>
      </c>
      <c r="M23" s="311">
        <f>IF(ISBLANK(K8),"",K8)</f>
        <v>93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2239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2215</v>
      </c>
      <c r="C28" s="373"/>
      <c r="D28" s="197"/>
      <c r="F28" s="514">
        <f>A5</f>
        <v>2020</v>
      </c>
      <c r="G28" s="310">
        <f>IF(ISBLANK(H5),"",H5)</f>
        <v>20</v>
      </c>
      <c r="H28" s="310">
        <f>IF(ISBLANK(G5),"",G5)</f>
        <v>32.4</v>
      </c>
      <c r="K28" s="514">
        <f>A5</f>
        <v>2020</v>
      </c>
      <c r="L28" s="310">
        <f>IF(ISBLANK(O5),"",O5)</f>
        <v>39</v>
      </c>
      <c r="M28" s="310">
        <f>IF(ISBLANK(N5),"",N5)</f>
        <v>23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21.3</v>
      </c>
      <c r="H29" s="479">
        <f t="shared" ref="H29:H30" si="15">IF(ISBLANK(G6),"",G6)</f>
        <v>33.299999999999997</v>
      </c>
      <c r="K29" s="486">
        <f t="shared" ref="K29:K30" si="16">A6</f>
        <v>2021</v>
      </c>
      <c r="L29" s="479">
        <f t="shared" ref="L29:L30" si="17">IF(ISBLANK(O6),"",O6)</f>
        <v>46</v>
      </c>
      <c r="M29" s="479">
        <f t="shared" ref="M29:M30" si="18">IF(ISBLANK(N6),"",N6)</f>
        <v>24</v>
      </c>
    </row>
    <row r="30" spans="1:15" x14ac:dyDescent="0.25">
      <c r="F30" s="481">
        <f t="shared" si="13"/>
        <v>2022</v>
      </c>
      <c r="G30" s="311">
        <f t="shared" si="14"/>
        <v>21</v>
      </c>
      <c r="H30" s="311">
        <f t="shared" si="15"/>
        <v>33</v>
      </c>
      <c r="K30" s="481">
        <f t="shared" si="16"/>
        <v>2022</v>
      </c>
      <c r="L30" s="311">
        <f t="shared" si="17"/>
        <v>41</v>
      </c>
      <c r="M30" s="311">
        <f t="shared" si="18"/>
        <v>20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</v>
      </c>
      <c r="H35" s="310">
        <f>IF(ISBLANK(G5),"",G5)</f>
        <v>32.4</v>
      </c>
      <c r="K35" s="514">
        <f>A5</f>
        <v>2020</v>
      </c>
      <c r="L35" s="310">
        <f>IF(ISBLANK(O5),"",O5)</f>
        <v>39</v>
      </c>
      <c r="M35" s="310">
        <f>IF(ISBLANK(N5),"",N5)</f>
        <v>23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21.3</v>
      </c>
      <c r="H36" s="479">
        <f t="shared" ref="H36:H37" si="21">IF(ISBLANK(G6),"",G6)</f>
        <v>33.299999999999997</v>
      </c>
      <c r="K36" s="486">
        <f t="shared" ref="K36:K37" si="22">A6</f>
        <v>2021</v>
      </c>
      <c r="L36" s="479">
        <f t="shared" ref="L36:L37" si="23">IF(ISBLANK(O6),"",O6)</f>
        <v>46</v>
      </c>
      <c r="M36" s="479">
        <f t="shared" ref="M36:M37" si="24">IF(ISBLANK(N6),"",N6)</f>
        <v>24</v>
      </c>
    </row>
    <row r="37" spans="6:15" x14ac:dyDescent="0.25">
      <c r="F37" s="481">
        <f t="shared" si="19"/>
        <v>2022</v>
      </c>
      <c r="G37" s="311">
        <f t="shared" si="20"/>
        <v>21</v>
      </c>
      <c r="H37" s="311">
        <f t="shared" si="21"/>
        <v>33</v>
      </c>
      <c r="K37" s="481">
        <f t="shared" si="22"/>
        <v>2022</v>
      </c>
      <c r="L37" s="311">
        <f t="shared" si="23"/>
        <v>41</v>
      </c>
      <c r="M37" s="311">
        <f t="shared" si="24"/>
        <v>20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17.100000000000001</v>
      </c>
      <c r="C6" s="35">
        <v>18.899999999999999</v>
      </c>
      <c r="D6" s="63">
        <v>16.2</v>
      </c>
      <c r="E6" s="35">
        <v>59.6</v>
      </c>
      <c r="F6" s="35">
        <v>55.9</v>
      </c>
      <c r="G6" s="35">
        <v>61.5</v>
      </c>
      <c r="H6" s="292">
        <v>23.3</v>
      </c>
      <c r="I6" s="35">
        <v>25.2</v>
      </c>
      <c r="J6" s="63">
        <v>22.3</v>
      </c>
      <c r="M6" s="127" t="s">
        <v>16</v>
      </c>
      <c r="N6" s="935">
        <f>IF(ISBLANK(B8),"",B8)</f>
        <v>18.2</v>
      </c>
      <c r="O6" s="935">
        <f>IF(ISBLANK(E8),"",E8)</f>
        <v>54.6</v>
      </c>
      <c r="P6" s="128">
        <f>IF(ISBLANK(H8),"",H8)</f>
        <v>27.1</v>
      </c>
    </row>
    <row r="7" spans="1:19" x14ac:dyDescent="0.25">
      <c r="A7" s="286">
        <v>2022</v>
      </c>
      <c r="B7" s="167">
        <v>17.3</v>
      </c>
      <c r="C7" s="94">
        <v>20.6</v>
      </c>
      <c r="D7" s="169">
        <v>15.7</v>
      </c>
      <c r="E7" s="94">
        <v>56.3</v>
      </c>
      <c r="F7" s="94">
        <v>48.6</v>
      </c>
      <c r="G7" s="94">
        <v>60.2</v>
      </c>
      <c r="H7" s="167">
        <v>26.3</v>
      </c>
      <c r="I7" s="94">
        <v>30.8</v>
      </c>
      <c r="J7" s="169">
        <v>24.1</v>
      </c>
    </row>
    <row r="8" spans="1:19" x14ac:dyDescent="0.25">
      <c r="A8" s="218">
        <v>2023</v>
      </c>
      <c r="B8" s="167">
        <v>18.2</v>
      </c>
      <c r="C8" s="94">
        <v>19.399999999999999</v>
      </c>
      <c r="D8" s="169">
        <v>17.600000000000001</v>
      </c>
      <c r="E8" s="94">
        <v>54.6</v>
      </c>
      <c r="F8" s="94">
        <v>51.6</v>
      </c>
      <c r="G8" s="94">
        <v>56.1</v>
      </c>
      <c r="H8" s="167">
        <v>27.1</v>
      </c>
      <c r="I8" s="94">
        <v>29</v>
      </c>
      <c r="J8" s="169">
        <v>26.2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17.600000000000001</v>
      </c>
      <c r="O12" s="936">
        <f>IF(ISBLANK(G8),"",G8)</f>
        <v>56.1</v>
      </c>
      <c r="P12" s="938">
        <f>IF(ISBLANK(J8),"",J8)</f>
        <v>26.2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51.6</v>
      </c>
      <c r="P13" s="939">
        <f>IF(ISBLANK(I8),"",I8)</f>
        <v>29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54.6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17.600000000000001</v>
      </c>
      <c r="O24" s="936">
        <f>IF(ISBLANK(G8),"",G8)</f>
        <v>56.1</v>
      </c>
      <c r="P24" s="938">
        <f>IF(ISBLANK(J8),"",J8)</f>
        <v>26.2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51.6</v>
      </c>
      <c r="P25" s="939">
        <f>IF(ISBLANK(I8),"",I8)</f>
        <v>29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506581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47163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487264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45365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839569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78165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131462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13.8</v>
      </c>
      <c r="E20" s="600">
        <v>15.2</v>
      </c>
      <c r="F20" s="600">
        <v>16.600000000000001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27.4</v>
      </c>
      <c r="E21" s="751">
        <v>35.799999999999997</v>
      </c>
      <c r="F21" s="751">
        <v>37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12.3</v>
      </c>
      <c r="E22" s="752">
        <v>4.5</v>
      </c>
      <c r="F22" s="752">
        <v>4.7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16.600000000000001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41.699999999999996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16.600000000000001</v>
      </c>
      <c r="C30" s="204" t="s">
        <v>493</v>
      </c>
    </row>
    <row r="31" spans="1:11" x14ac:dyDescent="0.25">
      <c r="A31" s="698" t="s">
        <v>1430</v>
      </c>
      <c r="B31" s="734">
        <f>F21</f>
        <v>37</v>
      </c>
    </row>
    <row r="32" spans="1:11" x14ac:dyDescent="0.25">
      <c r="A32" s="698" t="s">
        <v>1431</v>
      </c>
      <c r="B32" s="734">
        <f>F22</f>
        <v>4.7</v>
      </c>
    </row>
    <row r="33" spans="1:2" x14ac:dyDescent="0.25">
      <c r="A33" s="699" t="s">
        <v>1432</v>
      </c>
      <c r="B33" s="732">
        <f>100-(B30+B31+B32)</f>
        <v>41.699999999999996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137</v>
      </c>
      <c r="C4" s="71">
        <v>4</v>
      </c>
      <c r="D4" s="71">
        <v>9</v>
      </c>
      <c r="G4" s="217">
        <f>A4</f>
        <v>2021</v>
      </c>
      <c r="H4" s="289">
        <f>IF(ISBLANK(C4),"",C4)</f>
        <v>4</v>
      </c>
      <c r="I4" s="289">
        <f>IF(ISBLANK(D4),"",D4)</f>
        <v>9</v>
      </c>
    </row>
    <row r="5" spans="1:9" x14ac:dyDescent="0.25">
      <c r="A5" s="286">
        <v>2022</v>
      </c>
      <c r="B5" s="214">
        <v>136</v>
      </c>
      <c r="C5" s="214">
        <v>4</v>
      </c>
      <c r="D5" s="214">
        <v>3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139</v>
      </c>
      <c r="C6" s="168">
        <v>8</v>
      </c>
      <c r="D6" s="168">
        <v>10</v>
      </c>
      <c r="G6" s="219">
        <f t="shared" si="0"/>
        <v>2023</v>
      </c>
      <c r="H6" s="291">
        <f t="shared" si="1"/>
        <v>8</v>
      </c>
      <c r="I6" s="291">
        <f t="shared" si="2"/>
        <v>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580</v>
      </c>
      <c r="C23" s="71">
        <v>32</v>
      </c>
      <c r="D23" s="71">
        <v>56</v>
      </c>
      <c r="G23" s="217">
        <f>A23</f>
        <v>2021</v>
      </c>
      <c r="H23" s="289">
        <f>IF(ISBLANK(C23),"",C23)</f>
        <v>32</v>
      </c>
      <c r="I23" s="289">
        <f>IF(ISBLANK(D23),"",D23)</f>
        <v>56</v>
      </c>
    </row>
    <row r="24" spans="1:13" x14ac:dyDescent="0.25">
      <c r="A24" s="286">
        <v>2022</v>
      </c>
      <c r="B24" s="214">
        <v>623</v>
      </c>
      <c r="C24" s="214">
        <v>34</v>
      </c>
      <c r="D24" s="214">
        <v>71</v>
      </c>
      <c r="G24" s="286">
        <f t="shared" ref="G24:G25" si="6">A24</f>
        <v>2022</v>
      </c>
      <c r="H24" s="290">
        <f t="shared" ref="H24:H25" si="7">IF(ISBLANK(C24),"",C24)</f>
        <v>34</v>
      </c>
      <c r="I24" s="290">
        <f t="shared" ref="I24:I25" si="8">IF(ISBLANK(D24),"",D24)</f>
        <v>71</v>
      </c>
    </row>
    <row r="25" spans="1:13" x14ac:dyDescent="0.25">
      <c r="A25" s="218">
        <v>2023</v>
      </c>
      <c r="B25" s="168">
        <v>672</v>
      </c>
      <c r="C25" s="168">
        <v>20</v>
      </c>
      <c r="D25" s="168">
        <v>66</v>
      </c>
      <c r="G25" s="219">
        <f t="shared" si="6"/>
        <v>2023</v>
      </c>
      <c r="H25" s="291">
        <f t="shared" si="7"/>
        <v>20</v>
      </c>
      <c r="I25" s="291">
        <f t="shared" si="8"/>
        <v>66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32</v>
      </c>
      <c r="I31" s="289">
        <f>IF(ISBLANK(D23),"",D23)</f>
        <v>56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34</v>
      </c>
      <c r="I32" s="290">
        <f t="shared" si="10"/>
        <v>71</v>
      </c>
    </row>
    <row r="33" spans="7:9" x14ac:dyDescent="0.25">
      <c r="G33" s="219">
        <f t="shared" si="9"/>
        <v>2023</v>
      </c>
      <c r="H33" s="291">
        <f t="shared" ref="H33:I33" si="11">IF(ISBLANK(C25),"",C25)</f>
        <v>20</v>
      </c>
      <c r="I33" s="291">
        <f t="shared" si="11"/>
        <v>66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102599</v>
      </c>
      <c r="C4" s="1077">
        <v>9313</v>
      </c>
      <c r="D4" s="110">
        <v>203688</v>
      </c>
      <c r="E4" s="70">
        <v>18489</v>
      </c>
      <c r="F4" s="1076">
        <v>91627</v>
      </c>
      <c r="G4" s="70">
        <v>8317</v>
      </c>
      <c r="H4" s="1078">
        <v>742253</v>
      </c>
      <c r="I4" s="1077">
        <v>67373</v>
      </c>
    </row>
    <row r="5" spans="1:9" x14ac:dyDescent="0.25">
      <c r="A5" s="587">
        <v>2021</v>
      </c>
      <c r="B5" s="1079">
        <v>124266</v>
      </c>
      <c r="C5" s="1080">
        <v>11480</v>
      </c>
      <c r="D5" s="160">
        <v>293383</v>
      </c>
      <c r="E5" s="212">
        <v>27102</v>
      </c>
      <c r="F5" s="1079">
        <v>37129</v>
      </c>
      <c r="G5" s="212">
        <v>3430</v>
      </c>
      <c r="H5" s="1081">
        <v>818881</v>
      </c>
      <c r="I5" s="1080">
        <v>75647</v>
      </c>
    </row>
    <row r="6" spans="1:9" x14ac:dyDescent="0.25">
      <c r="A6" s="588">
        <v>2022</v>
      </c>
      <c r="B6" s="1082">
        <v>139768</v>
      </c>
      <c r="C6" s="1083">
        <v>13013</v>
      </c>
      <c r="D6" s="169">
        <v>310625</v>
      </c>
      <c r="E6" s="167">
        <v>28920</v>
      </c>
      <c r="F6" s="1082">
        <v>39653</v>
      </c>
      <c r="G6" s="167">
        <v>3692</v>
      </c>
      <c r="H6" s="1084">
        <v>839569</v>
      </c>
      <c r="I6" s="1083">
        <v>78165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51402</v>
      </c>
      <c r="C4" s="1076">
        <v>417827</v>
      </c>
      <c r="D4" s="1077">
        <v>37926</v>
      </c>
      <c r="E4" s="1076">
        <v>425892</v>
      </c>
      <c r="F4" s="1077">
        <v>38658</v>
      </c>
    </row>
    <row r="5" spans="1:6" x14ac:dyDescent="0.25">
      <c r="A5" s="480">
        <v>2021</v>
      </c>
      <c r="B5" s="1081">
        <v>76010</v>
      </c>
      <c r="C5" s="1079">
        <v>488831</v>
      </c>
      <c r="D5" s="1080">
        <v>45158</v>
      </c>
      <c r="E5" s="1079">
        <v>487196</v>
      </c>
      <c r="F5" s="1080">
        <v>45007</v>
      </c>
    </row>
    <row r="6" spans="1:6" ht="15.75" thickBot="1" x14ac:dyDescent="0.3">
      <c r="A6" s="960">
        <v>2022</v>
      </c>
      <c r="B6" s="1085">
        <v>131462</v>
      </c>
      <c r="C6" s="1086">
        <v>506581</v>
      </c>
      <c r="D6" s="1087">
        <v>47163</v>
      </c>
      <c r="E6" s="1086">
        <v>487264</v>
      </c>
      <c r="F6" s="1087">
        <v>45365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Ljig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10741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9635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9210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282</v>
      </c>
      <c r="C63" s="548">
        <f>IF(ISBLANK('DEM2'!C7),"-",'DEM2'!C7)</f>
        <v>290</v>
      </c>
      <c r="D63" s="548"/>
      <c r="E63" s="548">
        <f>IF(ISBLANK('DEM2'!D8),"-",'DEM2'!D8)</f>
        <v>327</v>
      </c>
      <c r="F63" s="548">
        <f>IF(ISBLANK('DEM2'!C8),"-",'DEM2'!C8)</f>
        <v>328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347</v>
      </c>
      <c r="C64" s="317">
        <f>IF(ISBLANK('DEM2'!F7),"-",'DEM2'!F7)</f>
        <v>406</v>
      </c>
      <c r="D64" s="789"/>
      <c r="E64" s="317">
        <f>IF(ISBLANK('DEM2'!G8),"-",'DEM2'!G8)</f>
        <v>362</v>
      </c>
      <c r="F64" s="317">
        <f>IF(ISBLANK('DEM2'!F8),"-",'DEM2'!F8)</f>
        <v>409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207</v>
      </c>
      <c r="C65" s="345">
        <f>IF(ISBLANK('DEM2'!I7),"-",'DEM2'!I7)</f>
        <v>240</v>
      </c>
      <c r="D65" s="393"/>
      <c r="E65" s="345">
        <f>IF(ISBLANK('DEM2'!J8),"-",'DEM2'!J8)</f>
        <v>199</v>
      </c>
      <c r="F65" s="345">
        <f>IF(ISBLANK('DEM2'!I8),"-",'DEM2'!I8)</f>
        <v>235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785</v>
      </c>
      <c r="C66" s="348">
        <f>IF(ISBLANK('DEM2'!L7),"-",'DEM2'!L7)</f>
        <v>881</v>
      </c>
      <c r="D66" s="394"/>
      <c r="E66" s="348">
        <f>IF(ISBLANK('DEM2'!M8),"-",'DEM2'!M8)</f>
        <v>842</v>
      </c>
      <c r="F66" s="348">
        <f>IF(ISBLANK('DEM2'!L8),"-",'DEM2'!L8)</f>
        <v>919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783</v>
      </c>
      <c r="C67" s="345">
        <f>IF(ISBLANK('DEM2'!O7),"-",'DEM2'!O7)</f>
        <v>905</v>
      </c>
      <c r="D67" s="393"/>
      <c r="E67" s="345">
        <f>IF(ISBLANK('DEM2'!P8),"-",'DEM2'!P8)</f>
        <v>702</v>
      </c>
      <c r="F67" s="345">
        <f>IF(ISBLANK('DEM2'!O8),"-",'DEM2'!O8)</f>
        <v>853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3175</v>
      </c>
      <c r="C68" s="317">
        <f>IF(ISBLANK('DEM2'!R7),"-",'DEM2'!R7)</f>
        <v>3464</v>
      </c>
      <c r="D68" s="395"/>
      <c r="E68" s="317">
        <f>IF(ISBLANK('DEM2'!S8),"-",'DEM2'!S8)</f>
        <v>3099</v>
      </c>
      <c r="F68" s="317">
        <f>IF(ISBLANK('DEM2'!R8),"-",'DEM2'!R8)</f>
        <v>3359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5375</v>
      </c>
      <c r="C69" s="463">
        <f>IF(ISBLANK('DEM2'!U7),"-",'DEM2'!U7)</f>
        <v>5450</v>
      </c>
      <c r="D69" s="799"/>
      <c r="E69" s="463">
        <f>IF(ISBLANK('DEM2'!V8),"-",'DEM2'!V8)</f>
        <v>5329</v>
      </c>
      <c r="F69" s="463">
        <f>IF(ISBLANK('DEM2'!U8),"-",'DEM2'!U8)</f>
        <v>5412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13.2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12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2215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72121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280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32.4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839569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78165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310625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185503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28920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139768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13013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39653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3692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506581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47163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487264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45365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131462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2578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2011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11178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3055</v>
      </c>
      <c r="C300" s="808">
        <f>IF(ISBLANK(POLJ3!C4),"-",POLJ3!C4)</f>
        <v>556</v>
      </c>
      <c r="D300" s="1160">
        <f>IF(ISBLANK(POLJ3!D4),"-",POLJ3!D4)</f>
        <v>2499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4204</v>
      </c>
      <c r="C301" s="789">
        <f>IF(ISBLANK(POLJ3!C5),"-",POLJ3!C5)</f>
        <v>2736</v>
      </c>
      <c r="D301" s="1161">
        <f>IF(ISBLANK(POLJ3!D5),"-",POLJ3!D5)</f>
        <v>1468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</v>
      </c>
      <c r="C303" s="791">
        <f>IF(ISBLANK(POLJ3!C7),"-",POLJ3!C7)</f>
        <v>1</v>
      </c>
      <c r="D303" s="1163">
        <f>IF(ISBLANK(POLJ3!D7),"-",POLJ3!D7)</f>
        <v>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3107</v>
      </c>
      <c r="C304" s="807">
        <f>IF(ISBLANK(POLJ3!C8),"-",POLJ3!C8)</f>
        <v>542</v>
      </c>
      <c r="D304" s="1164">
        <f>IF(ISBLANK(POLJ3!D8),"-",POLJ3!D8)</f>
        <v>2565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198.58</v>
      </c>
      <c r="C310" s="1165"/>
      <c r="D310" s="3"/>
      <c r="E310" s="5"/>
      <c r="F310" s="5"/>
      <c r="G310" s="815" t="s">
        <v>854</v>
      </c>
      <c r="H310" s="816">
        <f>IF(ISBLANK(POLJ2!H3),"-",POLJ2!H3)</f>
        <v>5405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6464.27</v>
      </c>
      <c r="C311" s="1154"/>
      <c r="D311" s="3"/>
      <c r="E311" s="5"/>
      <c r="F311" s="5"/>
      <c r="G311" s="810" t="s">
        <v>855</v>
      </c>
      <c r="H311" s="248">
        <f>IF(ISBLANK(POLJ2!H4),"-",POLJ2!H4)</f>
        <v>12290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1071.95</v>
      </c>
      <c r="C312" s="1154"/>
      <c r="D312" s="3"/>
      <c r="E312" s="5"/>
      <c r="F312" s="5"/>
      <c r="G312" s="810" t="s">
        <v>856</v>
      </c>
      <c r="H312" s="248">
        <f>IF(ISBLANK(POLJ2!H5),"-",POLJ2!H5)</f>
        <v>18692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6.81</v>
      </c>
      <c r="C313" s="1154"/>
      <c r="D313" s="3"/>
      <c r="E313" s="5"/>
      <c r="F313" s="5"/>
      <c r="G313" s="812" t="s">
        <v>857</v>
      </c>
      <c r="H313" s="249">
        <f>IF(ISBLANK(POLJ2!H6),"-",POLJ2!H6)</f>
        <v>139047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14.01</v>
      </c>
      <c r="C314" s="1154"/>
      <c r="D314" s="3"/>
      <c r="E314" s="5"/>
      <c r="F314" s="5"/>
      <c r="G314" s="814" t="s">
        <v>847</v>
      </c>
      <c r="H314" s="817">
        <f>IF(ISBLANK(POLJ2!H7),"-",POLJ2!H7)</f>
        <v>175434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5640.81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13396.43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63.3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372</v>
      </c>
      <c r="I364" s="808">
        <f>IF(ISBLANK(OBRAZ2!I6),"-",OBRAZ2!I6)</f>
        <v>372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59</v>
      </c>
      <c r="I365" s="416">
        <f>IF(ISBLANK(OBRAZ2!I7),"-",OBRAZ2!I7)</f>
        <v>59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57.5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4</v>
      </c>
      <c r="I366" s="807">
        <f>IF(ISBLANK(OBRAZ2!I8),"-",OBRAZ2!I8)</f>
        <v>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70.843989769820965</v>
      </c>
      <c r="I377" s="851">
        <f>IF(ISBLANK(OBRAZ2!C14),"-",OBRAZ2!C23)</f>
        <v>76.612903225806448</v>
      </c>
      <c r="J377" s="851">
        <f>IF(ISBLANK(OBRAZ2!D14),"-",OBRAZ2!D23)</f>
        <v>72.774869109947645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15.856777493606138</v>
      </c>
      <c r="I379" s="851">
        <f>IF(ISBLANK(OBRAZ2!C16),"-",OBRAZ2!C25)</f>
        <v>9.67741935483871</v>
      </c>
      <c r="J379" s="851">
        <f>IF(ISBLANK(OBRAZ2!D16),"-",OBRAZ2!D25)</f>
        <v>10.99476439790576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13.299232736572892</v>
      </c>
      <c r="I380" s="852">
        <f>IF(ISBLANK(OBRAZ2!C17),"-",OBRAZ2!C26)</f>
        <v>13.709677419354838</v>
      </c>
      <c r="J380" s="852">
        <f>IF(ISBLANK(OBRAZ2!D17),"-",OBRAZ2!D26)</f>
        <v>16.230366492146597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371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221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101.2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94.7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728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243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3555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1.1000000000000001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71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280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64.099999999999994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253.30699999999999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2238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8088.2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14.050269999999999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149</v>
      </c>
      <c r="D696" s="3"/>
      <c r="E696" s="5"/>
      <c r="F696" s="5"/>
      <c r="G696" s="837">
        <v>2012</v>
      </c>
      <c r="H696" s="835">
        <f>IF(ISBLANK(INDEKSI2!B5),"-",INDEKSI2!B5)</f>
        <v>15.14</v>
      </c>
      <c r="I696" s="835">
        <f>IF(ISBLANK(INDEKSI2!C5),"-",INDEKSI2!C5)</f>
        <v>154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31.05</v>
      </c>
      <c r="D697" s="3"/>
      <c r="E697" s="5"/>
      <c r="F697" s="5"/>
      <c r="G697" s="838">
        <v>2013</v>
      </c>
      <c r="H697" s="559">
        <f>IF(ISBLANK(INDEKSI2!B6),"-",INDEKSI2!B6)</f>
        <v>19.96</v>
      </c>
      <c r="I697" s="559">
        <f>IF(ISBLANK(INDEKSI2!C6),"-",INDEKSI2!C6)</f>
        <v>145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20.96</v>
      </c>
      <c r="I698" s="836">
        <f>IF(ISBLANK(INDEKSI2!C7),"-",INDEKSI2!C7)</f>
        <v>141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7087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20.96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14.050269999999999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31.05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17.59</v>
      </c>
      <c r="C4" s="721">
        <v>148</v>
      </c>
      <c r="D4" s="710"/>
      <c r="E4" s="711"/>
      <c r="F4" s="712"/>
    </row>
    <row r="5" spans="1:6" x14ac:dyDescent="0.25">
      <c r="A5" s="286">
        <v>2012</v>
      </c>
      <c r="B5" s="614">
        <v>15.14</v>
      </c>
      <c r="C5" s="722">
        <v>154</v>
      </c>
      <c r="D5" s="713"/>
      <c r="E5" s="641"/>
      <c r="F5" s="714"/>
    </row>
    <row r="6" spans="1:6" x14ac:dyDescent="0.25">
      <c r="A6" s="286">
        <v>2013</v>
      </c>
      <c r="B6" s="614">
        <v>19.96</v>
      </c>
      <c r="C6" s="722">
        <v>145</v>
      </c>
      <c r="D6" s="715">
        <v>14.050269999999999</v>
      </c>
      <c r="E6" s="609">
        <v>149</v>
      </c>
      <c r="F6" s="716">
        <v>31.05</v>
      </c>
    </row>
    <row r="7" spans="1:6" x14ac:dyDescent="0.25">
      <c r="A7" s="219">
        <v>2014</v>
      </c>
      <c r="B7" s="615">
        <v>20.96</v>
      </c>
      <c r="C7" s="723">
        <v>141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2011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2578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198.58</v>
      </c>
      <c r="G3" s="217" t="s">
        <v>765</v>
      </c>
      <c r="H3" s="71">
        <v>5405</v>
      </c>
    </row>
    <row r="4" spans="1:9" x14ac:dyDescent="0.25">
      <c r="A4" s="286" t="s">
        <v>760</v>
      </c>
      <c r="B4" s="214">
        <v>6464.27</v>
      </c>
      <c r="G4" s="286" t="s">
        <v>766</v>
      </c>
      <c r="H4" s="214">
        <v>12290</v>
      </c>
    </row>
    <row r="5" spans="1:9" x14ac:dyDescent="0.25">
      <c r="A5" s="286" t="s">
        <v>761</v>
      </c>
      <c r="B5" s="214">
        <v>1071.95</v>
      </c>
      <c r="G5" s="286" t="s">
        <v>767</v>
      </c>
      <c r="H5" s="214">
        <v>18692</v>
      </c>
    </row>
    <row r="6" spans="1:9" x14ac:dyDescent="0.25">
      <c r="A6" s="286" t="s">
        <v>762</v>
      </c>
      <c r="B6" s="214">
        <v>6.81</v>
      </c>
      <c r="G6" s="286" t="s">
        <v>768</v>
      </c>
      <c r="H6" s="214">
        <v>139047</v>
      </c>
    </row>
    <row r="7" spans="1:9" x14ac:dyDescent="0.25">
      <c r="A7" s="286" t="s">
        <v>763</v>
      </c>
      <c r="B7" s="214">
        <v>14.01</v>
      </c>
      <c r="G7" s="1" t="s">
        <v>24</v>
      </c>
      <c r="H7" s="288">
        <v>175434</v>
      </c>
    </row>
    <row r="8" spans="1:9" x14ac:dyDescent="0.25">
      <c r="A8" s="287" t="s">
        <v>764</v>
      </c>
      <c r="B8" s="73">
        <v>5640.81</v>
      </c>
    </row>
    <row r="9" spans="1:9" x14ac:dyDescent="0.25">
      <c r="A9" s="1" t="s">
        <v>24</v>
      </c>
      <c r="B9" s="288">
        <v>13396.43</v>
      </c>
      <c r="I9" s="41" t="s">
        <v>876</v>
      </c>
    </row>
    <row r="10" spans="1:9" x14ac:dyDescent="0.25">
      <c r="G10" s="29" t="s">
        <v>775</v>
      </c>
      <c r="H10" s="58">
        <v>11178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3055</v>
      </c>
      <c r="C4" s="55">
        <v>556</v>
      </c>
      <c r="D4" s="110">
        <v>2499</v>
      </c>
    </row>
    <row r="5" spans="1:4" ht="30" customHeight="1" x14ac:dyDescent="0.25">
      <c r="A5" s="274" t="s">
        <v>884</v>
      </c>
      <c r="B5" s="212">
        <v>4204</v>
      </c>
      <c r="C5" s="58">
        <v>2736</v>
      </c>
      <c r="D5" s="160">
        <v>1468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10</v>
      </c>
      <c r="C7" s="58">
        <v>1</v>
      </c>
      <c r="D7" s="160">
        <v>9</v>
      </c>
    </row>
    <row r="8" spans="1:4" x14ac:dyDescent="0.25">
      <c r="A8" s="201" t="s">
        <v>774</v>
      </c>
      <c r="B8" s="72">
        <v>3107</v>
      </c>
      <c r="C8" s="61">
        <v>542</v>
      </c>
      <c r="D8" s="111">
        <v>2565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65.080875356803048</v>
      </c>
      <c r="C15" s="278">
        <f>D5/B5*100</f>
        <v>34.919124643196952</v>
      </c>
    </row>
    <row r="16" spans="1:4" ht="30" x14ac:dyDescent="0.25">
      <c r="A16" s="279" t="s">
        <v>821</v>
      </c>
      <c r="B16" s="283">
        <f>C4/B4*100</f>
        <v>18.199672667757774</v>
      </c>
      <c r="C16" s="280">
        <f>D4/B4*100</f>
        <v>81.800327332242233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65.080875356803048</v>
      </c>
      <c r="C22" s="278">
        <f t="shared" si="0"/>
        <v>34.919124643196952</v>
      </c>
    </row>
    <row r="23" spans="1:3" ht="30" x14ac:dyDescent="0.25">
      <c r="A23" s="279" t="s">
        <v>858</v>
      </c>
      <c r="B23" s="285">
        <f t="shared" si="0"/>
        <v>18.199672667757774</v>
      </c>
      <c r="C23" s="284">
        <f t="shared" si="0"/>
        <v>81.800327332242233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63.3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57.5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405</v>
      </c>
      <c r="C6" s="973">
        <v>405</v>
      </c>
      <c r="D6" s="945">
        <v>0</v>
      </c>
      <c r="E6" s="973">
        <v>391</v>
      </c>
      <c r="F6" s="973">
        <v>391</v>
      </c>
      <c r="G6" s="945">
        <v>0</v>
      </c>
      <c r="H6" s="599">
        <v>372</v>
      </c>
      <c r="I6" s="616">
        <v>372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19</v>
      </c>
      <c r="C7" s="975">
        <v>19</v>
      </c>
      <c r="D7" s="976">
        <v>0</v>
      </c>
      <c r="E7" s="975">
        <v>36</v>
      </c>
      <c r="F7" s="975">
        <v>36</v>
      </c>
      <c r="G7" s="976">
        <v>0</v>
      </c>
      <c r="H7" s="753">
        <v>59</v>
      </c>
      <c r="I7" s="690">
        <v>59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37</v>
      </c>
      <c r="C8" s="978">
        <v>37</v>
      </c>
      <c r="D8" s="979">
        <v>0</v>
      </c>
      <c r="E8" s="978">
        <v>10</v>
      </c>
      <c r="F8" s="978">
        <v>10</v>
      </c>
      <c r="G8" s="979">
        <v>0</v>
      </c>
      <c r="H8" s="754">
        <v>4</v>
      </c>
      <c r="I8" s="691">
        <v>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277</v>
      </c>
      <c r="C14" s="751">
        <v>285</v>
      </c>
      <c r="D14" s="751">
        <v>278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62</v>
      </c>
      <c r="C16" s="1029">
        <v>36</v>
      </c>
      <c r="D16" s="751">
        <v>42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52</v>
      </c>
      <c r="C17" s="752">
        <v>51</v>
      </c>
      <c r="D17" s="752">
        <v>62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70.843989769820965</v>
      </c>
      <c r="C23" s="290">
        <f>C14/SUM(C12:C17)*100</f>
        <v>76.612903225806448</v>
      </c>
      <c r="D23" s="290">
        <f>D14/SUM(D12:D17)*100</f>
        <v>72.774869109947645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15.856777493606138</v>
      </c>
      <c r="C25" s="290">
        <f>C16/SUM(C12:C17)*100</f>
        <v>9.67741935483871</v>
      </c>
      <c r="D25" s="290">
        <f>D16/SUM(D12:D17)*100</f>
        <v>10.99476439790576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13.299232736572892</v>
      </c>
      <c r="C26" s="291">
        <f>C17/SUM(C12:C17)*100</f>
        <v>13.709677419354838</v>
      </c>
      <c r="D26" s="291">
        <f>D17/SUM(D12:D17)*100</f>
        <v>16.230366492146597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26.1</v>
      </c>
      <c r="C7" s="600">
        <v>30.9</v>
      </c>
      <c r="D7" s="600">
        <v>28.6</v>
      </c>
    </row>
    <row r="8" spans="1:6" x14ac:dyDescent="0.25">
      <c r="A8" s="695" t="s">
        <v>944</v>
      </c>
      <c r="B8" s="751">
        <v>8.6999999999999993</v>
      </c>
      <c r="C8" s="751">
        <v>13.1</v>
      </c>
      <c r="D8" s="751">
        <v>13</v>
      </c>
    </row>
    <row r="9" spans="1:6" x14ac:dyDescent="0.25">
      <c r="A9" s="696" t="s">
        <v>224</v>
      </c>
      <c r="B9" s="752">
        <v>65.2</v>
      </c>
      <c r="C9" s="752">
        <v>56.1</v>
      </c>
      <c r="D9" s="752">
        <v>58.3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26.1</v>
      </c>
      <c r="C13" s="697">
        <f t="shared" ref="C13:D13" si="1">IF(ISBLANK(C7),"",C7)</f>
        <v>30.9</v>
      </c>
      <c r="D13" s="697">
        <f t="shared" si="1"/>
        <v>28.6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8.6999999999999993</v>
      </c>
      <c r="C14" s="698">
        <f t="shared" si="2"/>
        <v>13.1</v>
      </c>
      <c r="D14" s="698">
        <f t="shared" si="2"/>
        <v>13</v>
      </c>
    </row>
    <row r="15" spans="1:6" x14ac:dyDescent="0.25">
      <c r="A15" s="702" t="s">
        <v>1630</v>
      </c>
      <c r="B15" s="699">
        <f t="shared" si="2"/>
        <v>65.2</v>
      </c>
      <c r="C15" s="699">
        <f t="shared" si="2"/>
        <v>56.1</v>
      </c>
      <c r="D15" s="699">
        <f t="shared" si="2"/>
        <v>58.3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26.1</v>
      </c>
      <c r="C18" s="697">
        <f t="shared" ref="C18:D18" si="4">IF(ISBLANK(C7),"",C7)</f>
        <v>30.9</v>
      </c>
      <c r="D18" s="697">
        <f t="shared" si="4"/>
        <v>28.6</v>
      </c>
    </row>
    <row r="19" spans="1:5" x14ac:dyDescent="0.25">
      <c r="A19" s="701" t="s">
        <v>1632</v>
      </c>
      <c r="B19" s="698">
        <f t="shared" ref="B19:D20" si="5">IF(ISBLANK(B8),"",B8)</f>
        <v>8.6999999999999993</v>
      </c>
      <c r="C19" s="698">
        <f t="shared" si="5"/>
        <v>13.1</v>
      </c>
      <c r="D19" s="698">
        <f t="shared" si="5"/>
        <v>13</v>
      </c>
    </row>
    <row r="20" spans="1:5" x14ac:dyDescent="0.25">
      <c r="A20" s="702" t="s">
        <v>1633</v>
      </c>
      <c r="B20" s="699">
        <f t="shared" si="5"/>
        <v>65.2</v>
      </c>
      <c r="C20" s="699">
        <f t="shared" si="5"/>
        <v>56.1</v>
      </c>
      <c r="D20" s="699">
        <f t="shared" si="5"/>
        <v>58.3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139.5</v>
      </c>
      <c r="C5" s="611">
        <v>117.4</v>
      </c>
      <c r="D5" s="1030">
        <v>128.1</v>
      </c>
      <c r="F5" s="28"/>
      <c r="G5" s="693">
        <f>A5</f>
        <v>2020</v>
      </c>
      <c r="H5" s="669">
        <f>IF(ISBLANK(B5),"",B5)</f>
        <v>139.5</v>
      </c>
      <c r="I5" s="618">
        <f t="shared" ref="H5:I7" si="0">IF(ISBLANK(C5),"",C5)</f>
        <v>117.4</v>
      </c>
    </row>
    <row r="6" spans="1:10" x14ac:dyDescent="0.25">
      <c r="A6" s="749">
        <v>2021</v>
      </c>
      <c r="B6" s="601">
        <v>122.7</v>
      </c>
      <c r="C6" s="612">
        <v>86.8</v>
      </c>
      <c r="D6" s="946">
        <v>106.1</v>
      </c>
      <c r="F6" s="44"/>
      <c r="G6" s="693">
        <f t="shared" ref="G6:G7" si="1">A6</f>
        <v>2021</v>
      </c>
      <c r="H6" s="670">
        <f t="shared" si="0"/>
        <v>122.7</v>
      </c>
      <c r="I6" s="619">
        <f t="shared" si="0"/>
        <v>86.8</v>
      </c>
    </row>
    <row r="7" spans="1:10" x14ac:dyDescent="0.25">
      <c r="A7" s="750">
        <v>2022</v>
      </c>
      <c r="B7" s="601">
        <v>158.30000000000001</v>
      </c>
      <c r="C7" s="612">
        <v>111.9</v>
      </c>
      <c r="D7" s="946">
        <v>133.30000000000001</v>
      </c>
      <c r="F7" s="44"/>
      <c r="G7" s="693">
        <f t="shared" si="1"/>
        <v>2022</v>
      </c>
      <c r="H7" s="671">
        <f t="shared" si="0"/>
        <v>158.30000000000001</v>
      </c>
      <c r="I7" s="620">
        <f t="shared" si="0"/>
        <v>111.9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139.5</v>
      </c>
      <c r="I13" s="618">
        <f>IF(ISBLANK(C5),"",C5)</f>
        <v>117.4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122.7</v>
      </c>
      <c r="I14" s="619">
        <f t="shared" si="3"/>
        <v>86.8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158.30000000000001</v>
      </c>
      <c r="I15" s="620">
        <f t="shared" si="4"/>
        <v>111.9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Ljig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10741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9635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9210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282</v>
      </c>
      <c r="C63" s="548">
        <f>IF(ISBLANK('DEM2'!C7),"-",'DEM2'!C7)</f>
        <v>290</v>
      </c>
      <c r="D63" s="548"/>
      <c r="E63" s="548">
        <f>IF(ISBLANK('DEM2'!D8),"-",'DEM2'!D8)</f>
        <v>327</v>
      </c>
      <c r="F63" s="548">
        <f>IF(ISBLANK('DEM2'!C8),"-",'DEM2'!C8)</f>
        <v>328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347</v>
      </c>
      <c r="C64" s="317">
        <f>IF(ISBLANK('DEM2'!F7),"-",'DEM2'!F7)</f>
        <v>406</v>
      </c>
      <c r="D64" s="789"/>
      <c r="E64" s="317">
        <f>IF(ISBLANK('DEM2'!G8),"-",'DEM2'!G8)</f>
        <v>362</v>
      </c>
      <c r="F64" s="317">
        <f>IF(ISBLANK('DEM2'!F8),"-",'DEM2'!F8)</f>
        <v>409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207</v>
      </c>
      <c r="C65" s="345">
        <f>IF(ISBLANK('DEM2'!I7),"-",'DEM2'!I7)</f>
        <v>240</v>
      </c>
      <c r="D65" s="393"/>
      <c r="E65" s="345">
        <f>IF(ISBLANK('DEM2'!J8),"-",'DEM2'!J8)</f>
        <v>199</v>
      </c>
      <c r="F65" s="345">
        <f>IF(ISBLANK('DEM2'!I8),"-",'DEM2'!I8)</f>
        <v>235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785</v>
      </c>
      <c r="C66" s="317">
        <f>IF(ISBLANK('DEM2'!L7),"-",'DEM2'!L7)</f>
        <v>881</v>
      </c>
      <c r="D66" s="395"/>
      <c r="E66" s="317">
        <f>IF(ISBLANK('DEM2'!M8),"-",'DEM2'!M8)</f>
        <v>842</v>
      </c>
      <c r="F66" s="317">
        <f>IF(ISBLANK('DEM2'!L8),"-",'DEM2'!L8)</f>
        <v>919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783</v>
      </c>
      <c r="C67" s="317">
        <f>IF(ISBLANK('DEM2'!O7),"-",'DEM2'!O7)</f>
        <v>905</v>
      </c>
      <c r="D67" s="395"/>
      <c r="E67" s="317">
        <f>IF(ISBLANK('DEM2'!P8),"-",'DEM2'!P8)</f>
        <v>702</v>
      </c>
      <c r="F67" s="317">
        <f>IF(ISBLANK('DEM2'!O8),"-",'DEM2'!O8)</f>
        <v>853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3175</v>
      </c>
      <c r="C68" s="414">
        <f>IF(ISBLANK('DEM2'!R7),"-",'DEM2'!R7)</f>
        <v>3464</v>
      </c>
      <c r="D68" s="420"/>
      <c r="E68" s="414">
        <f>IF(ISBLANK('DEM2'!S8),"-",'DEM2'!S8)</f>
        <v>3099</v>
      </c>
      <c r="F68" s="414">
        <f>IF(ISBLANK('DEM2'!R8),"-",'DEM2'!R8)</f>
        <v>3359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5375</v>
      </c>
      <c r="C69" s="463">
        <f>IF(ISBLANK('DEM2'!U7),"-",'DEM2'!U7)</f>
        <v>5450</v>
      </c>
      <c r="D69" s="799"/>
      <c r="E69" s="463">
        <f>IF(ISBLANK('DEM2'!V8),"-",'DEM2'!V8)</f>
        <v>5329</v>
      </c>
      <c r="F69" s="463">
        <f>IF(ISBLANK('DEM2'!U8),"-",'DEM2'!U8)</f>
        <v>5412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13.2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12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2215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72121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280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32.4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839569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78165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310625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185503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28920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139768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13013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39653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3692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506581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47163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487264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45365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672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131462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2578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2011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11178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3055</v>
      </c>
      <c r="C300" s="808">
        <f>IF(ISBLANK(POLJ3!C4),"-",POLJ3!C4)</f>
        <v>556</v>
      </c>
      <c r="D300" s="1160">
        <f>IF(ISBLANK(POLJ3!D4),"-",POLJ3!D4)</f>
        <v>2499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4204</v>
      </c>
      <c r="C301" s="789">
        <f>IF(ISBLANK(POLJ3!C5),"-",POLJ3!C5)</f>
        <v>2736</v>
      </c>
      <c r="D301" s="1161">
        <f>IF(ISBLANK(POLJ3!D5),"-",POLJ3!D5)</f>
        <v>1468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</v>
      </c>
      <c r="C303" s="791">
        <f>IF(ISBLANK(POLJ3!C7),"-",POLJ3!C7)</f>
        <v>1</v>
      </c>
      <c r="D303" s="1163">
        <f>IF(ISBLANK(POLJ3!D7),"-",POLJ3!D7)</f>
        <v>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3107</v>
      </c>
      <c r="C304" s="807">
        <f>IF(ISBLANK(POLJ3!C8),"-",POLJ3!C8)</f>
        <v>542</v>
      </c>
      <c r="D304" s="1164">
        <f>IF(ISBLANK(POLJ3!D8),"-",POLJ3!D8)</f>
        <v>2565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198.58</v>
      </c>
      <c r="C310" s="1165"/>
      <c r="D310" s="3"/>
      <c r="E310" s="5"/>
      <c r="F310" s="5"/>
      <c r="G310" s="815" t="s">
        <v>765</v>
      </c>
      <c r="H310" s="816">
        <f>IF(ISBLANK(POLJ2!H3),"-",POLJ2!H3)</f>
        <v>5405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6464.27</v>
      </c>
      <c r="C311" s="1154"/>
      <c r="D311" s="3"/>
      <c r="E311" s="5"/>
      <c r="F311" s="5"/>
      <c r="G311" s="810" t="s">
        <v>766</v>
      </c>
      <c r="H311" s="248">
        <f>IF(ISBLANK(POLJ2!H4),"-",POLJ2!H4)</f>
        <v>12290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1071.95</v>
      </c>
      <c r="C312" s="1154"/>
      <c r="D312" s="3"/>
      <c r="E312" s="5"/>
      <c r="F312" s="5"/>
      <c r="G312" s="810" t="s">
        <v>767</v>
      </c>
      <c r="H312" s="248">
        <f>IF(ISBLANK(POLJ2!H5),"-",POLJ2!H5)</f>
        <v>18692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6.81</v>
      </c>
      <c r="C313" s="1154"/>
      <c r="D313" s="3"/>
      <c r="E313" s="5"/>
      <c r="F313" s="5"/>
      <c r="G313" s="812" t="s">
        <v>768</v>
      </c>
      <c r="H313" s="249">
        <f>IF(ISBLANK(POLJ2!H6),"-",POLJ2!H6)</f>
        <v>139047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14.01</v>
      </c>
      <c r="C314" s="1154"/>
      <c r="D314" s="3"/>
      <c r="E314" s="5"/>
      <c r="F314" s="5"/>
      <c r="G314" s="814" t="s">
        <v>16</v>
      </c>
      <c r="H314" s="817">
        <f>IF(ISBLANK(POLJ2!H7),"-",POLJ2!H7)</f>
        <v>175434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5640.81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13396.43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63.3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372</v>
      </c>
      <c r="I364" s="808">
        <f>IF(ISBLANK(OBRAZ2!I6),"-",OBRAZ2!I6)</f>
        <v>372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59</v>
      </c>
      <c r="I365" s="789">
        <f>IF(ISBLANK(OBRAZ2!I7),"-",OBRAZ2!I7)</f>
        <v>59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57.5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4</v>
      </c>
      <c r="I366" s="807">
        <f>IF(ISBLANK(OBRAZ2!I8),"-",OBRAZ2!I8)</f>
        <v>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70.843989769820965</v>
      </c>
      <c r="I377" s="851">
        <f>IF(ISBLANK(OBRAZ2!C14),"-",OBRAZ2!C23)</f>
        <v>76.612903225806448</v>
      </c>
      <c r="J377" s="851">
        <f>IF(ISBLANK(OBRAZ2!D14),"-",OBRAZ2!D23)</f>
        <v>72.774869109947645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15.856777493606138</v>
      </c>
      <c r="I379" s="851">
        <f>IF(ISBLANK(OBRAZ2!C16),"-",OBRAZ2!C25)</f>
        <v>9.67741935483871</v>
      </c>
      <c r="J379" s="851">
        <f>IF(ISBLANK(OBRAZ2!D16),"-",OBRAZ2!D25)</f>
        <v>10.99476439790576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13.299232736572892</v>
      </c>
      <c r="I380" s="852">
        <f>IF(ISBLANK(OBRAZ2!C17),"-",OBRAZ2!C26)</f>
        <v>13.709677419354838</v>
      </c>
      <c r="J380" s="852">
        <f>IF(ISBLANK(OBRAZ2!D17),"-",OBRAZ2!D26)</f>
        <v>16.230366492146597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371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221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101.2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94.7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728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243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3555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1.1000000000000001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71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280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64.099999999999994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253.30699999999999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2238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8088.2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14.050269999999999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149</v>
      </c>
      <c r="D696" s="315"/>
      <c r="E696" s="314"/>
      <c r="F696" s="5"/>
      <c r="G696" s="837">
        <v>2012</v>
      </c>
      <c r="H696" s="835">
        <f>IF(ISBLANK(INDEKSI2!B5),"-",INDEKSI2!B5)</f>
        <v>15.14</v>
      </c>
      <c r="I696" s="835">
        <f>IF(ISBLANK(INDEKSI2!C5),"-",INDEKSI2!C5)</f>
        <v>154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31.05</v>
      </c>
      <c r="D697" s="315"/>
      <c r="E697" s="314"/>
      <c r="F697" s="5"/>
      <c r="G697" s="838">
        <v>2013</v>
      </c>
      <c r="H697" s="559">
        <f>IF(ISBLANK(INDEKSI2!B6),"-",INDEKSI2!B6)</f>
        <v>19.96</v>
      </c>
      <c r="I697" s="559">
        <f>IF(ISBLANK(INDEKSI2!C6),"-",INDEKSI2!C6)</f>
        <v>145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20.96</v>
      </c>
      <c r="I698" s="836">
        <f>IF(ISBLANK(INDEKSI2!C7),"-",INDEKSI2!C7)</f>
        <v>141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7087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</v>
      </c>
      <c r="D6" s="612">
        <v>2</v>
      </c>
      <c r="E6" s="612">
        <v>0</v>
      </c>
      <c r="F6" s="1033">
        <v>76</v>
      </c>
      <c r="G6" s="612">
        <v>41</v>
      </c>
      <c r="H6" s="980">
        <v>35</v>
      </c>
      <c r="I6" s="1034">
        <v>37.299999999999997</v>
      </c>
      <c r="J6" s="612">
        <v>39.200000000000003</v>
      </c>
      <c r="K6" s="1035">
        <v>35.4</v>
      </c>
      <c r="L6" s="1033">
        <v>201</v>
      </c>
      <c r="M6" s="612">
        <v>97</v>
      </c>
      <c r="N6" s="1028">
        <v>104</v>
      </c>
      <c r="O6" s="1034">
        <v>98.3</v>
      </c>
      <c r="P6" s="612">
        <v>93.7</v>
      </c>
      <c r="Q6" s="1028">
        <v>103</v>
      </c>
      <c r="R6" s="1033">
        <v>114</v>
      </c>
      <c r="S6" s="612">
        <v>54</v>
      </c>
      <c r="T6" s="1035">
        <v>60</v>
      </c>
    </row>
    <row r="7" spans="1:20" x14ac:dyDescent="0.25">
      <c r="A7" s="286">
        <v>2021</v>
      </c>
      <c r="B7" s="602">
        <v>1</v>
      </c>
      <c r="C7" s="601">
        <v>2</v>
      </c>
      <c r="D7" s="612">
        <v>2</v>
      </c>
      <c r="E7" s="612">
        <v>0</v>
      </c>
      <c r="F7" s="1033">
        <v>75</v>
      </c>
      <c r="G7" s="612">
        <v>33</v>
      </c>
      <c r="H7" s="980">
        <v>42</v>
      </c>
      <c r="I7" s="1034">
        <v>38</v>
      </c>
      <c r="J7" s="612">
        <v>34</v>
      </c>
      <c r="K7" s="1035">
        <v>41.8</v>
      </c>
      <c r="L7" s="1033">
        <v>210</v>
      </c>
      <c r="M7" s="612">
        <v>97</v>
      </c>
      <c r="N7" s="1028">
        <v>113</v>
      </c>
      <c r="O7" s="1034">
        <v>101.5</v>
      </c>
      <c r="P7" s="612">
        <v>89.4</v>
      </c>
      <c r="Q7" s="1028">
        <v>114.7</v>
      </c>
      <c r="R7" s="1033">
        <v>87</v>
      </c>
      <c r="S7" s="612">
        <v>33</v>
      </c>
      <c r="T7" s="1035">
        <v>54</v>
      </c>
    </row>
    <row r="8" spans="1:20" x14ac:dyDescent="0.25">
      <c r="A8" s="219">
        <v>2022</v>
      </c>
      <c r="B8" s="617">
        <v>1</v>
      </c>
      <c r="C8" s="947">
        <v>2</v>
      </c>
      <c r="D8" s="981">
        <v>2</v>
      </c>
      <c r="E8" s="981">
        <v>0</v>
      </c>
      <c r="F8" s="1036">
        <v>138</v>
      </c>
      <c r="G8" s="981">
        <v>64</v>
      </c>
      <c r="H8" s="979">
        <v>74</v>
      </c>
      <c r="I8" s="754">
        <v>63.3</v>
      </c>
      <c r="J8" s="981">
        <v>58.5</v>
      </c>
      <c r="K8" s="1037">
        <v>68.2</v>
      </c>
      <c r="L8" s="1036">
        <v>140</v>
      </c>
      <c r="M8" s="981">
        <v>69</v>
      </c>
      <c r="N8" s="691">
        <v>71</v>
      </c>
      <c r="O8" s="754">
        <v>57.5</v>
      </c>
      <c r="P8" s="981">
        <v>55</v>
      </c>
      <c r="Q8" s="691">
        <v>60.2</v>
      </c>
      <c r="R8" s="1036">
        <v>104</v>
      </c>
      <c r="S8" s="981">
        <v>47</v>
      </c>
      <c r="T8" s="1037">
        <v>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371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64.553314121037459</v>
      </c>
      <c r="C21" s="739">
        <f>B10/(B7+B10)*100</f>
        <v>35.446685878962533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64.553314121037459</v>
      </c>
      <c r="C26" s="739">
        <f>C21</f>
        <v>35.446685878962533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0</v>
      </c>
      <c r="D5" s="914" t="s">
        <v>5</v>
      </c>
      <c r="E5" s="211"/>
      <c r="F5" s="125">
        <v>2021</v>
      </c>
      <c r="G5" s="70">
        <v>2</v>
      </c>
      <c r="H5" s="55">
        <v>2</v>
      </c>
      <c r="I5" s="110">
        <v>0</v>
      </c>
      <c r="J5" s="70">
        <v>18</v>
      </c>
      <c r="K5" s="55">
        <v>0</v>
      </c>
      <c r="L5" s="110">
        <v>18</v>
      </c>
      <c r="M5" s="70">
        <v>216</v>
      </c>
      <c r="N5" s="55">
        <v>401</v>
      </c>
      <c r="O5" s="70">
        <v>138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2</v>
      </c>
      <c r="H6" s="58">
        <v>2</v>
      </c>
      <c r="I6" s="160">
        <v>0</v>
      </c>
      <c r="J6" s="212">
        <v>18</v>
      </c>
      <c r="K6" s="58">
        <v>0</v>
      </c>
      <c r="L6" s="160">
        <v>18</v>
      </c>
      <c r="M6" s="212">
        <v>224</v>
      </c>
      <c r="N6" s="58">
        <v>371</v>
      </c>
      <c r="O6" s="212">
        <v>123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2</v>
      </c>
      <c r="I7" s="169">
        <v>0</v>
      </c>
      <c r="J7" s="167"/>
      <c r="K7" s="94"/>
      <c r="L7" s="169"/>
      <c r="M7" s="167">
        <v>360</v>
      </c>
      <c r="N7" s="94">
        <v>357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93.9</v>
      </c>
      <c r="C5" s="611">
        <v>90.3</v>
      </c>
      <c r="D5" s="945">
        <v>98.1</v>
      </c>
      <c r="E5" s="610"/>
      <c r="F5" s="611"/>
      <c r="G5" s="945"/>
      <c r="H5" s="610"/>
      <c r="I5" s="611"/>
      <c r="J5" s="945"/>
      <c r="K5" s="610">
        <v>114</v>
      </c>
      <c r="L5" s="611">
        <v>59</v>
      </c>
      <c r="M5" s="945">
        <v>55</v>
      </c>
      <c r="N5" s="610">
        <v>92.7</v>
      </c>
      <c r="O5" s="611">
        <v>88.1</v>
      </c>
      <c r="P5" s="945">
        <v>98.2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99.1</v>
      </c>
      <c r="C6" s="458">
        <v>98.3</v>
      </c>
      <c r="D6" s="976">
        <v>100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98</v>
      </c>
      <c r="L6" s="458">
        <v>52</v>
      </c>
      <c r="M6" s="976">
        <v>46</v>
      </c>
      <c r="N6" s="457">
        <v>81.7</v>
      </c>
      <c r="O6" s="458">
        <v>83.9</v>
      </c>
      <c r="P6" s="976">
        <v>79.3</v>
      </c>
      <c r="Q6" s="457">
        <v>0.8</v>
      </c>
      <c r="R6" s="458">
        <v>1.3</v>
      </c>
      <c r="S6" s="976">
        <v>0.3</v>
      </c>
    </row>
    <row r="7" spans="1:19" x14ac:dyDescent="0.25">
      <c r="A7" s="286">
        <v>2022</v>
      </c>
      <c r="B7" s="601">
        <v>92.7</v>
      </c>
      <c r="C7" s="612">
        <v>90.7</v>
      </c>
      <c r="D7" s="980">
        <v>95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100</v>
      </c>
      <c r="L7" s="612">
        <v>49</v>
      </c>
      <c r="M7" s="980">
        <v>51</v>
      </c>
      <c r="N7" s="601">
        <v>95.2</v>
      </c>
      <c r="O7" s="612">
        <v>90.7</v>
      </c>
      <c r="P7" s="980">
        <v>100</v>
      </c>
      <c r="Q7" s="601">
        <v>0.5</v>
      </c>
      <c r="R7" s="612">
        <v>0.8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310625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74</v>
      </c>
      <c r="C5" s="616">
        <v>53</v>
      </c>
      <c r="D5" s="616">
        <v>21</v>
      </c>
      <c r="E5" s="599">
        <v>103</v>
      </c>
      <c r="F5" s="616">
        <v>38</v>
      </c>
      <c r="G5" s="945">
        <v>65</v>
      </c>
      <c r="H5" s="616">
        <v>94</v>
      </c>
      <c r="I5" s="616">
        <v>29</v>
      </c>
      <c r="J5" s="616">
        <v>65</v>
      </c>
      <c r="K5" s="217">
        <f>SUM(B5,E5,H5)</f>
        <v>271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65</v>
      </c>
      <c r="C6" s="612">
        <v>41</v>
      </c>
      <c r="D6" s="946">
        <v>24</v>
      </c>
      <c r="E6" s="601">
        <v>86</v>
      </c>
      <c r="F6" s="612">
        <v>31</v>
      </c>
      <c r="G6" s="946">
        <v>55</v>
      </c>
      <c r="H6" s="601">
        <v>84</v>
      </c>
      <c r="I6" s="612">
        <v>27</v>
      </c>
      <c r="J6" s="612">
        <v>57</v>
      </c>
      <c r="K6" s="218">
        <f>SUM(B6,E6,H6)</f>
        <v>235</v>
      </c>
      <c r="M6" s="105" t="s">
        <v>284</v>
      </c>
      <c r="N6" s="171">
        <f>IF(ISBLANK(J7),"",J7)</f>
        <v>53</v>
      </c>
      <c r="O6" s="80">
        <f>IF(ISBLANK(I7),"",I7)</f>
        <v>24</v>
      </c>
      <c r="P6" s="211"/>
    </row>
    <row r="7" spans="1:17" ht="24.75" x14ac:dyDescent="0.25">
      <c r="A7" s="218">
        <v>2023</v>
      </c>
      <c r="B7" s="601">
        <v>62</v>
      </c>
      <c r="C7" s="612">
        <v>40</v>
      </c>
      <c r="D7" s="946">
        <v>22</v>
      </c>
      <c r="E7" s="601">
        <v>82</v>
      </c>
      <c r="F7" s="612">
        <v>27</v>
      </c>
      <c r="G7" s="946">
        <v>55</v>
      </c>
      <c r="H7" s="601">
        <v>77</v>
      </c>
      <c r="I7" s="612">
        <v>24</v>
      </c>
      <c r="J7" s="612">
        <v>53</v>
      </c>
      <c r="K7" s="218">
        <f>SUM(B7,E7,H7)</f>
        <v>221</v>
      </c>
      <c r="M7" s="106" t="s">
        <v>285</v>
      </c>
      <c r="N7" s="220">
        <f>IF(ISBLANK(G7),"",G7)</f>
        <v>55</v>
      </c>
      <c r="O7" s="107">
        <f>IF(ISBLANK(F7),"",F7)</f>
        <v>27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</v>
      </c>
      <c r="O8" s="83">
        <f>IF(ISBLANK(C7),"",C7)</f>
        <v>40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53</v>
      </c>
      <c r="O13" s="80">
        <f>IF(ISBLANK(I7),"",I7)</f>
        <v>24</v>
      </c>
      <c r="P13" s="211"/>
    </row>
    <row r="14" spans="1:17" ht="27.75" customHeight="1" x14ac:dyDescent="0.25">
      <c r="M14" s="106" t="s">
        <v>515</v>
      </c>
      <c r="N14" s="220">
        <f>IF(ISBLANK(G7),"",G7)</f>
        <v>55</v>
      </c>
      <c r="O14" s="107">
        <f>IF(ISBLANK(F7),"",F7)</f>
        <v>27</v>
      </c>
      <c r="P14" s="211"/>
    </row>
    <row r="15" spans="1:17" ht="26.25" customHeight="1" x14ac:dyDescent="0.25">
      <c r="M15" s="108" t="s">
        <v>516</v>
      </c>
      <c r="N15" s="170">
        <f>IF(ISBLANK(D7),"",D7)</f>
        <v>22</v>
      </c>
      <c r="O15" s="83">
        <f>IF(ISBLANK(C7),"",C7)</f>
        <v>40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23</v>
      </c>
      <c r="C21" s="616">
        <v>16</v>
      </c>
      <c r="D21" s="616">
        <v>7</v>
      </c>
      <c r="E21" s="599">
        <v>31</v>
      </c>
      <c r="F21" s="616">
        <v>9</v>
      </c>
      <c r="G21" s="945">
        <v>22</v>
      </c>
      <c r="H21" s="616">
        <v>19</v>
      </c>
      <c r="I21" s="616">
        <v>8</v>
      </c>
      <c r="J21" s="616">
        <v>11</v>
      </c>
      <c r="K21" s="217">
        <f>SUM(B21,E21,H21)</f>
        <v>73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24</v>
      </c>
      <c r="C22" s="1028">
        <v>8</v>
      </c>
      <c r="D22" s="980">
        <v>16</v>
      </c>
      <c r="E22" s="1034">
        <v>24</v>
      </c>
      <c r="F22" s="1028">
        <v>6</v>
      </c>
      <c r="G22" s="980">
        <v>18</v>
      </c>
      <c r="H22" s="1034">
        <v>11</v>
      </c>
      <c r="I22" s="1028">
        <v>4</v>
      </c>
      <c r="J22" s="1028">
        <v>7</v>
      </c>
      <c r="K22" s="218">
        <f>SUM(B22,E22,H22)</f>
        <v>59</v>
      </c>
      <c r="M22" s="105" t="s">
        <v>284</v>
      </c>
      <c r="N22" s="171">
        <f>IF(ISBLANK(J23),"",J23)</f>
        <v>17</v>
      </c>
      <c r="O22" s="80">
        <f>IF(ISBLANK(I23),"",I23)</f>
        <v>4</v>
      </c>
      <c r="P22" s="211"/>
    </row>
    <row r="23" spans="1:17" ht="24.75" x14ac:dyDescent="0.25">
      <c r="A23" s="218">
        <v>2022</v>
      </c>
      <c r="B23" s="1034">
        <v>28</v>
      </c>
      <c r="C23" s="1028">
        <v>28</v>
      </c>
      <c r="D23" s="980">
        <v>0</v>
      </c>
      <c r="E23" s="1034">
        <v>28</v>
      </c>
      <c r="F23" s="1028">
        <v>7</v>
      </c>
      <c r="G23" s="980">
        <v>21</v>
      </c>
      <c r="H23" s="1034">
        <v>21</v>
      </c>
      <c r="I23" s="1028">
        <v>4</v>
      </c>
      <c r="J23" s="1028">
        <v>17</v>
      </c>
      <c r="K23" s="218">
        <f>SUM(B23,E23,H23)</f>
        <v>77</v>
      </c>
      <c r="M23" s="106" t="s">
        <v>285</v>
      </c>
      <c r="N23" s="220">
        <f>IF(ISBLANK(G23),"",G23)</f>
        <v>21</v>
      </c>
      <c r="O23" s="107">
        <f>IF(ISBLANK(F23),"",F23)</f>
        <v>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28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</v>
      </c>
      <c r="O29" s="80">
        <f>IF(ISBLANK(I23),"",I23)</f>
        <v>4</v>
      </c>
      <c r="P29" s="211"/>
    </row>
    <row r="30" spans="1:17" ht="27.75" customHeight="1" x14ac:dyDescent="0.25">
      <c r="M30" s="106" t="s">
        <v>515</v>
      </c>
      <c r="N30" s="220">
        <f>IF(ISBLANK(G23),"",G23)</f>
        <v>21</v>
      </c>
      <c r="O30" s="107">
        <f>IF(ISBLANK(F23),"",F23)</f>
        <v>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28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185503</v>
      </c>
      <c r="D5" s="253"/>
    </row>
    <row r="6" spans="1:4" ht="30" x14ac:dyDescent="0.25">
      <c r="A6" s="686" t="s">
        <v>474</v>
      </c>
      <c r="B6" s="617">
        <v>125122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</v>
      </c>
      <c r="J7" s="612">
        <v>5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</v>
      </c>
      <c r="C5" s="207">
        <v>7</v>
      </c>
      <c r="G5" s="113"/>
      <c r="H5" s="174" t="s">
        <v>586</v>
      </c>
      <c r="I5" s="207">
        <v>5</v>
      </c>
      <c r="J5" s="207">
        <v>5</v>
      </c>
    </row>
    <row r="6" spans="1:13" ht="15" customHeight="1" x14ac:dyDescent="0.25">
      <c r="A6" s="175" t="s">
        <v>587</v>
      </c>
      <c r="B6" s="208">
        <v>270</v>
      </c>
      <c r="C6" s="208">
        <v>49</v>
      </c>
      <c r="G6" s="113"/>
      <c r="H6" s="175" t="s">
        <v>587</v>
      </c>
      <c r="I6" s="208">
        <v>48</v>
      </c>
      <c r="J6" s="208">
        <v>33</v>
      </c>
    </row>
    <row r="7" spans="1:13" ht="15" customHeight="1" x14ac:dyDescent="0.25">
      <c r="A7" s="175" t="s">
        <v>588</v>
      </c>
      <c r="B7" s="208">
        <v>1610</v>
      </c>
      <c r="C7" s="208">
        <v>1142</v>
      </c>
      <c r="G7" s="113"/>
      <c r="H7" s="175" t="s">
        <v>588</v>
      </c>
      <c r="I7" s="208">
        <v>756</v>
      </c>
      <c r="J7" s="208">
        <v>430</v>
      </c>
    </row>
    <row r="8" spans="1:13" ht="15" customHeight="1" x14ac:dyDescent="0.25">
      <c r="A8" s="175" t="s">
        <v>589</v>
      </c>
      <c r="B8" s="208">
        <v>1341</v>
      </c>
      <c r="C8" s="208">
        <v>1315</v>
      </c>
      <c r="G8" s="113"/>
      <c r="H8" s="175" t="s">
        <v>589</v>
      </c>
      <c r="I8" s="208">
        <v>1125</v>
      </c>
      <c r="J8" s="208">
        <v>1005</v>
      </c>
    </row>
    <row r="9" spans="1:13" ht="15" customHeight="1" x14ac:dyDescent="0.25">
      <c r="A9" s="175" t="s">
        <v>590</v>
      </c>
      <c r="B9" s="208">
        <v>2014</v>
      </c>
      <c r="C9" s="208">
        <v>2519</v>
      </c>
      <c r="G9" s="113"/>
      <c r="H9" s="175" t="s">
        <v>590</v>
      </c>
      <c r="I9" s="208">
        <v>2117</v>
      </c>
      <c r="J9" s="208">
        <v>2679</v>
      </c>
    </row>
    <row r="10" spans="1:13" ht="15" customHeight="1" x14ac:dyDescent="0.25">
      <c r="A10" s="175" t="s">
        <v>591</v>
      </c>
      <c r="B10" s="208">
        <v>192</v>
      </c>
      <c r="C10" s="208">
        <v>180</v>
      </c>
      <c r="G10" s="113"/>
      <c r="H10" s="175" t="s">
        <v>591</v>
      </c>
      <c r="I10" s="208">
        <v>240</v>
      </c>
      <c r="J10" s="208">
        <v>205</v>
      </c>
    </row>
    <row r="11" spans="1:13" ht="15" customHeight="1" x14ac:dyDescent="0.25">
      <c r="A11" s="176" t="s">
        <v>592</v>
      </c>
      <c r="B11" s="209">
        <v>187</v>
      </c>
      <c r="C11" s="209">
        <v>225</v>
      </c>
      <c r="G11" s="113"/>
      <c r="H11" s="176" t="s">
        <v>592</v>
      </c>
      <c r="I11" s="209">
        <v>337</v>
      </c>
      <c r="J11" s="209">
        <v>296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</v>
      </c>
      <c r="C17" s="178">
        <f>IF(ISBLANK(C5),"0",C5)</f>
        <v>7</v>
      </c>
      <c r="G17" s="113"/>
      <c r="H17" s="174" t="s">
        <v>586</v>
      </c>
      <c r="I17" s="177">
        <f>IF(ISBLANK(I5),"0",I5)</f>
        <v>5</v>
      </c>
      <c r="J17" s="178">
        <f>IF(ISBLANK(J5),"0",J5)</f>
        <v>5</v>
      </c>
    </row>
    <row r="18" spans="1:13" ht="15" customHeight="1" x14ac:dyDescent="0.25">
      <c r="A18" s="175" t="s">
        <v>587</v>
      </c>
      <c r="B18" s="179">
        <f t="shared" ref="B18:C18" si="0">IF(ISBLANK(B6),"0",B6)</f>
        <v>270</v>
      </c>
      <c r="C18" s="180">
        <f t="shared" si="0"/>
        <v>49</v>
      </c>
      <c r="G18" s="113"/>
      <c r="H18" s="175" t="s">
        <v>587</v>
      </c>
      <c r="I18" s="179">
        <f t="shared" ref="I18:J18" si="1">IF(ISBLANK(I6),"0",I6)</f>
        <v>48</v>
      </c>
      <c r="J18" s="180">
        <f t="shared" si="1"/>
        <v>33</v>
      </c>
    </row>
    <row r="19" spans="1:13" ht="15" customHeight="1" x14ac:dyDescent="0.25">
      <c r="A19" s="175" t="s">
        <v>588</v>
      </c>
      <c r="B19" s="179">
        <f t="shared" ref="B19:C19" si="2">IF(ISBLANK(B7),"0",B7)</f>
        <v>1610</v>
      </c>
      <c r="C19" s="180">
        <f t="shared" si="2"/>
        <v>1142</v>
      </c>
      <c r="G19" s="113"/>
      <c r="H19" s="175" t="s">
        <v>588</v>
      </c>
      <c r="I19" s="179">
        <f t="shared" ref="I19:J19" si="3">IF(ISBLANK(I7),"0",I7)</f>
        <v>756</v>
      </c>
      <c r="J19" s="180">
        <f t="shared" si="3"/>
        <v>430</v>
      </c>
    </row>
    <row r="20" spans="1:13" ht="15" customHeight="1" x14ac:dyDescent="0.25">
      <c r="A20" s="175" t="s">
        <v>589</v>
      </c>
      <c r="B20" s="179">
        <f t="shared" ref="B20:C20" si="4">IF(ISBLANK(B8),"0",B8)</f>
        <v>1341</v>
      </c>
      <c r="C20" s="180">
        <f t="shared" si="4"/>
        <v>1315</v>
      </c>
      <c r="G20" s="113"/>
      <c r="H20" s="175" t="s">
        <v>589</v>
      </c>
      <c r="I20" s="179">
        <f t="shared" ref="I20:J20" si="5">IF(ISBLANK(I8),"0",I8)</f>
        <v>1125</v>
      </c>
      <c r="J20" s="180">
        <f t="shared" si="5"/>
        <v>1005</v>
      </c>
    </row>
    <row r="21" spans="1:13" ht="15" customHeight="1" x14ac:dyDescent="0.25">
      <c r="A21" s="175" t="s">
        <v>590</v>
      </c>
      <c r="B21" s="179">
        <f t="shared" ref="B21:C21" si="6">IF(ISBLANK(B9),"0",B9)</f>
        <v>2014</v>
      </c>
      <c r="C21" s="180">
        <f t="shared" si="6"/>
        <v>2519</v>
      </c>
      <c r="G21" s="113"/>
      <c r="H21" s="175" t="s">
        <v>590</v>
      </c>
      <c r="I21" s="179">
        <f t="shared" ref="I21:J21" si="7">IF(ISBLANK(I9),"0",I9)</f>
        <v>2117</v>
      </c>
      <c r="J21" s="180">
        <f t="shared" si="7"/>
        <v>2679</v>
      </c>
    </row>
    <row r="22" spans="1:13" ht="15" customHeight="1" x14ac:dyDescent="0.25">
      <c r="A22" s="175" t="s">
        <v>591</v>
      </c>
      <c r="B22" s="179">
        <f t="shared" ref="B22:C22" si="8">IF(ISBLANK(B10),"0",B10)</f>
        <v>192</v>
      </c>
      <c r="C22" s="180">
        <f t="shared" si="8"/>
        <v>180</v>
      </c>
      <c r="G22" s="113"/>
      <c r="H22" s="175" t="s">
        <v>591</v>
      </c>
      <c r="I22" s="179">
        <f t="shared" ref="I22:J22" si="9">IF(ISBLANK(I10),"0",I10)</f>
        <v>240</v>
      </c>
      <c r="J22" s="180">
        <f t="shared" si="9"/>
        <v>205</v>
      </c>
    </row>
    <row r="23" spans="1:13" ht="15" customHeight="1" x14ac:dyDescent="0.25">
      <c r="A23" s="176" t="s">
        <v>592</v>
      </c>
      <c r="B23" s="181">
        <f t="shared" ref="B23:C23" si="10">IF(ISBLANK(B11),"0",B11)</f>
        <v>187</v>
      </c>
      <c r="C23" s="182">
        <f t="shared" si="10"/>
        <v>225</v>
      </c>
      <c r="G23" s="113"/>
      <c r="H23" s="176" t="s">
        <v>592</v>
      </c>
      <c r="I23" s="181">
        <f t="shared" ref="I23:J23" si="11">IF(ISBLANK(I11),"0",I11)</f>
        <v>337</v>
      </c>
      <c r="J23" s="182">
        <f t="shared" si="11"/>
        <v>296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5.340929321701976E-2</v>
      </c>
      <c r="C29" s="184">
        <f>C17/SUM(C17:C23)*100</f>
        <v>0.12874747103181902</v>
      </c>
      <c r="D29" s="253"/>
      <c r="E29" s="253"/>
      <c r="G29" s="113"/>
      <c r="H29" s="174" t="s">
        <v>593</v>
      </c>
      <c r="I29" s="184">
        <f>I17/SUM(I17:I23)*100</f>
        <v>0.10803802938634401</v>
      </c>
      <c r="J29" s="184">
        <f>J17/SUM(J17:J23)*100</f>
        <v>0.1074575542660649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4.8068363895317789</v>
      </c>
      <c r="C30" s="185">
        <f>C18/SUM(C17:C23)*100</f>
        <v>0.90123229722273313</v>
      </c>
      <c r="D30" s="253"/>
      <c r="E30" s="253"/>
      <c r="G30" s="113"/>
      <c r="H30" s="175" t="s">
        <v>594</v>
      </c>
      <c r="I30" s="185">
        <f>I18/SUM(I17:I23)*100</f>
        <v>1.0371650821089022</v>
      </c>
      <c r="J30" s="185">
        <f>J18/SUM(J17:J23)*100</f>
        <v>0.70921985815602839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28.662987359800606</v>
      </c>
      <c r="C31" s="185">
        <f>C19/SUM(C17:C23)*100</f>
        <v>21.00423027404819</v>
      </c>
      <c r="D31" s="253"/>
      <c r="E31" s="253"/>
      <c r="G31" s="113"/>
      <c r="H31" s="175" t="s">
        <v>595</v>
      </c>
      <c r="I31" s="185">
        <f>I19/SUM(I17:I23)*100</f>
        <v>16.335350043215211</v>
      </c>
      <c r="J31" s="185">
        <f>J19/SUM(J17:J23)*100</f>
        <v>9.2413496668815824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23.873954068007833</v>
      </c>
      <c r="C32" s="185">
        <f>C20/SUM(C17:C23)*100</f>
        <v>24.18613205812029</v>
      </c>
      <c r="D32" s="253"/>
      <c r="E32" s="253"/>
      <c r="G32" s="113"/>
      <c r="H32" s="175" t="s">
        <v>596</v>
      </c>
      <c r="I32" s="185">
        <f>I20/SUM(I17:I23)*100</f>
        <v>24.308556611927397</v>
      </c>
      <c r="J32" s="185">
        <f>J20/SUM(J17:J23)*100</f>
        <v>21.598968407479045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35.855438846359263</v>
      </c>
      <c r="C33" s="185">
        <f>C21/SUM(C17:C23)*100</f>
        <v>46.330697075593157</v>
      </c>
      <c r="D33" s="253"/>
      <c r="E33" s="253"/>
      <c r="G33" s="113"/>
      <c r="H33" s="175" t="s">
        <v>597</v>
      </c>
      <c r="I33" s="185">
        <f>I21/SUM(I17:I23)*100</f>
        <v>45.743301642178047</v>
      </c>
      <c r="J33" s="185">
        <f>J21/SUM(J17:J23)*100</f>
        <v>57.575757575757578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3.4181947658892646</v>
      </c>
      <c r="C34" s="185">
        <f>C22/SUM(C17:C23)*100</f>
        <v>3.3106492551039173</v>
      </c>
      <c r="D34" s="253"/>
      <c r="E34" s="253"/>
      <c r="G34" s="113"/>
      <c r="H34" s="175" t="s">
        <v>598</v>
      </c>
      <c r="I34" s="185">
        <f>I22/SUM(I17:I23)*100</f>
        <v>5.1858254105445116</v>
      </c>
      <c r="J34" s="185">
        <f>J22/SUM(J17:J23)*100</f>
        <v>4.4057597249086609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3.3291792771942315</v>
      </c>
      <c r="C35" s="186">
        <f>C23/SUM(C17:C23)*100</f>
        <v>4.1383115688798968</v>
      </c>
      <c r="D35" s="253"/>
      <c r="E35" s="253"/>
      <c r="G35" s="113"/>
      <c r="H35" s="176" t="s">
        <v>599</v>
      </c>
      <c r="I35" s="186">
        <f>I23/SUM(I17:I23)*100</f>
        <v>7.2817631806395848</v>
      </c>
      <c r="J35" s="186">
        <f>J23/SUM(J17:J23)*100</f>
        <v>6.361487212551042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5.340929321701976E-2</v>
      </c>
      <c r="C41" s="184">
        <f t="shared" si="12"/>
        <v>0.12874747103181902</v>
      </c>
      <c r="G41" s="113"/>
      <c r="H41" s="174" t="s">
        <v>601</v>
      </c>
      <c r="I41" s="184">
        <f t="shared" ref="I41:J41" si="13">I29</f>
        <v>0.10803802938634401</v>
      </c>
      <c r="J41" s="184">
        <f t="shared" si="13"/>
        <v>0.1074575542660649</v>
      </c>
    </row>
    <row r="42" spans="1:12" x14ac:dyDescent="0.25">
      <c r="A42" s="175" t="s">
        <v>602</v>
      </c>
      <c r="B42" s="185">
        <f t="shared" si="12"/>
        <v>4.8068363895317789</v>
      </c>
      <c r="C42" s="185">
        <f t="shared" si="12"/>
        <v>0.90123229722273313</v>
      </c>
      <c r="G42" s="113"/>
      <c r="H42" s="175" t="s">
        <v>602</v>
      </c>
      <c r="I42" s="185">
        <f t="shared" ref="I42:J42" si="14">I30</f>
        <v>1.0371650821089022</v>
      </c>
      <c r="J42" s="185">
        <f t="shared" si="14"/>
        <v>0.70921985815602839</v>
      </c>
    </row>
    <row r="43" spans="1:12" x14ac:dyDescent="0.25">
      <c r="A43" s="175" t="s">
        <v>603</v>
      </c>
      <c r="B43" s="185">
        <f t="shared" si="12"/>
        <v>28.662987359800606</v>
      </c>
      <c r="C43" s="185">
        <f t="shared" si="12"/>
        <v>21.00423027404819</v>
      </c>
      <c r="G43" s="113"/>
      <c r="H43" s="175" t="s">
        <v>603</v>
      </c>
      <c r="I43" s="185">
        <f t="shared" ref="I43:J43" si="15">I31</f>
        <v>16.335350043215211</v>
      </c>
      <c r="J43" s="185">
        <f t="shared" si="15"/>
        <v>9.2413496668815824</v>
      </c>
    </row>
    <row r="44" spans="1:12" x14ac:dyDescent="0.25">
      <c r="A44" s="175" t="s">
        <v>604</v>
      </c>
      <c r="B44" s="185">
        <f t="shared" si="12"/>
        <v>23.873954068007833</v>
      </c>
      <c r="C44" s="185">
        <f t="shared" si="12"/>
        <v>24.18613205812029</v>
      </c>
      <c r="G44" s="113"/>
      <c r="H44" s="175" t="s">
        <v>604</v>
      </c>
      <c r="I44" s="185">
        <f t="shared" ref="I44:J44" si="16">I32</f>
        <v>24.308556611927397</v>
      </c>
      <c r="J44" s="185">
        <f t="shared" si="16"/>
        <v>21.598968407479045</v>
      </c>
    </row>
    <row r="45" spans="1:12" x14ac:dyDescent="0.25">
      <c r="A45" s="175" t="s">
        <v>605</v>
      </c>
      <c r="B45" s="185">
        <f t="shared" si="12"/>
        <v>35.855438846359263</v>
      </c>
      <c r="C45" s="185">
        <f t="shared" si="12"/>
        <v>46.330697075593157</v>
      </c>
      <c r="G45" s="113"/>
      <c r="H45" s="175" t="s">
        <v>605</v>
      </c>
      <c r="I45" s="185">
        <f t="shared" ref="I45:J45" si="17">I33</f>
        <v>45.743301642178047</v>
      </c>
      <c r="J45" s="185">
        <f t="shared" si="17"/>
        <v>57.575757575757578</v>
      </c>
    </row>
    <row r="46" spans="1:12" x14ac:dyDescent="0.25">
      <c r="A46" s="175" t="s">
        <v>606</v>
      </c>
      <c r="B46" s="185">
        <f t="shared" si="12"/>
        <v>3.4181947658892646</v>
      </c>
      <c r="C46" s="185">
        <f t="shared" si="12"/>
        <v>3.3106492551039173</v>
      </c>
      <c r="G46" s="113"/>
      <c r="H46" s="175" t="s">
        <v>606</v>
      </c>
      <c r="I46" s="185">
        <f t="shared" ref="I46:J46" si="18">I34</f>
        <v>5.1858254105445116</v>
      </c>
      <c r="J46" s="185">
        <f t="shared" si="18"/>
        <v>4.4057597249086609</v>
      </c>
    </row>
    <row r="47" spans="1:12" x14ac:dyDescent="0.25">
      <c r="A47" s="176" t="s">
        <v>607</v>
      </c>
      <c r="B47" s="186">
        <f t="shared" si="12"/>
        <v>3.3291792771942315</v>
      </c>
      <c r="C47" s="186">
        <f t="shared" si="12"/>
        <v>4.1383115688798968</v>
      </c>
      <c r="G47" s="113"/>
      <c r="H47" s="176" t="s">
        <v>607</v>
      </c>
      <c r="I47" s="186">
        <f t="shared" ref="I47:J47" si="19">I35</f>
        <v>7.2817631806395848</v>
      </c>
      <c r="J47" s="186">
        <f t="shared" si="19"/>
        <v>6.361487212551042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4019</v>
      </c>
      <c r="C5" s="207">
        <v>3728</v>
      </c>
      <c r="D5" s="253"/>
      <c r="E5" s="253"/>
      <c r="F5" s="1003"/>
      <c r="H5" s="174" t="s">
        <v>624</v>
      </c>
      <c r="I5" s="207">
        <v>1592</v>
      </c>
      <c r="J5" s="207">
        <v>1331</v>
      </c>
    </row>
    <row r="6" spans="1:10" ht="15" customHeight="1" x14ac:dyDescent="0.25">
      <c r="A6" s="175" t="s">
        <v>625</v>
      </c>
      <c r="B6" s="208">
        <v>545</v>
      </c>
      <c r="C6" s="208">
        <v>673</v>
      </c>
      <c r="D6" s="253"/>
      <c r="E6" s="253"/>
      <c r="F6" s="1003"/>
      <c r="H6" s="175" t="s">
        <v>625</v>
      </c>
      <c r="I6" s="208">
        <v>1620</v>
      </c>
      <c r="J6" s="208">
        <v>2149</v>
      </c>
    </row>
    <row r="7" spans="1:10" ht="15" customHeight="1" x14ac:dyDescent="0.25">
      <c r="A7" s="176" t="s">
        <v>626</v>
      </c>
      <c r="B7" s="209">
        <v>1053</v>
      </c>
      <c r="C7" s="209">
        <v>1036</v>
      </c>
      <c r="D7" s="253"/>
      <c r="E7" s="253"/>
      <c r="F7" s="1003"/>
      <c r="H7" s="175" t="s">
        <v>626</v>
      </c>
      <c r="I7" s="208">
        <v>1411</v>
      </c>
      <c r="J7" s="208">
        <v>1164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4019</v>
      </c>
      <c r="C13" s="178">
        <f>IF(ISBLANK(C5),"0",C5)</f>
        <v>3728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545</v>
      </c>
      <c r="C14" s="180">
        <f t="shared" si="0"/>
        <v>673</v>
      </c>
      <c r="D14" s="253"/>
      <c r="E14" s="253"/>
      <c r="F14" s="1003"/>
      <c r="H14" s="174" t="s">
        <v>624</v>
      </c>
      <c r="I14" s="177">
        <f>IF(ISBLANK(I5),"0",I5)</f>
        <v>1592</v>
      </c>
      <c r="J14" s="178">
        <f>IF(ISBLANK(J5),"0",J5)</f>
        <v>1331</v>
      </c>
    </row>
    <row r="15" spans="1:10" ht="15" customHeight="1" x14ac:dyDescent="0.25">
      <c r="A15" s="176" t="s">
        <v>626</v>
      </c>
      <c r="B15" s="181">
        <f t="shared" si="0"/>
        <v>1053</v>
      </c>
      <c r="C15" s="182">
        <f t="shared" si="0"/>
        <v>1036</v>
      </c>
      <c r="D15" s="253"/>
      <c r="E15" s="253"/>
      <c r="F15" s="1003"/>
      <c r="H15" s="175" t="s">
        <v>625</v>
      </c>
      <c r="I15" s="179">
        <f t="shared" ref="I15:J15" si="1">IF(ISBLANK(I6),"0",I6)</f>
        <v>1620</v>
      </c>
      <c r="J15" s="180">
        <f t="shared" si="1"/>
        <v>2149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1411</v>
      </c>
      <c r="J16" s="180">
        <f t="shared" si="2"/>
        <v>1164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71.550649813067466</v>
      </c>
      <c r="C21" s="184">
        <f>C13/SUM(C13:C15)*100</f>
        <v>68.567224572374471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9.7026882677585906</v>
      </c>
      <c r="C22" s="185">
        <f>C14/SUM(C13:C15)*100</f>
        <v>12.378149714916315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18.746661919173938</v>
      </c>
      <c r="C23" s="186">
        <f>C15/SUM(C13:C15)*100</f>
        <v>19.054625712709214</v>
      </c>
      <c r="D23" s="253"/>
      <c r="E23" s="253"/>
      <c r="F23" s="1003"/>
      <c r="H23" s="174" t="s">
        <v>629</v>
      </c>
      <c r="I23" s="184">
        <f>I14/SUM(I14:I17)*100</f>
        <v>34.399308556611928</v>
      </c>
      <c r="J23" s="184">
        <f>J14/SUM(J14:J17)*100</f>
        <v>28.605200945626478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35.004321521175456</v>
      </c>
      <c r="J24" s="185">
        <f>J15/SUM(J14:J17)*100</f>
        <v>46.185256823554695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30.488331892826277</v>
      </c>
      <c r="J25" s="185">
        <f>J16/SUM(J14:J17)*100</f>
        <v>25.016118633139911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0.10803802938634401</v>
      </c>
      <c r="J26" s="186">
        <f>J17/SUM(J14:J17)*100</f>
        <v>0.19342359767891684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71.550649813067466</v>
      </c>
      <c r="C29" s="189">
        <f t="shared" si="4"/>
        <v>68.567224572374471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9.7026882677585906</v>
      </c>
      <c r="C30" s="192">
        <f t="shared" si="4"/>
        <v>12.378149714916315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18.746661919173938</v>
      </c>
      <c r="C31" s="195">
        <f t="shared" si="4"/>
        <v>19.054625712709214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34.399308556611928</v>
      </c>
      <c r="J32" s="189">
        <f>J23</f>
        <v>28.605200945626478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35.004321521175456</v>
      </c>
      <c r="J33" s="192">
        <f t="shared" si="5"/>
        <v>46.185256823554695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30.488331892826277</v>
      </c>
      <c r="J34" s="192">
        <f t="shared" si="6"/>
        <v>25.016118633139911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0.10803802938634401</v>
      </c>
      <c r="J35" s="195">
        <f t="shared" si="7"/>
        <v>0.19342359767891684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10741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3</v>
      </c>
      <c r="C7" s="657">
        <v>8</v>
      </c>
      <c r="E7" s="44"/>
      <c r="J7" s="656" t="s">
        <v>641</v>
      </c>
      <c r="K7" s="670">
        <f t="shared" si="0"/>
        <v>3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4</v>
      </c>
      <c r="C8" s="651">
        <v>10</v>
      </c>
      <c r="E8" s="21"/>
      <c r="J8" s="650" t="s">
        <v>642</v>
      </c>
      <c r="K8" s="670">
        <f t="shared" si="0"/>
        <v>4</v>
      </c>
      <c r="L8" s="619">
        <f t="shared" si="1"/>
        <v>10</v>
      </c>
      <c r="N8" s="21"/>
    </row>
    <row r="9" spans="1:15" x14ac:dyDescent="0.25">
      <c r="A9" s="650" t="s">
        <v>643</v>
      </c>
      <c r="B9" s="651">
        <v>13</v>
      </c>
      <c r="C9" s="651">
        <v>6</v>
      </c>
      <c r="E9" s="21"/>
      <c r="J9" s="650" t="s">
        <v>643</v>
      </c>
      <c r="K9" s="670">
        <f t="shared" si="0"/>
        <v>13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165</v>
      </c>
      <c r="C10" s="653">
        <v>9</v>
      </c>
      <c r="J10" s="652" t="s">
        <v>365</v>
      </c>
      <c r="K10" s="671">
        <f t="shared" si="0"/>
        <v>165</v>
      </c>
      <c r="L10" s="620">
        <f t="shared" si="1"/>
        <v>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3.14</v>
      </c>
      <c r="C15" s="197"/>
      <c r="D15" s="253"/>
      <c r="E15" s="211"/>
      <c r="F15" s="253"/>
      <c r="G15" s="253"/>
      <c r="J15" s="673" t="s">
        <v>488</v>
      </c>
      <c r="K15" s="674">
        <f>B15</f>
        <v>3.14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0.61</v>
      </c>
      <c r="C16" s="197"/>
      <c r="D16" s="253"/>
      <c r="E16" s="254"/>
      <c r="F16" s="253"/>
      <c r="G16" s="253"/>
      <c r="J16" s="675" t="s">
        <v>489</v>
      </c>
      <c r="K16" s="676">
        <f>B16</f>
        <v>0.61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0.74</v>
      </c>
      <c r="C18" s="197"/>
      <c r="D18" s="255"/>
      <c r="E18" s="256"/>
      <c r="F18" s="253"/>
      <c r="G18" s="253"/>
      <c r="J18" s="678" t="s">
        <v>501</v>
      </c>
      <c r="K18" s="674">
        <f>B18</f>
        <v>0.74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2.31</v>
      </c>
      <c r="C19" s="198"/>
      <c r="D19" s="255"/>
      <c r="E19" s="256"/>
      <c r="F19" s="253"/>
      <c r="G19" s="253"/>
      <c r="J19" s="672" t="s">
        <v>502</v>
      </c>
      <c r="K19" s="676">
        <f>B19</f>
        <v>2.31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</v>
      </c>
      <c r="C21" s="253"/>
      <c r="D21" s="253"/>
      <c r="E21" s="253"/>
      <c r="F21" s="253"/>
      <c r="G21" s="253"/>
      <c r="J21" s="661" t="s">
        <v>498</v>
      </c>
      <c r="K21" s="679">
        <f>B21</f>
        <v>1.9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7</v>
      </c>
      <c r="E34" s="44"/>
      <c r="J34" s="656" t="s">
        <v>641</v>
      </c>
      <c r="K34" s="670">
        <f t="shared" si="2"/>
        <v>1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3</v>
      </c>
      <c r="C35" s="651">
        <v>6</v>
      </c>
      <c r="E35" s="21"/>
      <c r="J35" s="650" t="s">
        <v>642</v>
      </c>
      <c r="K35" s="670">
        <f t="shared" si="2"/>
        <v>3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8</v>
      </c>
      <c r="C36" s="651">
        <v>8</v>
      </c>
      <c r="E36" s="21"/>
      <c r="J36" s="650" t="s">
        <v>643</v>
      </c>
      <c r="K36" s="670">
        <f t="shared" si="2"/>
        <v>8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20</v>
      </c>
      <c r="C37" s="653">
        <v>2</v>
      </c>
      <c r="J37" s="652" t="s">
        <v>365</v>
      </c>
      <c r="K37" s="671">
        <f t="shared" si="2"/>
        <v>20</v>
      </c>
      <c r="L37" s="620">
        <f t="shared" si="3"/>
        <v>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0.66</v>
      </c>
      <c r="C42" s="197"/>
      <c r="D42" s="253"/>
      <c r="E42" s="211"/>
      <c r="F42" s="253"/>
      <c r="G42" s="253"/>
      <c r="J42" s="673" t="s">
        <v>488</v>
      </c>
      <c r="K42" s="674">
        <f>B42</f>
        <v>0.66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0.49</v>
      </c>
      <c r="C43" s="197"/>
      <c r="D43" s="253"/>
      <c r="E43" s="254"/>
      <c r="F43" s="253"/>
      <c r="G43" s="253"/>
      <c r="J43" s="675" t="s">
        <v>489</v>
      </c>
      <c r="K43" s="676">
        <f>B43</f>
        <v>0.49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0.11</v>
      </c>
      <c r="C45" s="197"/>
      <c r="D45" s="255"/>
      <c r="E45" s="256"/>
      <c r="F45" s="253"/>
      <c r="G45" s="253"/>
      <c r="J45" s="678" t="s">
        <v>501</v>
      </c>
      <c r="K45" s="674">
        <f>B45</f>
        <v>0.11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0.76</v>
      </c>
      <c r="C46" s="198"/>
      <c r="D46" s="255"/>
      <c r="E46" s="256"/>
      <c r="F46" s="253"/>
      <c r="G46" s="253"/>
      <c r="J46" s="672" t="s">
        <v>502</v>
      </c>
      <c r="K46" s="676">
        <f>B46</f>
        <v>0.76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0.56999999999999995</v>
      </c>
      <c r="C48" s="253"/>
      <c r="D48" s="253"/>
      <c r="E48" s="253"/>
      <c r="F48" s="253"/>
      <c r="G48" s="253"/>
      <c r="J48" s="661" t="s">
        <v>498</v>
      </c>
      <c r="K48" s="679">
        <f>B48</f>
        <v>0.56999999999999995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101.2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139768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13013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27.4</v>
      </c>
      <c r="D4" s="600">
        <v>97.3</v>
      </c>
      <c r="E4" s="600">
        <v>1.05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42.3</v>
      </c>
      <c r="D5" s="751">
        <v>114.1</v>
      </c>
      <c r="E5" s="751">
        <v>1.3</v>
      </c>
      <c r="G5" s="647" t="s">
        <v>446</v>
      </c>
      <c r="H5" s="648">
        <f>IF(ISBLANK(B4),"",B4)</f>
        <v>2</v>
      </c>
      <c r="I5" s="648">
        <f>IF(ISBLANK(B5),"",B5)</f>
        <v>3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12.2</v>
      </c>
      <c r="D6" s="959">
        <v>101.2</v>
      </c>
      <c r="E6" s="959">
        <v>0.83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27.4</v>
      </c>
      <c r="I9" s="648">
        <f>IF(ISBLANK(C5),"",C5)</f>
        <v>42.3</v>
      </c>
      <c r="J9" s="649">
        <f>IF(ISBLANK(C6),"",C6)</f>
        <v>12.2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</v>
      </c>
      <c r="C4" s="643">
        <v>1.1000000000000001</v>
      </c>
      <c r="D4" s="643">
        <v>1</v>
      </c>
      <c r="E4" s="643">
        <v>0.21</v>
      </c>
      <c r="F4" s="643">
        <v>1.1000000000000001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10</v>
      </c>
      <c r="C5" s="602">
        <v>0.9</v>
      </c>
      <c r="D5" s="602">
        <v>1.1000000000000001</v>
      </c>
      <c r="E5" s="602">
        <v>0.21</v>
      </c>
      <c r="F5" s="602">
        <v>1.1000000000000001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0.9</v>
      </c>
      <c r="D6" s="602">
        <v>1.5</v>
      </c>
      <c r="E6" s="602">
        <v>0</v>
      </c>
      <c r="F6" s="602">
        <v>0.7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90.4</v>
      </c>
      <c r="D5" s="602">
        <v>2</v>
      </c>
      <c r="E5" s="602">
        <v>18.2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97.3</v>
      </c>
      <c r="C7" s="1067">
        <v>94.7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18.2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728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243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3555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39653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3692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643</v>
      </c>
      <c r="C5" s="1034">
        <v>328</v>
      </c>
      <c r="D5" s="600">
        <v>315</v>
      </c>
      <c r="G5" s="871" t="s">
        <v>126</v>
      </c>
      <c r="H5" s="637">
        <f>IF(ISBLANK(D7),"",D7)</f>
        <v>345</v>
      </c>
    </row>
    <row r="6" spans="1:17" x14ac:dyDescent="0.25">
      <c r="A6" s="641">
        <v>2021</v>
      </c>
      <c r="B6" s="1034">
        <v>642</v>
      </c>
      <c r="C6" s="1034">
        <v>327</v>
      </c>
      <c r="D6" s="602">
        <v>315</v>
      </c>
      <c r="G6" s="635" t="s">
        <v>127</v>
      </c>
      <c r="H6" s="623">
        <f>IF(ISBLANK(C7),"",C7)</f>
        <v>383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728</v>
      </c>
      <c r="C7" s="1034">
        <v>383</v>
      </c>
      <c r="D7" s="617">
        <v>345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345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383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1.1000000000000001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561</v>
      </c>
      <c r="C6" s="55">
        <v>285</v>
      </c>
      <c r="D6" s="55">
        <v>276</v>
      </c>
      <c r="E6" s="70">
        <v>802</v>
      </c>
      <c r="F6" s="55">
        <v>434</v>
      </c>
      <c r="G6" s="110">
        <v>368</v>
      </c>
      <c r="H6" s="55">
        <v>438</v>
      </c>
      <c r="I6" s="55">
        <v>231</v>
      </c>
      <c r="J6" s="55">
        <v>207</v>
      </c>
      <c r="K6" s="70">
        <v>1692</v>
      </c>
      <c r="L6" s="55">
        <v>894</v>
      </c>
      <c r="M6" s="110">
        <v>798</v>
      </c>
      <c r="N6" s="70">
        <v>1695</v>
      </c>
      <c r="O6" s="55">
        <v>909</v>
      </c>
      <c r="P6" s="110">
        <v>786</v>
      </c>
      <c r="Q6" s="70">
        <v>6764</v>
      </c>
      <c r="R6" s="55">
        <v>3515</v>
      </c>
      <c r="S6" s="110">
        <v>3249</v>
      </c>
      <c r="T6" s="70">
        <v>11017</v>
      </c>
      <c r="U6" s="55">
        <v>5538</v>
      </c>
      <c r="V6" s="160">
        <v>5479</v>
      </c>
    </row>
    <row r="7" spans="1:22" x14ac:dyDescent="0.25">
      <c r="A7" s="286">
        <v>2021</v>
      </c>
      <c r="B7" s="167">
        <v>572</v>
      </c>
      <c r="C7" s="94">
        <v>290</v>
      </c>
      <c r="D7" s="94">
        <v>282</v>
      </c>
      <c r="E7" s="167">
        <v>753</v>
      </c>
      <c r="F7" s="94">
        <v>406</v>
      </c>
      <c r="G7" s="169">
        <v>347</v>
      </c>
      <c r="H7" s="94">
        <v>447</v>
      </c>
      <c r="I7" s="94">
        <v>240</v>
      </c>
      <c r="J7" s="94">
        <v>207</v>
      </c>
      <c r="K7" s="167">
        <v>1666</v>
      </c>
      <c r="L7" s="94">
        <v>881</v>
      </c>
      <c r="M7" s="169">
        <v>785</v>
      </c>
      <c r="N7" s="167">
        <v>1688</v>
      </c>
      <c r="O7" s="94">
        <v>905</v>
      </c>
      <c r="P7" s="169">
        <v>783</v>
      </c>
      <c r="Q7" s="167">
        <v>6639</v>
      </c>
      <c r="R7" s="94">
        <v>3464</v>
      </c>
      <c r="S7" s="169">
        <v>3175</v>
      </c>
      <c r="T7" s="212">
        <v>10825</v>
      </c>
      <c r="U7" s="58">
        <v>5450</v>
      </c>
      <c r="V7" s="160">
        <v>5375</v>
      </c>
    </row>
    <row r="8" spans="1:22" x14ac:dyDescent="0.25">
      <c r="A8" s="219">
        <v>2022</v>
      </c>
      <c r="B8" s="72">
        <v>655</v>
      </c>
      <c r="C8" s="61">
        <v>328</v>
      </c>
      <c r="D8" s="61">
        <v>327</v>
      </c>
      <c r="E8" s="72">
        <v>771</v>
      </c>
      <c r="F8" s="61">
        <v>409</v>
      </c>
      <c r="G8" s="111">
        <v>362</v>
      </c>
      <c r="H8" s="61">
        <v>434</v>
      </c>
      <c r="I8" s="61">
        <v>235</v>
      </c>
      <c r="J8" s="61">
        <v>199</v>
      </c>
      <c r="K8" s="72">
        <v>1761</v>
      </c>
      <c r="L8" s="61">
        <v>919</v>
      </c>
      <c r="M8" s="111">
        <v>842</v>
      </c>
      <c r="N8" s="72">
        <v>1555</v>
      </c>
      <c r="O8" s="61">
        <v>853</v>
      </c>
      <c r="P8" s="111">
        <v>702</v>
      </c>
      <c r="Q8" s="72">
        <v>6458</v>
      </c>
      <c r="R8" s="61">
        <v>3359</v>
      </c>
      <c r="S8" s="111">
        <v>3099</v>
      </c>
      <c r="T8" s="72">
        <v>10741</v>
      </c>
      <c r="U8" s="61">
        <v>5412</v>
      </c>
      <c r="V8" s="111">
        <v>5329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655</v>
      </c>
      <c r="C15" s="172">
        <f>E8</f>
        <v>771</v>
      </c>
      <c r="D15" s="172">
        <f>H8</f>
        <v>434</v>
      </c>
      <c r="E15" s="172">
        <f>K8</f>
        <v>1761</v>
      </c>
      <c r="F15" s="172">
        <f>N8</f>
        <v>1555</v>
      </c>
      <c r="G15" s="172">
        <f>Q8</f>
        <v>6458</v>
      </c>
      <c r="H15" s="334">
        <f>T8</f>
        <v>10741</v>
      </c>
      <c r="M15" s="172">
        <f>K8</f>
        <v>1761</v>
      </c>
      <c r="N15" s="172">
        <f>H15-E15-O15</f>
        <v>6123</v>
      </c>
      <c r="O15" s="172">
        <f>H15-(B15+C15+G15)</f>
        <v>2857</v>
      </c>
      <c r="P15" s="29"/>
      <c r="Q15" s="100">
        <f>M15/H15*100</f>
        <v>16.395121497067311</v>
      </c>
      <c r="R15" s="100">
        <f>N15/H15*100</f>
        <v>57.005865375663348</v>
      </c>
      <c r="S15" s="100">
        <f>O15/H15*100</f>
        <v>26.599013127269345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16.395121497067311</v>
      </c>
      <c r="R18" s="100">
        <f>N15/H15*100</f>
        <v>57.005865375663348</v>
      </c>
      <c r="S18" s="100">
        <f>O15/H15*100</f>
        <v>26.599013127269345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13.2</v>
      </c>
      <c r="C24" s="361"/>
      <c r="D24" s="361"/>
      <c r="E24" s="167">
        <v>13.2</v>
      </c>
      <c r="F24" s="361"/>
      <c r="G24" s="362"/>
      <c r="H24" s="167">
        <v>13.16</v>
      </c>
      <c r="I24" s="94">
        <v>25.64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12</v>
      </c>
      <c r="C25" s="357"/>
      <c r="D25" s="357"/>
      <c r="E25" s="72">
        <v>11.9</v>
      </c>
      <c r="F25" s="357"/>
      <c r="G25" s="461"/>
      <c r="H25" s="72">
        <v>12.05</v>
      </c>
      <c r="I25" s="61">
        <v>24.39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25.64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25.64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24.39</v>
      </c>
      <c r="F34" s="702">
        <f t="shared" si="3"/>
        <v>2022</v>
      </c>
      <c r="G34" s="676">
        <f t="shared" si="4"/>
        <v>0</v>
      </c>
      <c r="H34" s="676">
        <f t="shared" si="5"/>
        <v>24.39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>
        <v>0</v>
      </c>
      <c r="D4" s="600">
        <v>2</v>
      </c>
      <c r="E4" s="599">
        <v>0</v>
      </c>
      <c r="F4" s="600">
        <v>2.4</v>
      </c>
      <c r="G4" s="600">
        <v>1.2</v>
      </c>
    </row>
    <row r="5" spans="1:10" x14ac:dyDescent="0.25">
      <c r="A5" s="286">
        <v>2022</v>
      </c>
      <c r="B5" s="751">
        <v>3</v>
      </c>
      <c r="C5" s="751">
        <v>0</v>
      </c>
      <c r="D5" s="751">
        <v>2</v>
      </c>
      <c r="E5" s="753">
        <v>0</v>
      </c>
      <c r="F5" s="751">
        <v>2.9</v>
      </c>
      <c r="G5" s="751">
        <v>1.1000000000000001</v>
      </c>
    </row>
    <row r="6" spans="1:10" x14ac:dyDescent="0.25">
      <c r="A6" s="218">
        <v>2023</v>
      </c>
      <c r="B6" s="752">
        <v>4</v>
      </c>
      <c r="C6" s="752">
        <v>0</v>
      </c>
      <c r="D6" s="752">
        <v>2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2</v>
      </c>
      <c r="E11" s="103">
        <f>A4</f>
        <v>2021</v>
      </c>
      <c r="F11" s="80">
        <f>IF(ISBLANK(B4),"",B4)</f>
        <v>2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3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280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320</v>
      </c>
    </row>
    <row r="17" spans="2:3" x14ac:dyDescent="0.25">
      <c r="B17" s="253">
        <v>2022</v>
      </c>
      <c r="C17" s="1100">
        <v>276</v>
      </c>
    </row>
    <row r="18" spans="2:3" x14ac:dyDescent="0.25">
      <c r="B18" s="253">
        <v>2023</v>
      </c>
      <c r="C18" s="1100">
        <v>280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320</v>
      </c>
    </row>
    <row r="22" spans="2:3" x14ac:dyDescent="0.25">
      <c r="B22" s="636">
        <f>B17</f>
        <v>2022</v>
      </c>
      <c r="C22" s="636">
        <f t="shared" ref="C22:C23" si="0">IF(ISBLANK(C17),"",C17)</f>
        <v>276</v>
      </c>
    </row>
    <row r="23" spans="2:3" x14ac:dyDescent="0.25">
      <c r="B23" s="636">
        <f>B18</f>
        <v>2023</v>
      </c>
      <c r="C23" s="636">
        <f t="shared" si="0"/>
        <v>280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11</v>
      </c>
      <c r="D5" s="55">
        <v>7</v>
      </c>
      <c r="E5" s="269">
        <f>SUM(B5:D5)</f>
        <v>23</v>
      </c>
      <c r="F5" s="71">
        <v>116</v>
      </c>
      <c r="G5" s="70">
        <v>0.3</v>
      </c>
      <c r="H5" s="55">
        <v>0.2</v>
      </c>
      <c r="I5" s="110">
        <v>0.2</v>
      </c>
      <c r="J5" s="71">
        <v>1.1000000000000001</v>
      </c>
    </row>
    <row r="6" spans="1:10" x14ac:dyDescent="0.25">
      <c r="A6" s="286">
        <v>2022</v>
      </c>
      <c r="B6" s="757">
        <v>6</v>
      </c>
      <c r="C6" s="758">
        <v>12</v>
      </c>
      <c r="D6" s="758">
        <v>7</v>
      </c>
      <c r="E6" s="270">
        <f>SUM(B6:D6)</f>
        <v>25</v>
      </c>
      <c r="F6" s="214">
        <v>102</v>
      </c>
      <c r="G6" s="457">
        <v>0.3</v>
      </c>
      <c r="H6" s="458">
        <v>0.2</v>
      </c>
      <c r="I6" s="763">
        <v>0.2</v>
      </c>
      <c r="J6" s="214">
        <v>1</v>
      </c>
    </row>
    <row r="7" spans="1:10" x14ac:dyDescent="0.25">
      <c r="A7" s="218">
        <v>2023</v>
      </c>
      <c r="B7" s="167">
        <v>12</v>
      </c>
      <c r="C7" s="94">
        <v>12</v>
      </c>
      <c r="D7" s="94">
        <v>8</v>
      </c>
      <c r="E7" s="447">
        <f>SUM(B7:D7)</f>
        <v>32</v>
      </c>
      <c r="F7" s="168">
        <v>71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102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71</v>
      </c>
      <c r="C15" s="28"/>
      <c r="D15" s="28"/>
      <c r="F15" s="626" t="s">
        <v>1527</v>
      </c>
      <c r="G15" s="622">
        <f>IF(ISBLANK(C7),"",C7)</f>
        <v>12</v>
      </c>
      <c r="I15" s="626" t="s">
        <v>1538</v>
      </c>
      <c r="J15" s="622">
        <f>IF(ISBLANK(C7),"",C7)</f>
        <v>12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</v>
      </c>
      <c r="I16" s="627" t="s">
        <v>1539</v>
      </c>
      <c r="J16" s="623">
        <f>IF(ISBLANK(D7),"",D7)</f>
        <v>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15.8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13</v>
      </c>
      <c r="C7" s="759"/>
      <c r="D7" s="759"/>
      <c r="E7" s="457">
        <v>11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13</v>
      </c>
      <c r="C8" s="760"/>
      <c r="D8" s="760"/>
      <c r="E8" s="601">
        <v>10.8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15.8</v>
      </c>
      <c r="K16" s="756"/>
    </row>
    <row r="17" spans="1:10" x14ac:dyDescent="0.25">
      <c r="A17" s="701">
        <f>A7</f>
        <v>2021</v>
      </c>
      <c r="B17" s="853">
        <f>IF(ISBLANK(B7),"",B7)</f>
        <v>13</v>
      </c>
      <c r="C17" s="755"/>
      <c r="I17" s="701">
        <f>A7</f>
        <v>2021</v>
      </c>
      <c r="J17" s="853">
        <f>IF(ISBLANK(E7),"",E7)</f>
        <v>11</v>
      </c>
    </row>
    <row r="18" spans="1:10" x14ac:dyDescent="0.25">
      <c r="A18" s="702">
        <f>A8</f>
        <v>2022</v>
      </c>
      <c r="B18" s="676">
        <f>IF(ISBLANK(B8),"",B8)</f>
        <v>13</v>
      </c>
      <c r="C18" s="755"/>
      <c r="I18" s="702">
        <f>A8</f>
        <v>2022</v>
      </c>
      <c r="J18" s="676">
        <f>IF(ISBLANK(E8),"",E8)</f>
        <v>10.8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>
        <v>0.6</v>
      </c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>
        <v>1.2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1.7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40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</v>
      </c>
      <c r="C5" s="602">
        <v>39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</v>
      </c>
      <c r="C6" s="602">
        <v>39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2730</v>
      </c>
      <c r="D5" s="643">
        <v>161</v>
      </c>
      <c r="E5" s="869">
        <v>5.8</v>
      </c>
      <c r="F5" s="1039">
        <v>5.9</v>
      </c>
      <c r="G5" s="1039">
        <v>5.7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3578</v>
      </c>
      <c r="D6" s="657">
        <v>214</v>
      </c>
      <c r="E6" s="657">
        <v>5.9</v>
      </c>
      <c r="F6" s="657">
        <v>6</v>
      </c>
      <c r="G6" s="657">
        <v>5.9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3555</v>
      </c>
      <c r="D7" s="617">
        <v>243</v>
      </c>
      <c r="E7" s="617">
        <v>6.8</v>
      </c>
      <c r="F7" s="617">
        <v>7.1</v>
      </c>
      <c r="G7" s="617">
        <v>6.5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19.3</v>
      </c>
      <c r="C4" s="655">
        <v>47</v>
      </c>
      <c r="D4" s="655">
        <v>2.8</v>
      </c>
      <c r="E4" s="655">
        <v>47</v>
      </c>
      <c r="F4" s="655">
        <v>0.4</v>
      </c>
      <c r="G4" s="655">
        <v>4</v>
      </c>
      <c r="H4" s="655">
        <v>0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15.8</v>
      </c>
      <c r="C5" s="602">
        <v>54</v>
      </c>
      <c r="D5" s="602">
        <v>3.1</v>
      </c>
      <c r="E5" s="602">
        <v>46</v>
      </c>
      <c r="F5" s="602">
        <v>0.4</v>
      </c>
      <c r="G5" s="602">
        <v>5</v>
      </c>
      <c r="H5" s="602">
        <v>0</v>
      </c>
      <c r="I5" s="602">
        <v>1</v>
      </c>
      <c r="J5" s="602">
        <v>0</v>
      </c>
      <c r="K5" s="253"/>
      <c r="L5" s="253"/>
      <c r="M5" s="253"/>
    </row>
    <row r="6" spans="1:13" x14ac:dyDescent="0.25">
      <c r="A6" s="481">
        <v>2023</v>
      </c>
      <c r="B6" s="617"/>
      <c r="C6" s="617">
        <v>59</v>
      </c>
      <c r="D6" s="617"/>
      <c r="E6" s="617">
        <v>43</v>
      </c>
      <c r="F6" s="617"/>
      <c r="G6" s="617">
        <v>6</v>
      </c>
      <c r="H6" s="617">
        <v>0</v>
      </c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75</v>
      </c>
      <c r="C4" s="1006">
        <v>38</v>
      </c>
      <c r="D4" s="1006">
        <v>37</v>
      </c>
      <c r="E4" s="1005">
        <v>243</v>
      </c>
      <c r="F4" s="1006">
        <v>122</v>
      </c>
      <c r="G4" s="1006">
        <v>121</v>
      </c>
      <c r="H4" s="1007">
        <v>6.8</v>
      </c>
      <c r="I4" s="1007">
        <v>22.1</v>
      </c>
      <c r="J4" s="1007">
        <v>-15.3</v>
      </c>
      <c r="K4" s="70">
        <v>196</v>
      </c>
      <c r="L4" s="55">
        <v>93</v>
      </c>
      <c r="M4" s="110">
        <v>103</v>
      </c>
      <c r="N4" s="55">
        <v>226</v>
      </c>
      <c r="O4" s="55">
        <v>93</v>
      </c>
      <c r="P4" s="110">
        <v>133</v>
      </c>
    </row>
    <row r="5" spans="1:17" x14ac:dyDescent="0.25">
      <c r="A5" s="286">
        <v>2021</v>
      </c>
      <c r="B5" s="1008">
        <v>76</v>
      </c>
      <c r="C5" s="1009">
        <v>39</v>
      </c>
      <c r="D5" s="1009">
        <v>37</v>
      </c>
      <c r="E5" s="1008">
        <v>243</v>
      </c>
      <c r="F5" s="1009">
        <v>117</v>
      </c>
      <c r="G5" s="1009">
        <v>126</v>
      </c>
      <c r="H5" s="1010">
        <v>7</v>
      </c>
      <c r="I5" s="1010">
        <v>22.4</v>
      </c>
      <c r="J5" s="1010">
        <v>-15.4</v>
      </c>
      <c r="K5" s="212">
        <v>320</v>
      </c>
      <c r="L5" s="58">
        <v>135</v>
      </c>
      <c r="M5" s="160">
        <v>185</v>
      </c>
      <c r="N5" s="58">
        <v>338</v>
      </c>
      <c r="O5" s="58">
        <v>149</v>
      </c>
      <c r="P5" s="160">
        <v>189</v>
      </c>
    </row>
    <row r="6" spans="1:17" x14ac:dyDescent="0.25">
      <c r="A6" s="219">
        <v>2022</v>
      </c>
      <c r="B6" s="1011">
        <v>83</v>
      </c>
      <c r="C6" s="1012">
        <v>41</v>
      </c>
      <c r="D6" s="1012">
        <v>42</v>
      </c>
      <c r="E6" s="1011">
        <v>179</v>
      </c>
      <c r="F6" s="1012">
        <v>90</v>
      </c>
      <c r="G6" s="1012">
        <v>89</v>
      </c>
      <c r="H6" s="1013">
        <v>7.7</v>
      </c>
      <c r="I6" s="1013">
        <v>16.7</v>
      </c>
      <c r="J6" s="1013">
        <v>-8.9</v>
      </c>
      <c r="K6" s="1014">
        <v>308</v>
      </c>
      <c r="L6" s="1015">
        <v>150</v>
      </c>
      <c r="M6" s="1016">
        <v>158</v>
      </c>
      <c r="N6" s="1015">
        <v>363</v>
      </c>
      <c r="O6" s="1015">
        <v>178</v>
      </c>
      <c r="P6" s="1016">
        <v>185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37</v>
      </c>
      <c r="C13" s="319">
        <f>IF(ISBLANK(C4),"",C4)</f>
        <v>38</v>
      </c>
      <c r="D13" s="364"/>
      <c r="E13" s="322">
        <f>A4</f>
        <v>2020</v>
      </c>
      <c r="F13" s="319">
        <f>IF(ISBLANK(G4),"",G4)</f>
        <v>121</v>
      </c>
      <c r="G13" s="319">
        <f>IF(ISBLANK(F4),"",F4)</f>
        <v>122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37</v>
      </c>
      <c r="C14" s="320">
        <f t="shared" ref="C14:C15" si="2">IF(ISBLANK(C5),"",C5)</f>
        <v>39</v>
      </c>
      <c r="D14" s="364"/>
      <c r="E14" s="323">
        <f t="shared" ref="E14:E15" si="3">A5</f>
        <v>2021</v>
      </c>
      <c r="F14" s="320">
        <f t="shared" ref="F14:F15" si="4">IF(ISBLANK(G5),"",G5)</f>
        <v>126</v>
      </c>
      <c r="G14" s="320">
        <f t="shared" ref="G14:G15" si="5">IF(ISBLANK(F5),"",F5)</f>
        <v>117</v>
      </c>
      <c r="H14" s="389"/>
      <c r="I14" s="389"/>
      <c r="J14" s="48"/>
      <c r="K14" s="325" t="s">
        <v>536</v>
      </c>
      <c r="L14" s="328">
        <f>IF(ISBLANK(K4),"",K4)</f>
        <v>196</v>
      </c>
      <c r="M14" s="328">
        <f>IF(ISBLANK(K5),"",K5)</f>
        <v>320</v>
      </c>
      <c r="N14" s="328">
        <f>IF(ISBLANK(K6),"",K6)</f>
        <v>308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42</v>
      </c>
      <c r="C15" s="321">
        <f t="shared" si="2"/>
        <v>41</v>
      </c>
      <c r="E15" s="324">
        <f t="shared" si="3"/>
        <v>2022</v>
      </c>
      <c r="F15" s="321">
        <f t="shared" si="4"/>
        <v>89</v>
      </c>
      <c r="G15" s="321">
        <f t="shared" si="5"/>
        <v>90</v>
      </c>
      <c r="H15" s="211"/>
      <c r="I15" s="211"/>
      <c r="J15" s="28"/>
      <c r="K15" s="326" t="s">
        <v>535</v>
      </c>
      <c r="L15" s="329">
        <f>IF(ISBLANK(N4),"",N4)</f>
        <v>226</v>
      </c>
      <c r="M15" s="329">
        <f>IF(ISBLANK(N5),"",N5)</f>
        <v>338</v>
      </c>
      <c r="N15" s="329">
        <f>IF(ISBLANK(N6),"",N6)</f>
        <v>363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196</v>
      </c>
      <c r="M19" s="328">
        <f>IF(ISBLANK(K5),"",K5)</f>
        <v>320</v>
      </c>
      <c r="N19" s="328">
        <f>IF(ISBLANK(K6),"",K6)</f>
        <v>308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226</v>
      </c>
      <c r="M20" s="329">
        <f>IF(ISBLANK(N5),"",N5)</f>
        <v>338</v>
      </c>
      <c r="N20" s="329">
        <f>IF(ISBLANK(N6),"",N6)</f>
        <v>363</v>
      </c>
      <c r="O20" s="364"/>
    </row>
    <row r="21" spans="1:15" x14ac:dyDescent="0.25">
      <c r="A21" s="322">
        <f>A4</f>
        <v>2020</v>
      </c>
      <c r="B21" s="319">
        <f>IF(ISBLANK(D4),"",D4)</f>
        <v>37</v>
      </c>
      <c r="C21" s="319">
        <f>IF(ISBLANK(C4),"",C4)</f>
        <v>38</v>
      </c>
      <c r="E21" s="322">
        <f>A4</f>
        <v>2020</v>
      </c>
      <c r="F21" s="319">
        <f>IF(ISBLANK(G4),"",G4)</f>
        <v>121</v>
      </c>
      <c r="G21" s="319">
        <f>IF(ISBLANK(F4),"",F4)</f>
        <v>122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37</v>
      </c>
      <c r="C22" s="320">
        <f t="shared" ref="C22:C23" si="8">IF(ISBLANK(C5),"",C5)</f>
        <v>39</v>
      </c>
      <c r="E22" s="323">
        <f t="shared" ref="E22:E23" si="9">A5</f>
        <v>2021</v>
      </c>
      <c r="F22" s="320">
        <f t="shared" ref="F22:F23" si="10">IF(ISBLANK(G5),"",G5)</f>
        <v>126</v>
      </c>
      <c r="G22" s="320">
        <f t="shared" ref="G22:G23" si="11">IF(ISBLANK(F5),"",F5)</f>
        <v>117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42</v>
      </c>
      <c r="C23" s="321">
        <f t="shared" si="8"/>
        <v>41</v>
      </c>
      <c r="E23" s="324">
        <f t="shared" si="9"/>
        <v>2022</v>
      </c>
      <c r="F23" s="321">
        <f t="shared" si="10"/>
        <v>89</v>
      </c>
      <c r="G23" s="321">
        <f t="shared" si="11"/>
        <v>90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25</v>
      </c>
      <c r="F5" s="616"/>
      <c r="G5" s="945"/>
      <c r="H5" s="599">
        <v>52</v>
      </c>
      <c r="I5" s="616">
        <v>24</v>
      </c>
      <c r="J5" s="616">
        <v>28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11</v>
      </c>
      <c r="F6" s="1028"/>
      <c r="G6" s="980"/>
      <c r="H6" s="1034">
        <v>34</v>
      </c>
      <c r="I6" s="1028">
        <v>22</v>
      </c>
      <c r="J6" s="1028">
        <v>12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9</v>
      </c>
      <c r="F7" s="1028"/>
      <c r="G7" s="980"/>
      <c r="H7" s="1034">
        <v>28</v>
      </c>
      <c r="I7" s="1028">
        <v>9</v>
      </c>
      <c r="J7" s="1028">
        <v>19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</v>
      </c>
    </row>
    <row r="15" spans="1:12" ht="30" x14ac:dyDescent="0.25">
      <c r="A15" s="833" t="s">
        <v>1543</v>
      </c>
      <c r="B15" s="623">
        <f>IF(ISBLANK(J7),"",J7)</f>
        <v>19</v>
      </c>
    </row>
    <row r="17" spans="1:2" x14ac:dyDescent="0.25">
      <c r="A17" s="625" t="s">
        <v>1540</v>
      </c>
      <c r="B17" s="621">
        <f>IF(ISBLANK(I7),"",I7)</f>
        <v>9</v>
      </c>
    </row>
    <row r="18" spans="1:2" x14ac:dyDescent="0.25">
      <c r="A18" s="627" t="s">
        <v>1541</v>
      </c>
      <c r="B18" s="623">
        <f>IF(ISBLANK(J7),"",J7)</f>
        <v>19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64.099999999999994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66.3</v>
      </c>
      <c r="C6" s="614">
        <v>30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67.400000000000006</v>
      </c>
      <c r="C10" s="614">
        <v>23.3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64.099999999999994</v>
      </c>
      <c r="C14" s="73">
        <v>34.799999999999997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253.30699999999999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2238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1256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8088.2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257.10700000000003</v>
      </c>
      <c r="C5" s="611">
        <v>198.12899999999999</v>
      </c>
      <c r="D5" s="751">
        <v>3724</v>
      </c>
      <c r="E5" s="751">
        <v>34</v>
      </c>
      <c r="G5" s="358">
        <v>2014</v>
      </c>
      <c r="H5" s="70">
        <v>7827.03</v>
      </c>
      <c r="I5" s="55">
        <v>6992.03</v>
      </c>
      <c r="J5" s="55">
        <v>835</v>
      </c>
      <c r="K5" s="71">
        <v>28</v>
      </c>
    </row>
    <row r="6" spans="1:12" x14ac:dyDescent="0.25">
      <c r="A6" s="286">
        <v>2021</v>
      </c>
      <c r="B6" s="601">
        <v>253.30699999999999</v>
      </c>
      <c r="C6" s="612">
        <v>179.75700000000001</v>
      </c>
      <c r="D6" s="959">
        <v>3491</v>
      </c>
      <c r="E6" s="959">
        <v>32</v>
      </c>
      <c r="G6" s="480">
        <v>2017</v>
      </c>
      <c r="H6" s="212">
        <v>7825.02</v>
      </c>
      <c r="I6" s="58">
        <v>6992.01</v>
      </c>
      <c r="J6" s="58">
        <v>833.01</v>
      </c>
      <c r="K6" s="214">
        <v>28</v>
      </c>
    </row>
    <row r="7" spans="1:12" x14ac:dyDescent="0.25">
      <c r="A7" s="218">
        <v>2022</v>
      </c>
      <c r="B7" s="601">
        <v>253.30699999999999</v>
      </c>
      <c r="C7" s="612">
        <v>179.75700000000001</v>
      </c>
      <c r="D7" s="959">
        <v>3342</v>
      </c>
      <c r="E7" s="959">
        <v>31</v>
      </c>
      <c r="G7" s="482">
        <v>2020</v>
      </c>
      <c r="H7" s="72">
        <v>8088.2</v>
      </c>
      <c r="I7" s="61">
        <v>7256.2</v>
      </c>
      <c r="J7" s="61">
        <v>832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179.75700000000001</v>
      </c>
      <c r="D14" s="631">
        <f>A5</f>
        <v>2020</v>
      </c>
      <c r="E14" s="625">
        <f>IF(ISBLANK(D5),"",D5)</f>
        <v>3724</v>
      </c>
      <c r="F14" s="211"/>
      <c r="G14" s="634" t="s">
        <v>925</v>
      </c>
      <c r="H14" s="621">
        <f>IF(ISBLANK(J7),"",J7)</f>
        <v>832</v>
      </c>
      <c r="I14" s="211"/>
      <c r="J14" s="211"/>
    </row>
    <row r="15" spans="1:12" x14ac:dyDescent="0.25">
      <c r="A15" s="870" t="s">
        <v>16</v>
      </c>
      <c r="B15" s="630">
        <f>IF(ISBLANK(B7),"",B7)</f>
        <v>253.30699999999999</v>
      </c>
      <c r="D15" s="632">
        <f t="shared" ref="D15:D16" si="0">A6</f>
        <v>2021</v>
      </c>
      <c r="E15" s="626">
        <f>IF(ISBLANK(D6),"",D6)</f>
        <v>3491</v>
      </c>
      <c r="F15" s="211"/>
      <c r="G15" s="635" t="s">
        <v>926</v>
      </c>
      <c r="H15" s="623">
        <f>IF(ISBLANK(I7),"",I7)</f>
        <v>7256.2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3342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179.75700000000001</v>
      </c>
      <c r="F19" s="253"/>
      <c r="G19" s="634" t="s">
        <v>529</v>
      </c>
      <c r="H19" s="621">
        <f>IF(ISBLANK(J7),"",J7)</f>
        <v>832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253.30699999999999</v>
      </c>
      <c r="F20" s="253"/>
      <c r="G20" s="635" t="s">
        <v>528</v>
      </c>
      <c r="H20" s="623">
        <f>IF(ISBLANK(I7),"",I7)</f>
        <v>7256.2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0.9</v>
      </c>
      <c r="C5" s="1092">
        <v>2238</v>
      </c>
      <c r="D5" s="1093">
        <v>42</v>
      </c>
      <c r="E5" s="1092">
        <v>1256</v>
      </c>
      <c r="F5" s="1093">
        <v>26</v>
      </c>
    </row>
    <row r="6" spans="1:9" x14ac:dyDescent="0.25">
      <c r="A6" s="218">
        <v>2021</v>
      </c>
      <c r="B6" s="1092">
        <v>1.3</v>
      </c>
      <c r="C6" s="1092">
        <v>2238</v>
      </c>
      <c r="D6" s="1093">
        <v>42</v>
      </c>
      <c r="E6" s="1092">
        <v>1256</v>
      </c>
      <c r="F6" s="1093">
        <v>26</v>
      </c>
    </row>
    <row r="7" spans="1:9" x14ac:dyDescent="0.25">
      <c r="A7" s="219">
        <v>2022</v>
      </c>
      <c r="B7" s="73">
        <v>1</v>
      </c>
      <c r="C7" s="73">
        <v>2238</v>
      </c>
      <c r="D7" s="73">
        <v>42</v>
      </c>
      <c r="E7" s="73">
        <v>1256</v>
      </c>
      <c r="F7" s="73">
        <v>26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1951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1813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7503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7087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416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5768</v>
      </c>
      <c r="C5" s="458">
        <v>5766</v>
      </c>
      <c r="D5" s="458">
        <v>2</v>
      </c>
      <c r="E5" s="457">
        <v>15618</v>
      </c>
      <c r="F5" s="458">
        <v>15614</v>
      </c>
      <c r="G5" s="458">
        <v>4</v>
      </c>
      <c r="H5" s="457">
        <v>2.7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4454</v>
      </c>
      <c r="C6" s="458">
        <v>4384</v>
      </c>
      <c r="D6" s="458">
        <v>70</v>
      </c>
      <c r="E6" s="457">
        <v>11674</v>
      </c>
      <c r="F6" s="458">
        <v>11551</v>
      </c>
      <c r="G6" s="458">
        <v>123</v>
      </c>
      <c r="H6" s="457">
        <v>2.6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1951</v>
      </c>
      <c r="C7" s="612">
        <v>1813</v>
      </c>
      <c r="D7" s="612">
        <v>138</v>
      </c>
      <c r="E7" s="601">
        <v>7503</v>
      </c>
      <c r="F7" s="612">
        <v>7087</v>
      </c>
      <c r="G7" s="612">
        <v>416</v>
      </c>
      <c r="H7" s="947">
        <v>3.9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5768</v>
      </c>
      <c r="C14" s="674">
        <f t="shared" ref="C14:D14" si="0">IF(ISBLANK(C5),"",C5)</f>
        <v>5766</v>
      </c>
      <c r="D14" s="669">
        <f t="shared" si="0"/>
        <v>2</v>
      </c>
      <c r="F14" s="884">
        <f>A5</f>
        <v>2020</v>
      </c>
      <c r="G14" s="674">
        <f>IF(ISBLANK(E5),"",E5)</f>
        <v>15618</v>
      </c>
      <c r="H14" s="674">
        <f t="shared" ref="H14:I16" si="1">IF(ISBLANK(F5),"",F5)</f>
        <v>15614</v>
      </c>
      <c r="I14" s="669">
        <f t="shared" si="1"/>
        <v>4</v>
      </c>
      <c r="J14" s="756"/>
      <c r="K14" s="884">
        <f>A5</f>
        <v>2020</v>
      </c>
      <c r="L14" s="674">
        <f>IF(ISBLANK(H5),"",H5)</f>
        <v>2.7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4454</v>
      </c>
      <c r="C15" s="879">
        <f t="shared" si="3"/>
        <v>4384</v>
      </c>
      <c r="D15" s="886">
        <f t="shared" si="3"/>
        <v>70</v>
      </c>
      <c r="F15" s="890">
        <f t="shared" ref="F15:F16" si="4">A6</f>
        <v>2021</v>
      </c>
      <c r="G15" s="853">
        <f t="shared" ref="G15:G16" si="5">IF(ISBLANK(E6),"",E6)</f>
        <v>11674</v>
      </c>
      <c r="H15" s="853">
        <f t="shared" si="1"/>
        <v>11551</v>
      </c>
      <c r="I15" s="670">
        <f t="shared" si="1"/>
        <v>123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1951</v>
      </c>
      <c r="C16" s="888">
        <f t="shared" si="3"/>
        <v>1813</v>
      </c>
      <c r="D16" s="889">
        <f t="shared" si="3"/>
        <v>138</v>
      </c>
      <c r="F16" s="891">
        <f t="shared" si="4"/>
        <v>2022</v>
      </c>
      <c r="G16" s="676">
        <f t="shared" si="5"/>
        <v>7503</v>
      </c>
      <c r="H16" s="676">
        <f t="shared" si="1"/>
        <v>7087</v>
      </c>
      <c r="I16" s="671">
        <f t="shared" si="1"/>
        <v>416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5768</v>
      </c>
      <c r="C22" s="674">
        <f t="shared" ref="C22:D22" si="8">IF(ISBLANK(C5),"",C5)</f>
        <v>5766</v>
      </c>
      <c r="D22" s="669">
        <f t="shared" si="8"/>
        <v>2</v>
      </c>
      <c r="F22" s="884">
        <f>A5</f>
        <v>2020</v>
      </c>
      <c r="G22" s="674">
        <f>IF(ISBLANK(E5),"",E5)</f>
        <v>15618</v>
      </c>
      <c r="H22" s="674">
        <f t="shared" ref="H22:I24" si="9">IF(ISBLANK(F5),"",F5)</f>
        <v>15614</v>
      </c>
      <c r="I22" s="669">
        <f t="shared" si="9"/>
        <v>4</v>
      </c>
      <c r="J22" s="756"/>
      <c r="K22" s="884">
        <f>A5</f>
        <v>2020</v>
      </c>
      <c r="L22" s="674">
        <f>IF(ISBLANK(H5),"",H5)</f>
        <v>2.7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4454</v>
      </c>
      <c r="C23" s="853">
        <f t="shared" si="11"/>
        <v>4384</v>
      </c>
      <c r="D23" s="670">
        <f t="shared" si="11"/>
        <v>70</v>
      </c>
      <c r="F23" s="890">
        <f t="shared" ref="F23:F24" si="12">A6</f>
        <v>2021</v>
      </c>
      <c r="G23" s="853">
        <f t="shared" ref="G23:G24" si="13">IF(ISBLANK(E6),"",E6)</f>
        <v>11674</v>
      </c>
      <c r="H23" s="853">
        <f t="shared" si="9"/>
        <v>11551</v>
      </c>
      <c r="I23" s="670">
        <f t="shared" si="9"/>
        <v>123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1951</v>
      </c>
      <c r="C24" s="676">
        <f t="shared" si="11"/>
        <v>1813</v>
      </c>
      <c r="D24" s="671">
        <f t="shared" si="11"/>
        <v>138</v>
      </c>
      <c r="F24" s="891">
        <f t="shared" si="12"/>
        <v>2022</v>
      </c>
      <c r="G24" s="676">
        <f t="shared" si="13"/>
        <v>7503</v>
      </c>
      <c r="H24" s="676">
        <f t="shared" si="9"/>
        <v>7087</v>
      </c>
      <c r="I24" s="671">
        <f t="shared" si="9"/>
        <v>416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32</v>
      </c>
      <c r="C3" s="71">
        <v>15</v>
      </c>
      <c r="D3" s="71">
        <v>12.4</v>
      </c>
      <c r="F3" s="105" t="s">
        <v>537</v>
      </c>
      <c r="G3" s="97">
        <f>IF(ISBLANK(B3),"",B3)</f>
        <v>32</v>
      </c>
      <c r="H3" s="97">
        <f>IF(ISBLANK(B4),"",B4)</f>
        <v>39</v>
      </c>
      <c r="I3" s="97">
        <f>IF(ISBLANK(B5),"",B5)</f>
        <v>50</v>
      </c>
      <c r="J3" s="365"/>
    </row>
    <row r="4" spans="1:12" x14ac:dyDescent="0.25">
      <c r="A4" s="286">
        <v>2021</v>
      </c>
      <c r="B4" s="214">
        <v>39</v>
      </c>
      <c r="C4" s="214">
        <v>17</v>
      </c>
      <c r="D4" s="214">
        <v>13.3</v>
      </c>
      <c r="F4" s="130" t="s">
        <v>538</v>
      </c>
      <c r="G4" s="98">
        <f>IF(ISBLANK(C3),"",C3)</f>
        <v>15</v>
      </c>
      <c r="H4" s="98">
        <f>IF(ISBLANK(C4),"",C4)</f>
        <v>17</v>
      </c>
      <c r="I4" s="98">
        <f>IF(ISBLANK(C5),"",C5)</f>
        <v>12</v>
      </c>
      <c r="J4" s="365"/>
    </row>
    <row r="5" spans="1:12" x14ac:dyDescent="0.25">
      <c r="A5" s="218">
        <v>2022</v>
      </c>
      <c r="B5" s="168">
        <v>50</v>
      </c>
      <c r="C5" s="168">
        <v>12</v>
      </c>
      <c r="D5" s="168">
        <v>13.3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32</v>
      </c>
      <c r="H8" s="97">
        <f>IF(ISBLANK(B4),"",B4)</f>
        <v>39</v>
      </c>
      <c r="I8" s="97">
        <f>IF(ISBLANK(B5),"",B5)</f>
        <v>50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</v>
      </c>
      <c r="H9" s="98">
        <f>IF(ISBLANK(C4),"",C4)</f>
        <v>17</v>
      </c>
      <c r="I9" s="98">
        <f>IF(ISBLANK(C5),"",C5)</f>
        <v>12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12.4</v>
      </c>
      <c r="H13" s="132">
        <f>IF(ISBLANK(D4),"",D4)</f>
        <v>13.3</v>
      </c>
      <c r="I13" s="132">
        <f>IF(ISBLANK(D5),"",D5)</f>
        <v>13.3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223</v>
      </c>
      <c r="C4" s="110">
        <v>232</v>
      </c>
      <c r="E4" s="29" t="s">
        <v>540</v>
      </c>
      <c r="F4" s="163">
        <f>B4/($B$22+$C$22)*100</f>
        <v>2.0761567824224931</v>
      </c>
      <c r="G4" s="163">
        <f>C4/($B$22+$C$22)*100</f>
        <v>2.1599478633274369</v>
      </c>
      <c r="J4" s="29" t="s">
        <v>540</v>
      </c>
      <c r="K4" s="163">
        <f>G4</f>
        <v>2.1599478633274369</v>
      </c>
    </row>
    <row r="5" spans="1:11" x14ac:dyDescent="0.25">
      <c r="A5" s="202" t="s">
        <v>541</v>
      </c>
      <c r="B5" s="212">
        <v>240</v>
      </c>
      <c r="C5" s="160">
        <v>238</v>
      </c>
      <c r="E5" s="29" t="s">
        <v>541</v>
      </c>
      <c r="F5" s="163">
        <f t="shared" ref="F5:G21" si="0">B5/($B$22+$C$22)*100</f>
        <v>2.2344288241318311</v>
      </c>
      <c r="G5" s="163">
        <f t="shared" si="0"/>
        <v>2.2158085839307327</v>
      </c>
      <c r="J5" s="29" t="s">
        <v>541</v>
      </c>
      <c r="K5" s="163">
        <f t="shared" ref="K5:K21" si="1">G5</f>
        <v>2.2158085839307327</v>
      </c>
    </row>
    <row r="6" spans="1:11" x14ac:dyDescent="0.25">
      <c r="A6" s="202" t="s">
        <v>542</v>
      </c>
      <c r="B6" s="212">
        <v>226</v>
      </c>
      <c r="C6" s="160">
        <v>267</v>
      </c>
      <c r="E6" s="29" t="s">
        <v>542</v>
      </c>
      <c r="F6" s="163">
        <f t="shared" si="0"/>
        <v>2.1040871427241412</v>
      </c>
      <c r="G6" s="163">
        <f t="shared" si="0"/>
        <v>2.4858020668466625</v>
      </c>
      <c r="J6" s="29" t="s">
        <v>542</v>
      </c>
      <c r="K6" s="163">
        <f t="shared" si="1"/>
        <v>2.4858020668466625</v>
      </c>
    </row>
    <row r="7" spans="1:11" x14ac:dyDescent="0.25">
      <c r="A7" s="202" t="s">
        <v>543</v>
      </c>
      <c r="B7" s="212">
        <v>246</v>
      </c>
      <c r="C7" s="160">
        <v>285</v>
      </c>
      <c r="E7" s="29" t="s">
        <v>543</v>
      </c>
      <c r="F7" s="163">
        <f t="shared" si="0"/>
        <v>2.2902895447351268</v>
      </c>
      <c r="G7" s="163">
        <f t="shared" si="0"/>
        <v>2.6533842286565497</v>
      </c>
      <c r="J7" s="29" t="s">
        <v>543</v>
      </c>
      <c r="K7" s="163">
        <f t="shared" si="1"/>
        <v>2.6533842286565497</v>
      </c>
    </row>
    <row r="8" spans="1:11" x14ac:dyDescent="0.25">
      <c r="A8" s="202" t="s">
        <v>544</v>
      </c>
      <c r="B8" s="212">
        <v>231</v>
      </c>
      <c r="C8" s="160">
        <v>259</v>
      </c>
      <c r="E8" s="29" t="s">
        <v>544</v>
      </c>
      <c r="F8" s="163">
        <f t="shared" si="0"/>
        <v>2.1506377432268877</v>
      </c>
      <c r="G8" s="163">
        <f t="shared" si="0"/>
        <v>2.4113211060422679</v>
      </c>
      <c r="J8" s="29" t="s">
        <v>544</v>
      </c>
      <c r="K8" s="163">
        <f t="shared" si="1"/>
        <v>2.4113211060422679</v>
      </c>
    </row>
    <row r="9" spans="1:11" x14ac:dyDescent="0.25">
      <c r="A9" s="202" t="s">
        <v>545</v>
      </c>
      <c r="B9" s="212">
        <v>225</v>
      </c>
      <c r="C9" s="160">
        <v>309</v>
      </c>
      <c r="E9" s="29" t="s">
        <v>545</v>
      </c>
      <c r="F9" s="163">
        <f t="shared" si="0"/>
        <v>2.094777022623592</v>
      </c>
      <c r="G9" s="163">
        <f t="shared" si="0"/>
        <v>2.876827111069733</v>
      </c>
      <c r="J9" s="29" t="s">
        <v>545</v>
      </c>
      <c r="K9" s="163">
        <f t="shared" si="1"/>
        <v>2.876827111069733</v>
      </c>
    </row>
    <row r="10" spans="1:11" x14ac:dyDescent="0.25">
      <c r="A10" s="202" t="s">
        <v>546</v>
      </c>
      <c r="B10" s="212">
        <v>253</v>
      </c>
      <c r="C10" s="160">
        <v>319</v>
      </c>
      <c r="E10" s="29" t="s">
        <v>546</v>
      </c>
      <c r="F10" s="163">
        <f t="shared" si="0"/>
        <v>2.3554603854389722</v>
      </c>
      <c r="G10" s="163">
        <f t="shared" si="0"/>
        <v>2.969928312075226</v>
      </c>
      <c r="J10" s="29" t="s">
        <v>546</v>
      </c>
      <c r="K10" s="163">
        <f t="shared" si="1"/>
        <v>2.969928312075226</v>
      </c>
    </row>
    <row r="11" spans="1:11" x14ac:dyDescent="0.25">
      <c r="A11" s="202" t="s">
        <v>547</v>
      </c>
      <c r="B11" s="212">
        <v>278</v>
      </c>
      <c r="C11" s="160">
        <v>287</v>
      </c>
      <c r="E11" s="29" t="s">
        <v>547</v>
      </c>
      <c r="F11" s="163">
        <f t="shared" si="0"/>
        <v>2.5882133879527047</v>
      </c>
      <c r="G11" s="163">
        <f t="shared" si="0"/>
        <v>2.6720044688576481</v>
      </c>
      <c r="J11" s="29" t="s">
        <v>547</v>
      </c>
      <c r="K11" s="163">
        <f t="shared" si="1"/>
        <v>2.6720044688576481</v>
      </c>
    </row>
    <row r="12" spans="1:11" x14ac:dyDescent="0.25">
      <c r="A12" s="202" t="s">
        <v>548</v>
      </c>
      <c r="B12" s="212">
        <v>331</v>
      </c>
      <c r="C12" s="160">
        <v>330</v>
      </c>
      <c r="E12" s="29" t="s">
        <v>548</v>
      </c>
      <c r="F12" s="163">
        <f t="shared" si="0"/>
        <v>3.0816497532818174</v>
      </c>
      <c r="G12" s="163">
        <f t="shared" si="0"/>
        <v>3.0723396331812682</v>
      </c>
      <c r="J12" s="29" t="s">
        <v>548</v>
      </c>
      <c r="K12" s="163">
        <f t="shared" si="1"/>
        <v>3.0723396331812682</v>
      </c>
    </row>
    <row r="13" spans="1:11" x14ac:dyDescent="0.25">
      <c r="A13" s="202" t="s">
        <v>549</v>
      </c>
      <c r="B13" s="212">
        <v>332</v>
      </c>
      <c r="C13" s="160">
        <v>398</v>
      </c>
      <c r="E13" s="29" t="s">
        <v>549</v>
      </c>
      <c r="F13" s="163">
        <f t="shared" si="0"/>
        <v>3.0909598733823667</v>
      </c>
      <c r="G13" s="163">
        <f t="shared" si="0"/>
        <v>3.70542780001862</v>
      </c>
      <c r="J13" s="29" t="s">
        <v>549</v>
      </c>
      <c r="K13" s="163">
        <f t="shared" si="1"/>
        <v>3.70542780001862</v>
      </c>
    </row>
    <row r="14" spans="1:11" x14ac:dyDescent="0.25">
      <c r="A14" s="202" t="s">
        <v>550</v>
      </c>
      <c r="B14" s="212">
        <v>375</v>
      </c>
      <c r="C14" s="160">
        <v>385</v>
      </c>
      <c r="E14" s="29" t="s">
        <v>550</v>
      </c>
      <c r="F14" s="163">
        <f t="shared" si="0"/>
        <v>3.4912950377059859</v>
      </c>
      <c r="G14" s="163">
        <f t="shared" si="0"/>
        <v>3.5843962387114789</v>
      </c>
      <c r="J14" s="29" t="s">
        <v>550</v>
      </c>
      <c r="K14" s="163">
        <f t="shared" si="1"/>
        <v>3.5843962387114789</v>
      </c>
    </row>
    <row r="15" spans="1:11" x14ac:dyDescent="0.25">
      <c r="A15" s="202" t="s">
        <v>551</v>
      </c>
      <c r="B15" s="212">
        <v>364</v>
      </c>
      <c r="C15" s="160">
        <v>370</v>
      </c>
      <c r="E15" s="29" t="s">
        <v>551</v>
      </c>
      <c r="F15" s="163">
        <f t="shared" si="0"/>
        <v>3.3888837165999441</v>
      </c>
      <c r="G15" s="163">
        <f t="shared" si="0"/>
        <v>3.4447444372032399</v>
      </c>
      <c r="J15" s="29" t="s">
        <v>551</v>
      </c>
      <c r="K15" s="163">
        <f t="shared" si="1"/>
        <v>3.4447444372032399</v>
      </c>
    </row>
    <row r="16" spans="1:11" x14ac:dyDescent="0.25">
      <c r="A16" s="202" t="s">
        <v>552</v>
      </c>
      <c r="B16" s="212">
        <v>464</v>
      </c>
      <c r="C16" s="160">
        <v>417</v>
      </c>
      <c r="E16" s="29" t="s">
        <v>552</v>
      </c>
      <c r="F16" s="163">
        <f t="shared" si="0"/>
        <v>4.3198957266548739</v>
      </c>
      <c r="G16" s="163">
        <f t="shared" si="0"/>
        <v>3.8823200819290569</v>
      </c>
      <c r="J16" s="29" t="s">
        <v>552</v>
      </c>
      <c r="K16" s="163">
        <f t="shared" si="1"/>
        <v>3.8823200819290569</v>
      </c>
    </row>
    <row r="17" spans="1:11" x14ac:dyDescent="0.25">
      <c r="A17" s="202" t="s">
        <v>553</v>
      </c>
      <c r="B17" s="212">
        <v>532</v>
      </c>
      <c r="C17" s="160">
        <v>482</v>
      </c>
      <c r="E17" s="29" t="s">
        <v>553</v>
      </c>
      <c r="F17" s="163">
        <f t="shared" si="0"/>
        <v>4.9529838934922257</v>
      </c>
      <c r="G17" s="163">
        <f t="shared" si="0"/>
        <v>4.4874778884647606</v>
      </c>
      <c r="J17" s="29" t="s">
        <v>553</v>
      </c>
      <c r="K17" s="163">
        <f t="shared" si="1"/>
        <v>4.4874778884647606</v>
      </c>
    </row>
    <row r="18" spans="1:11" x14ac:dyDescent="0.25">
      <c r="A18" s="202" t="s">
        <v>554</v>
      </c>
      <c r="B18" s="212">
        <v>409</v>
      </c>
      <c r="C18" s="160">
        <v>370</v>
      </c>
      <c r="E18" s="29" t="s">
        <v>554</v>
      </c>
      <c r="F18" s="163">
        <f t="shared" si="0"/>
        <v>3.8078391211246627</v>
      </c>
      <c r="G18" s="163">
        <f t="shared" si="0"/>
        <v>3.4447444372032399</v>
      </c>
      <c r="J18" s="29" t="s">
        <v>554</v>
      </c>
      <c r="K18" s="163">
        <f t="shared" si="1"/>
        <v>3.4447444372032399</v>
      </c>
    </row>
    <row r="19" spans="1:11" x14ac:dyDescent="0.25">
      <c r="A19" s="202" t="s">
        <v>555</v>
      </c>
      <c r="B19" s="212">
        <v>244</v>
      </c>
      <c r="C19" s="160">
        <v>185</v>
      </c>
      <c r="E19" s="29" t="s">
        <v>555</v>
      </c>
      <c r="F19" s="163">
        <f t="shared" si="0"/>
        <v>2.2716693045340284</v>
      </c>
      <c r="G19" s="163">
        <f t="shared" si="0"/>
        <v>1.7223722186016199</v>
      </c>
      <c r="J19" s="29" t="s">
        <v>555</v>
      </c>
      <c r="K19" s="163">
        <f t="shared" si="1"/>
        <v>1.7223722186016199</v>
      </c>
    </row>
    <row r="20" spans="1:11" x14ac:dyDescent="0.25">
      <c r="A20" s="202" t="s">
        <v>556</v>
      </c>
      <c r="B20" s="212">
        <v>204</v>
      </c>
      <c r="C20" s="160">
        <v>158</v>
      </c>
      <c r="E20" s="29" t="s">
        <v>556</v>
      </c>
      <c r="F20" s="163">
        <f t="shared" si="0"/>
        <v>1.8992645005120565</v>
      </c>
      <c r="G20" s="163">
        <f t="shared" si="0"/>
        <v>1.470998975886789</v>
      </c>
      <c r="J20" s="29" t="s">
        <v>556</v>
      </c>
      <c r="K20" s="163">
        <f t="shared" si="1"/>
        <v>1.470998975886789</v>
      </c>
    </row>
    <row r="21" spans="1:11" x14ac:dyDescent="0.25">
      <c r="A21" s="203" t="s">
        <v>557</v>
      </c>
      <c r="B21" s="72">
        <v>152</v>
      </c>
      <c r="C21" s="111">
        <v>121</v>
      </c>
      <c r="E21" s="31" t="s">
        <v>557</v>
      </c>
      <c r="F21" s="163">
        <f t="shared" si="0"/>
        <v>1.415138255283493</v>
      </c>
      <c r="G21" s="163">
        <f t="shared" si="0"/>
        <v>1.126524532166465</v>
      </c>
      <c r="J21" s="31" t="s">
        <v>557</v>
      </c>
      <c r="K21" s="210">
        <f t="shared" si="1"/>
        <v>1.126524532166465</v>
      </c>
    </row>
    <row r="22" spans="1:11" x14ac:dyDescent="0.25">
      <c r="A22" s="309" t="s">
        <v>16</v>
      </c>
      <c r="B22" s="121">
        <f>SUM(B4:B21)</f>
        <v>5329</v>
      </c>
      <c r="C22" s="124">
        <f>SUM(C4:C21)</f>
        <v>5412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296</v>
      </c>
      <c r="C3" s="110">
        <v>840</v>
      </c>
      <c r="E3" s="297" t="s">
        <v>709</v>
      </c>
      <c r="F3" s="71">
        <v>48.83</v>
      </c>
      <c r="G3" s="71">
        <v>53</v>
      </c>
      <c r="K3" s="122" t="s">
        <v>16</v>
      </c>
      <c r="L3" s="71">
        <v>2.86</v>
      </c>
      <c r="M3" s="71">
        <v>2.62</v>
      </c>
    </row>
    <row r="4" spans="1:16" x14ac:dyDescent="0.25">
      <c r="A4" s="202" t="s">
        <v>704</v>
      </c>
      <c r="B4" s="212">
        <v>288</v>
      </c>
      <c r="C4" s="160">
        <v>874</v>
      </c>
      <c r="E4" s="298" t="s">
        <v>710</v>
      </c>
      <c r="F4" s="214">
        <v>41.38</v>
      </c>
      <c r="G4" s="214">
        <v>35.56</v>
      </c>
      <c r="K4" s="215" t="s">
        <v>212</v>
      </c>
      <c r="L4" s="214">
        <v>2.79</v>
      </c>
      <c r="M4" s="214">
        <v>2.62</v>
      </c>
      <c r="N4" s="211"/>
    </row>
    <row r="5" spans="1:16" x14ac:dyDescent="0.25">
      <c r="A5" s="202" t="s">
        <v>705</v>
      </c>
      <c r="B5" s="212">
        <v>239</v>
      </c>
      <c r="C5" s="160">
        <v>451</v>
      </c>
      <c r="E5" s="298" t="s">
        <v>711</v>
      </c>
      <c r="F5" s="214">
        <v>8.1300000000000008</v>
      </c>
      <c r="G5" s="214">
        <v>9.1300000000000008</v>
      </c>
      <c r="K5" s="123" t="s">
        <v>213</v>
      </c>
      <c r="L5" s="73">
        <v>2.89</v>
      </c>
      <c r="M5" s="73">
        <v>2.62</v>
      </c>
      <c r="N5" s="211"/>
    </row>
    <row r="6" spans="1:16" x14ac:dyDescent="0.25">
      <c r="A6" s="202" t="s">
        <v>706</v>
      </c>
      <c r="B6" s="212">
        <v>252</v>
      </c>
      <c r="C6" s="160">
        <v>437</v>
      </c>
      <c r="E6" s="298" t="s">
        <v>712</v>
      </c>
      <c r="F6" s="214">
        <v>1.33</v>
      </c>
      <c r="G6" s="214">
        <v>1.85</v>
      </c>
      <c r="K6" s="226"/>
      <c r="L6" s="164"/>
      <c r="M6" s="211"/>
    </row>
    <row r="7" spans="1:16" x14ac:dyDescent="0.25">
      <c r="A7" s="202" t="s">
        <v>707</v>
      </c>
      <c r="B7" s="212">
        <v>107</v>
      </c>
      <c r="C7" s="160">
        <v>305</v>
      </c>
      <c r="E7" s="299" t="s">
        <v>713</v>
      </c>
      <c r="F7" s="73">
        <v>0.33</v>
      </c>
      <c r="G7" s="73">
        <v>0.46</v>
      </c>
      <c r="K7" s="227"/>
      <c r="L7" s="211"/>
      <c r="M7" s="211"/>
    </row>
    <row r="8" spans="1:16" x14ac:dyDescent="0.25">
      <c r="A8" s="203" t="s">
        <v>708</v>
      </c>
      <c r="B8" s="72">
        <v>44</v>
      </c>
      <c r="C8" s="111">
        <v>322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26.014245896562404</v>
      </c>
      <c r="C13" s="301">
        <f>B3/SUM(B3:B8)*100</f>
        <v>24.143556280587276</v>
      </c>
      <c r="E13" s="217" t="s">
        <v>836</v>
      </c>
      <c r="F13" s="289">
        <f>IF(ISBLANK(F3),"",F3)</f>
        <v>48.83</v>
      </c>
      <c r="G13" s="289">
        <f>IF(ISBLANK(G3),"",G3)</f>
        <v>53</v>
      </c>
    </row>
    <row r="14" spans="1:16" x14ac:dyDescent="0.25">
      <c r="A14" s="220" t="s">
        <v>825</v>
      </c>
      <c r="B14" s="305">
        <f>C4/SUM(C3:C8)*100</f>
        <v>27.06720346856612</v>
      </c>
      <c r="C14" s="302">
        <f>B4/SUM(B3:B8)*100</f>
        <v>23.491027732463294</v>
      </c>
      <c r="E14" s="286" t="s">
        <v>837</v>
      </c>
      <c r="F14" s="290">
        <f t="shared" ref="F14:G17" si="0">IF(ISBLANK(F4),"",F4)</f>
        <v>41.38</v>
      </c>
      <c r="G14" s="290">
        <f t="shared" si="0"/>
        <v>35.56</v>
      </c>
    </row>
    <row r="15" spans="1:16" x14ac:dyDescent="0.25">
      <c r="A15" s="220" t="s">
        <v>826</v>
      </c>
      <c r="B15" s="305">
        <f>C5/SUM(C3:C8)*100</f>
        <v>13.967172499225766</v>
      </c>
      <c r="C15" s="302">
        <f>B5/SUM(B3:B8)*100</f>
        <v>19.494290375203917</v>
      </c>
      <c r="E15" s="286" t="s">
        <v>838</v>
      </c>
      <c r="F15" s="290">
        <f t="shared" si="0"/>
        <v>8.1300000000000008</v>
      </c>
      <c r="G15" s="290">
        <f t="shared" si="0"/>
        <v>9.1300000000000008</v>
      </c>
    </row>
    <row r="16" spans="1:16" x14ac:dyDescent="0.25">
      <c r="A16" s="220" t="s">
        <v>827</v>
      </c>
      <c r="B16" s="305">
        <f>C6/SUM(C3:C8)*100</f>
        <v>13.53360173428306</v>
      </c>
      <c r="C16" s="302">
        <f>B6/SUM(B3:B8)*100</f>
        <v>20.554649265905383</v>
      </c>
      <c r="E16" s="286" t="s">
        <v>839</v>
      </c>
      <c r="F16" s="290">
        <f t="shared" si="0"/>
        <v>1.33</v>
      </c>
      <c r="G16" s="290">
        <f t="shared" si="0"/>
        <v>1.85</v>
      </c>
    </row>
    <row r="17" spans="1:18" x14ac:dyDescent="0.25">
      <c r="A17" s="220" t="s">
        <v>828</v>
      </c>
      <c r="B17" s="305">
        <f>C7/SUM(C3:C8)*100</f>
        <v>9.4456488076803957</v>
      </c>
      <c r="C17" s="302">
        <f>B7/SUM(B3:B8)*100</f>
        <v>8.7275693311582394</v>
      </c>
      <c r="E17" s="219" t="s">
        <v>840</v>
      </c>
      <c r="F17" s="291">
        <f t="shared" si="0"/>
        <v>0.33</v>
      </c>
      <c r="G17" s="291">
        <f t="shared" si="0"/>
        <v>0.46</v>
      </c>
    </row>
    <row r="18" spans="1:18" x14ac:dyDescent="0.25">
      <c r="A18" s="221" t="s">
        <v>829</v>
      </c>
      <c r="B18" s="306">
        <f>C8/SUM(C3:C8)*100</f>
        <v>9.972127593682254</v>
      </c>
      <c r="C18" s="303">
        <f>B8/SUM(B3:B8)*100</f>
        <v>3.588907014681892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26.014245896562404</v>
      </c>
      <c r="C22" s="301">
        <f>C13</f>
        <v>24.143556280587276</v>
      </c>
    </row>
    <row r="23" spans="1:18" x14ac:dyDescent="0.25">
      <c r="A23" s="220" t="s">
        <v>831</v>
      </c>
      <c r="B23" s="305">
        <f t="shared" ref="B23:C27" si="1">B14</f>
        <v>27.06720346856612</v>
      </c>
      <c r="C23" s="302">
        <f t="shared" si="1"/>
        <v>23.491027732463294</v>
      </c>
    </row>
    <row r="24" spans="1:18" x14ac:dyDescent="0.25">
      <c r="A24" s="307" t="s">
        <v>832</v>
      </c>
      <c r="B24" s="305">
        <f t="shared" si="1"/>
        <v>13.967172499225766</v>
      </c>
      <c r="C24" s="302">
        <f t="shared" si="1"/>
        <v>19.494290375203917</v>
      </c>
    </row>
    <row r="25" spans="1:18" x14ac:dyDescent="0.25">
      <c r="A25" s="220" t="s">
        <v>833</v>
      </c>
      <c r="B25" s="305">
        <f t="shared" si="1"/>
        <v>13.53360173428306</v>
      </c>
      <c r="C25" s="302">
        <f t="shared" si="1"/>
        <v>20.554649265905383</v>
      </c>
    </row>
    <row r="26" spans="1:18" x14ac:dyDescent="0.25">
      <c r="A26" s="220" t="s">
        <v>834</v>
      </c>
      <c r="B26" s="305">
        <f t="shared" si="1"/>
        <v>9.4456488076803957</v>
      </c>
      <c r="C26" s="302">
        <f t="shared" si="1"/>
        <v>8.7275693311582394</v>
      </c>
    </row>
    <row r="27" spans="1:18" x14ac:dyDescent="0.25">
      <c r="A27" s="308" t="s">
        <v>835</v>
      </c>
      <c r="B27" s="306">
        <f t="shared" si="1"/>
        <v>9.972127593682254</v>
      </c>
      <c r="C27" s="303">
        <f t="shared" si="1"/>
        <v>3.588907014681892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341</v>
      </c>
      <c r="C34" s="110">
        <v>900</v>
      </c>
      <c r="E34" s="297" t="s">
        <v>709</v>
      </c>
      <c r="F34" s="71">
        <v>53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297</v>
      </c>
      <c r="C35" s="160">
        <v>843</v>
      </c>
      <c r="E35" s="298" t="s">
        <v>710</v>
      </c>
      <c r="F35" s="214">
        <v>35.56</v>
      </c>
      <c r="G35" s="211"/>
      <c r="K35" s="215" t="s">
        <v>212</v>
      </c>
      <c r="L35" s="214">
        <v>2.62</v>
      </c>
      <c r="M35" s="211"/>
      <c r="N35" s="29" t="s">
        <v>876</v>
      </c>
    </row>
    <row r="36" spans="1:16" x14ac:dyDescent="0.25">
      <c r="A36" s="202" t="s">
        <v>705</v>
      </c>
      <c r="B36" s="212">
        <v>215</v>
      </c>
      <c r="C36" s="160">
        <v>410</v>
      </c>
      <c r="E36" s="298" t="s">
        <v>711</v>
      </c>
      <c r="F36" s="214">
        <v>9.1300000000000008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182</v>
      </c>
      <c r="C37" s="160">
        <v>327</v>
      </c>
      <c r="E37" s="298" t="s">
        <v>712</v>
      </c>
      <c r="F37" s="214">
        <v>1.85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92</v>
      </c>
      <c r="C38" s="160">
        <v>203</v>
      </c>
      <c r="E38" s="299" t="s">
        <v>713</v>
      </c>
      <c r="F38" s="73">
        <v>0.46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49</v>
      </c>
      <c r="C39" s="111">
        <v>222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30.981067125645438</v>
      </c>
      <c r="C44" s="301">
        <f>B34/SUM(B34:B39)*100</f>
        <v>28.996598639455783</v>
      </c>
      <c r="E44" s="217" t="s">
        <v>836</v>
      </c>
      <c r="F44" s="289">
        <f>IF(ISBLANK(F34),"",F34)</f>
        <v>53</v>
      </c>
    </row>
    <row r="45" spans="1:16" x14ac:dyDescent="0.25">
      <c r="A45" s="220" t="s">
        <v>825</v>
      </c>
      <c r="B45" s="305">
        <f>C35/SUM(C34:C39)*100</f>
        <v>29.018932874354565</v>
      </c>
      <c r="C45" s="302">
        <f>B35/SUM(B34:B39)*100</f>
        <v>25.255102040816325</v>
      </c>
      <c r="E45" s="286" t="s">
        <v>837</v>
      </c>
      <c r="F45" s="290">
        <f t="shared" ref="F45:F48" si="2">IF(ISBLANK(F35),"",F35)</f>
        <v>35.56</v>
      </c>
    </row>
    <row r="46" spans="1:16" x14ac:dyDescent="0.25">
      <c r="A46" s="220" t="s">
        <v>826</v>
      </c>
      <c r="B46" s="305">
        <f>C36/SUM(C34:C39)*100</f>
        <v>14.113597246127366</v>
      </c>
      <c r="C46" s="302">
        <f>B36/SUM(B34:B39)*100</f>
        <v>18.282312925170068</v>
      </c>
      <c r="E46" s="286" t="s">
        <v>838</v>
      </c>
      <c r="F46" s="290">
        <f t="shared" si="2"/>
        <v>9.1300000000000008</v>
      </c>
    </row>
    <row r="47" spans="1:16" x14ac:dyDescent="0.25">
      <c r="A47" s="220" t="s">
        <v>827</v>
      </c>
      <c r="B47" s="305">
        <f>C37/SUM(C34:C39)*100</f>
        <v>11.256454388984508</v>
      </c>
      <c r="C47" s="302">
        <f>B37/SUM(B34:B39)*100</f>
        <v>15.476190476190476</v>
      </c>
      <c r="E47" s="286" t="s">
        <v>839</v>
      </c>
      <c r="F47" s="290">
        <f t="shared" si="2"/>
        <v>1.85</v>
      </c>
    </row>
    <row r="48" spans="1:16" x14ac:dyDescent="0.25">
      <c r="A48" s="220" t="s">
        <v>828</v>
      </c>
      <c r="B48" s="305">
        <f>C38/SUM(C34:C39)*100</f>
        <v>6.9879518072289164</v>
      </c>
      <c r="C48" s="302">
        <f>B38/SUM(B34:B39)*100</f>
        <v>7.8231292517006805</v>
      </c>
      <c r="E48" s="219" t="s">
        <v>840</v>
      </c>
      <c r="F48" s="291">
        <f t="shared" si="2"/>
        <v>0.46</v>
      </c>
    </row>
    <row r="49" spans="1:3" x14ac:dyDescent="0.25">
      <c r="A49" s="221" t="s">
        <v>829</v>
      </c>
      <c r="B49" s="306">
        <f>C39/SUM(C34:C39)*100</f>
        <v>7.6419965576592084</v>
      </c>
      <c r="C49" s="303">
        <f>B39/SUM(B34:B39)*100</f>
        <v>4.1666666666666661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30.981067125645438</v>
      </c>
      <c r="C53" s="301">
        <f>C44</f>
        <v>28.996598639455783</v>
      </c>
    </row>
    <row r="54" spans="1:3" x14ac:dyDescent="0.25">
      <c r="A54" s="220" t="s">
        <v>831</v>
      </c>
      <c r="B54" s="305">
        <f t="shared" ref="B54:C54" si="3">B45</f>
        <v>29.018932874354565</v>
      </c>
      <c r="C54" s="302">
        <f t="shared" si="3"/>
        <v>25.255102040816325</v>
      </c>
    </row>
    <row r="55" spans="1:3" x14ac:dyDescent="0.25">
      <c r="A55" s="307" t="s">
        <v>832</v>
      </c>
      <c r="B55" s="305">
        <f t="shared" ref="B55:C55" si="4">B46</f>
        <v>14.113597246127366</v>
      </c>
      <c r="C55" s="302">
        <f t="shared" si="4"/>
        <v>18.282312925170068</v>
      </c>
    </row>
    <row r="56" spans="1:3" x14ac:dyDescent="0.25">
      <c r="A56" s="220" t="s">
        <v>833</v>
      </c>
      <c r="B56" s="305">
        <f t="shared" ref="B56:C56" si="5">B47</f>
        <v>11.256454388984508</v>
      </c>
      <c r="C56" s="302">
        <f t="shared" si="5"/>
        <v>15.476190476190476</v>
      </c>
    </row>
    <row r="57" spans="1:3" x14ac:dyDescent="0.25">
      <c r="A57" s="220" t="s">
        <v>834</v>
      </c>
      <c r="B57" s="305">
        <f t="shared" ref="B57:C57" si="6">B48</f>
        <v>6.9879518072289164</v>
      </c>
      <c r="C57" s="302">
        <f t="shared" si="6"/>
        <v>7.8231292517006805</v>
      </c>
    </row>
    <row r="58" spans="1:3" x14ac:dyDescent="0.25">
      <c r="A58" s="308" t="s">
        <v>835</v>
      </c>
      <c r="B58" s="306">
        <f t="shared" ref="B58:C58" si="7">B49</f>
        <v>7.6419965576592084</v>
      </c>
      <c r="C58" s="303">
        <f t="shared" si="7"/>
        <v>4.1666666666666661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2024-04-26T07:37:50Z</dcterms:modified>
</cp:coreProperties>
</file>