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<sst xmlns="http://schemas.openxmlformats.org/spreadsheetml/2006/main" count="6316" uniqueCount="2914">
  <si>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</si>
  <si>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</si>
  <si>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</si>
  <si>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</si>
  <si>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</si>
  <si>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</si>
  <si>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</si>
  <si>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</si>
  <si>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</si>
  <si>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</si>
  <si>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</si>
  <si>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</si>
  <si>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</si>
  <si>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</si>
  <si>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</si>
  <si>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</si>
  <si>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</si>
  <si>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</si>
  <si>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</si>
  <si>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</si>
  <si>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</si>
  <si>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</si>
  <si>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</si>
  <si>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</si>
  <si>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</si>
  <si>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</si>
  <si>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</si>
  <si>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</si>
  <si>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</si>
  <si>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</si>
  <si>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</si>
  <si>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</si>
  <si>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</si>
  <si>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</si>
  <si>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</si>
  <si>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</si>
  <si>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</si>
  <si>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</si>
  <si>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</si>
  <si>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</si>
  <si>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</si>
  <si>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</si>
  <si>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</si>
  <si>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</si>
  <si>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</si>
  <si>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</si>
  <si>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</si>
  <si>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</si>
  <si>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</si>
  <si>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</si>
  <si>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</si>
  <si>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</si>
  <si>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</si>
  <si>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</si>
  <si>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</si>
  <si>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</si>
  <si>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</si>
  <si>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</si>
  <si>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</si>
  <si>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</si>
  <si>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</si>
  <si>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</si>
  <si>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</si>
  <si>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</si>
  <si>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</si>
  <si>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</si>
  <si>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</si>
  <si>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</si>
  <si>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</si>
  <si>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</si>
  <si>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</si>
  <si>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</si>
  <si>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</si>
  <si>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</si>
  <si>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</si>
  <si>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</si>
  <si>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</si>
  <si>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</si>
  <si>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</si>
  <si>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</si>
  <si>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</si>
  <si>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</si>
  <si>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</si>
  <si>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</si>
  <si>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</si>
  <si>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</si>
  <si>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</si>
  <si>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</si>
  <si>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</si>
  <si>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</si>
  <si>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</si>
  <si>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</si>
  <si>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</si>
  <si>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</si>
  <si>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</si>
  <si>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</si>
  <si>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</si>
  <si>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</si>
  <si>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</si>
  <si>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</si>
  <si>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</si>
  <si>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</si>
  <si>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</si>
  <si>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</si>
  <si>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</si>
  <si>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</si>
  <si>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</si>
  <si>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</si>
  <si>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</si>
  <si>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</si>
  <si>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</si>
  <si>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</si>
  <si>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</si>
  <si>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</si>
  <si>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</si>
  <si>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</si>
  <si>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</si>
  <si>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</si>
  <si>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</si>
  <si>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</si>
  <si>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</si>
  <si>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</si>
  <si>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</si>
  <si>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</si>
  <si>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</si>
  <si>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</si>
  <si>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</si>
  <si>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</si>
  <si>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</si>
  <si>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</si>
  <si>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</si>
  <si>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</si>
  <si>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</si>
  <si>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</si>
  <si>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</si>
  <si>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</si>
  <si>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</si>
  <si>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</si>
  <si>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</si>
  <si>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</si>
  <si>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</si>
  <si>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</si>
  <si>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</si>
  <si>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</si>
  <si>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</si>
  <si>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</si>
  <si>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</si>
  <si>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</si>
  <si>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</si>
  <si>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</si>
  <si>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</si>
  <si>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</si>
  <si>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</si>
  <si>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</si>
  <si>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</si>
  <si>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</si>
  <si>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</si>
  <si>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</si>
  <si>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</si>
  <si>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</si>
  <si>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</si>
  <si>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</si>
  <si>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</si>
  <si>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</si>
  <si>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</si>
  <si>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</si>
  <si>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</si>
  <si>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</si>
  <si>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</si>
  <si>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</si>
  <si>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</si>
  <si>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</si>
  <si>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</si>
  <si>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</si>
  <si>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</si>
  <si>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</si>
  <si>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</si>
  <si>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</si>
  <si>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</si>
  <si>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</si>
  <si>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</si>
  <si>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</si>
  <si>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</si>
  <si>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</si>
  <si>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</si>
  <si>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</si>
  <si>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</si>
  <si>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</si>
  <si>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</si>
  <si>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</si>
  <si>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</si>
  <si>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</si>
  <si>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</si>
  <si>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</si>
  <si>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</si>
  <si>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</si>
  <si>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</si>
  <si>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</si>
  <si>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</si>
  <si>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</si>
  <si>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</si>
  <si>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</si>
  <si>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</si>
  <si>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</si>
  <si>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</si>
  <si>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</si>
  <si>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</si>
  <si>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</si>
  <si>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</si>
  <si>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</si>
  <si>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</si>
  <si>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</si>
  <si>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</si>
  <si>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</si>
  <si>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</si>
  <si>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</si>
  <si>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</si>
  <si>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</si>
  <si>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</si>
  <si>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</si>
  <si>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</si>
  <si>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</si>
  <si>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</si>
  <si>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</si>
  <si>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</si>
  <si>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</si>
  <si>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</si>
  <si>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</si>
  <si>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</si>
  <si>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</si>
  <si>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</si>
  <si>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</si>
  <si>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</si>
  <si>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</si>
  <si>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</si>
  <si>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</si>
  <si>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</si>
  <si>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</si>
  <si>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</si>
  <si>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</si>
  <si>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</si>
  <si>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</si>
  <si>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</si>
  <si>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</si>
  <si>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</si>
  <si>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</si>
  <si>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</si>
  <si>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</si>
  <si>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</si>
  <si>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</si>
  <si>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</si>
  <si>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</si>
  <si>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</si>
  <si>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</si>
  <si>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</si>
  <si>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</si>
  <si>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</si>
  <si>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</si>
  <si>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</si>
  <si>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</si>
  <si>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</si>
  <si>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</si>
  <si>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</si>
  <si>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</si>
  <si>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</si>
  <si>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</si>
  <si>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</si>
  <si>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</si>
  <si>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</si>
  <si>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</si>
  <si>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</si>
  <si>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</si>
  <si>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</si>
  <si>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</si>
  <si>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</si>
  <si>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</si>
  <si>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</si>
  <si>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</si>
  <si>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</si>
  <si>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</si>
  <si>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</si>
  <si>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</si>
  <si>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</si>
  <si>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</si>
  <si>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</si>
  <si>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</si>
  <si>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</si>
  <si>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</si>
  <si>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</si>
  <si>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</si>
  <si>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</si>
  <si>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</si>
  <si>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</si>
  <si>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</si>
  <si>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</si>
  <si>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</si>
  <si>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</si>
  <si>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</si>
  <si>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</si>
  <si>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</si>
  <si>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</si>
  <si>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</si>
  <si>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</si>
  <si>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</si>
  <si>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</si>
  <si>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</si>
  <si>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</si>
  <si>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</si>
  <si>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</si>
  <si>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</si>
  <si>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</si>
  <si>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</si>
  <si>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</si>
  <si>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</si>
  <si>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</si>
  <si>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</si>
  <si>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</si>
  <si>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</si>
  <si>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</si>
  <si>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</si>
  <si>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</si>
  <si>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</si>
  <si>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</si>
  <si>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</si>
  <si>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</si>
  <si>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</si>
  <si>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</si>
  <si>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</si>
  <si>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</si>
  <si>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</si>
  <si>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</si>
  <si>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</si>
  <si>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</si>
  <si>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</si>
  <si>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</si>
  <si>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</si>
  <si>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</si>
  <si>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</si>
  <si>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</si>
  <si>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</si>
  <si>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</si>
  <si>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</si>
  <si>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</si>
  <si>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</si>
  <si>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</si>
  <si>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</si>
  <si>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</si>
  <si>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</si>
  <si>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</si>
  <si>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</si>
  <si>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</si>
  <si>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</si>
  <si>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</si>
  <si>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</si>
  <si>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</si>
  <si>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</si>
  <si>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</si>
  <si>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</si>
  <si>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</si>
  <si>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</si>
  <si>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</si>
  <si>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</si>
  <si>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</si>
  <si>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</si>
  <si>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</si>
  <si>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</si>
  <si>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</si>
  <si>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</si>
  <si>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</si>
  <si>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</si>
  <si>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</si>
  <si>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</si>
  <si>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</si>
  <si>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</si>
  <si>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</si>
  <si>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</si>
  <si>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</si>
  <si>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</si>
  <si>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</si>
  <si>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</si>
  <si>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</si>
  <si>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</si>
  <si>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</si>
  <si>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</si>
  <si>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</si>
  <si>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</si>
  <si>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</si>
  <si>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</si>
  <si>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</si>
  <si>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</si>
  <si>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</si>
  <si>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</si>
  <si>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</si>
  <si>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</si>
  <si>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</si>
  <si>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</si>
  <si>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</si>
  <si>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</si>
  <si>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</si>
  <si>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</si>
  <si>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</si>
  <si>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</si>
  <si>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</si>
  <si>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</si>
  <si>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</si>
  <si>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</si>
  <si>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</si>
  <si>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</si>
  <si>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</si>
  <si>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</si>
  <si>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</si>
  <si>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</si>
  <si>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</si>
  <si>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</si>
  <si>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</si>
  <si>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</si>
  <si>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</si>
  <si>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</si>
  <si>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</si>
  <si>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</si>
  <si>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</si>
  <si>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</si>
  <si>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</si>
  <si>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</si>
  <si>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</si>
  <si>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</si>
  <si>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</si>
  <si>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</si>
  <si>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</si>
  <si>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</si>
  <si>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</si>
  <si>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</si>
  <si>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</si>
  <si>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</si>
  <si>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</si>
  <si>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</si>
  <si>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</si>
  <si>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</si>
  <si>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</si>
  <si>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</si>
  <si>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</si>
  <si>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</si>
  <si>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</si>
  <si>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</si>
  <si>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</si>
  <si>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</si>
  <si>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</si>
  <si>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</si>
  <si>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</si>
  <si>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</si>
  <si>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</si>
  <si>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</si>
  <si>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</si>
  <si>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</si>
  <si>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</si>
  <si>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</si>
  <si>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</si>
  <si>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</si>
  <si>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</si>
  <si>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</si>
  <si>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</si>
  <si>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</si>
  <si>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</si>
  <si>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</si>
  <si>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</si>
  <si>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</si>
  <si>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</si>
  <si>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</si>
  <si>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</si>
  <si>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</si>
  <si>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</si>
  <si>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</si>
  <si>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</si>
  <si>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</si>
  <si>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</si>
  <si>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</si>
  <si>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</si>
  <si>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</si>
  <si>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</si>
  <si>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</si>
  <si>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</si>
  <si>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</si>
  <si>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</si>
  <si>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</si>
  <si>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</si>
  <si>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</si>
  <si>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</si>
  <si>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</si>
  <si>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</si>
  <si>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</si>
  <si>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</si>
  <si>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</si>
  <si>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</si>
  <si>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</si>
  <si>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</si>
  <si>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</si>
  <si>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</si>
  <si>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</si>
  <si>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</si>
  <si>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</si>
  <si>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</si>
  <si>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</si>
  <si>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</si>
  <si>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</si>
  <si>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</si>
  <si>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</si>
  <si>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</si>
  <si>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</si>
  <si>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</si>
  <si>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</si>
  <si>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</si>
  <si>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</si>
  <si>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</si>
  <si>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</si>
  <si>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</si>
  <si>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</si>
  <si>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</si>
  <si>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</si>
  <si>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</si>
  <si>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</si>
  <si>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</si>
  <si>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</si>
  <si>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</si>
  <si>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</si>
  <si>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</si>
  <si>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</si>
  <si>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</si>
  <si>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</si>
  <si>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</si>
  <si>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</si>
  <si>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</si>
  <si>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</si>
  <si>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</si>
  <si>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</si>
  <si>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</si>
  <si>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</si>
  <si>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</si>
  <si>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</si>
  <si>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</si>
  <si>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</si>
  <si>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</si>
  <si>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</si>
  <si>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</si>
  <si>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</si>
  <si>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</si>
  <si>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</si>
  <si>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</si>
  <si>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</si>
  <si>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</si>
  <si>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</si>
  <si>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</si>
  <si>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</si>
  <si>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</si>
  <si>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</si>
  <si>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</si>
  <si>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</si>
  <si>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</si>
  <si>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</si>
  <si>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</si>
  <si>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</si>
  <si>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</si>
  <si>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</si>
  <si>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</si>
  <si>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</si>
  <si>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</si>
  <si>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</si>
  <si>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</si>
  <si>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</si>
  <si>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</si>
  <si>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</si>
  <si>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</si>
  <si>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</si>
  <si>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</si>
  <si>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</si>
  <si>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</si>
  <si>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</si>
  <si>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</si>
  <si>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</si>
  <si>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</si>
  <si>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</si>
  <si>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</si>
  <si>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</si>
  <si>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</si>
  <si>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</si>
  <si>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</si>
  <si>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</si>
  <si>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</si>
  <si>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</si>
  <si>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</si>
  <si>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</si>
  <si>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</si>
  <si>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</si>
  <si>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</si>
  <si>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</si>
  <si>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</si>
  <si>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</si>
  <si>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</si>
  <si>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</si>
  <si>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</si>
  <si>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</si>
  <si>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</si>
  <si>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</si>
  <si>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</si>
  <si>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</si>
  <si>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</si>
  <si>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</si>
  <si>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</si>
  <si>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</si>
  <si>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</si>
  <si>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</si>
  <si>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</si>
  <si>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</si>
  <si>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</si>
  <si>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</si>
  <si>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</si>
  <si>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</si>
  <si>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</si>
  <si>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</si>
  <si>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</si>
  <si>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</si>
  <si>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</si>
  <si>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</si>
  <si>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</si>
  <si>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</si>
  <si>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</si>
  <si>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</si>
  <si>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</si>
  <si>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</si>
  <si>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</si>
  <si>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</si>
  <si>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</si>
  <si>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</si>
  <si>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</si>
  <si>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</si>
  <si>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</si>
  <si>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</si>
  <si>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</si>
  <si>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</si>
  <si>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</si>
  <si>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</si>
  <si>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</si>
  <si>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</si>
  <si>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</si>
  <si>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</si>
  <si>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</si>
  <si>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</si>
  <si>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</si>
  <si>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</si>
  <si>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</si>
  <si>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</si>
  <si>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</si>
  <si>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</si>
  <si>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</si>
  <si>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</si>
  <si>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</si>
  <si>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</si>
  <si>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</si>
  <si>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</si>
  <si>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</si>
  <si>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</si>
  <si>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</si>
  <si>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</si>
  <si>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</si>
  <si>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</si>
  <si>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</si>
  <si>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</si>
  <si>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</si>
  <si>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</si>
  <si>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</si>
  <si>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</si>
  <si>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</si>
  <si>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</si>
  <si>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</si>
  <si>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</si>
  <si>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</si>
  <si>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</si>
  <si>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</si>
  <si>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</si>
  <si>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</si>
  <si>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</si>
  <si>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</si>
  <si>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</si>
  <si>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</si>
  <si>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</si>
  <si>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</si>
  <si>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</si>
  <si>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</si>
  <si>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</si>
  <si>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</si>
  <si>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</si>
  <si>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</si>
  <si>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</si>
  <si>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</si>
  <si>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</si>
  <si>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</si>
  <si>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</si>
  <si>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</si>
  <si>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</si>
  <si>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</si>
  <si>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</si>
  <si>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</si>
  <si>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</si>
  <si>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</si>
  <si>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</si>
  <si>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</si>
  <si>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</si>
  <si>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</si>
  <si>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</si>
  <si>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</si>
  <si>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</si>
  <si>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</si>
  <si>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</si>
  <si>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</si>
  <si>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</si>
  <si>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</si>
  <si>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</si>
  <si>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</si>
  <si>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</si>
  <si>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</si>
  <si>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</si>
  <si>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</si>
  <si>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</si>
  <si>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</si>
  <si>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</si>
  <si>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</si>
  <si>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</si>
  <si>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</si>
  <si>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</si>
  <si>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</si>
  <si>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</si>
  <si>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</si>
  <si>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</si>
  <si>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</si>
  <si>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</si>
  <si>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</si>
  <si>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</si>
  <si>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</si>
  <si>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</si>
  <si>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</si>
  <si>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</si>
  <si>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</si>
  <si>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</si>
  <si>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</si>
  <si>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</si>
  <si>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</si>
  <si>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</si>
  <si>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</si>
  <si>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</si>
  <si>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</si>
  <si>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</si>
  <si>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</si>
  <si>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</si>
  <si>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</si>
  <si>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</si>
  <si>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</si>
  <si>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</si>
  <si>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</si>
  <si>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</si>
  <si>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</si>
  <si>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</si>
  <si>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</si>
  <si>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</si>
  <si>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</si>
  <si>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</si>
  <si>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</si>
  <si>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</si>
  <si>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</si>
  <si>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</si>
  <si>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</si>
  <si>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</si>
  <si>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</si>
  <si>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</si>
  <si>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</si>
  <si>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</si>
  <si>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</si>
  <si>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</si>
  <si>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</si>
  <si>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</si>
  <si>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</si>
  <si>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</si>
  <si>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</si>
  <si>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</si>
  <si>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</si>
  <si>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</si>
  <si>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</si>
  <si>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</si>
  <si>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</si>
  <si>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</si>
  <si>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</si>
  <si>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</si>
  <si>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</si>
  <si>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</si>
  <si>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</si>
  <si>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</si>
  <si>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</si>
  <si>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</si>
  <si>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</si>
  <si>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</si>
  <si>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</si>
  <si>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</si>
  <si>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</si>
  <si>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</si>
  <si>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</si>
  <si>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</si>
  <si>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</si>
  <si>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</si>
  <si>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</si>
  <si>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</si>
  <si>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</si>
  <si>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</si>
  <si>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</si>
  <si>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</si>
  <si>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</si>
  <si>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</si>
  <si>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</si>
  <si>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</si>
  <si>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</si>
  <si>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</si>
  <si>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</si>
  <si>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</si>
  <si>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</si>
  <si>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</si>
  <si>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</si>
  <si>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</si>
  <si>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</si>
  <si>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</si>
  <si>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</si>
  <si>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</si>
  <si>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</si>
  <si>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</si>
  <si>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</si>
  <si>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</si>
  <si>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</si>
  <si>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</si>
  <si>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</si>
  <si>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</si>
  <si>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</si>
  <si>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</si>
  <si>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</si>
  <si>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</si>
  <si>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</si>
  <si>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</si>
  <si>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</si>
  <si>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</si>
  <si>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</si>
  <si>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</si>
  <si>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</si>
  <si>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</si>
  <si>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</si>
  <si>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</si>
  <si>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</si>
  <si>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</si>
  <si>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</si>
  <si>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</si>
  <si>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</si>
  <si>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</si>
  <si>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</si>
  <si>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</si>
  <si>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</si>
  <si>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</si>
  <si>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</si>
  <si>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</si>
  <si>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</si>
  <si>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</si>
  <si>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</si>
  <si>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</si>
  <si>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</si>
  <si>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</si>
  <si>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</si>
  <si>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</si>
  <si>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</si>
  <si>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</si>
  <si>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</si>
  <si>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</si>
  <si>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</si>
  <si>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</si>
  <si>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</si>
  <si>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</si>
  <si>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</si>
  <si>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</si>
  <si>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</si>
  <si>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</si>
  <si>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</si>
  <si>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</si>
  <si>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</si>
  <si>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</si>
  <si>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</si>
  <si>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</si>
  <si>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</si>
  <si>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</si>
  <si>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</si>
  <si>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</si>
  <si>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</si>
  <si>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</si>
  <si>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</si>
  <si>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</si>
  <si>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</si>
  <si>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</si>
  <si>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</si>
  <si>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</si>
  <si>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</si>
  <si>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</si>
  <si>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</si>
  <si>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</si>
  <si>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</si>
  <si>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</si>
  <si>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</si>
  <si>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</si>
  <si>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</si>
  <si>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</si>
  <si>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</si>
  <si>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</si>
  <si>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</si>
  <si>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</si>
  <si>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</si>
  <si>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</si>
  <si>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</si>
  <si>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</si>
  <si>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</si>
  <si>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</si>
  <si>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</si>
  <si>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</si>
  <si>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</si>
  <si>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</si>
  <si>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</si>
  <si>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</si>
  <si>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</si>
  <si>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</si>
  <si>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</si>
  <si>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</si>
  <si>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</si>
  <si>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</si>
  <si>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</si>
  <si>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</si>
  <si>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</si>
  <si>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</si>
  <si>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</si>
  <si>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</si>
  <si>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</si>
  <si>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</si>
  <si>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</si>
  <si>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</si>
  <si>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</si>
  <si>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</si>
  <si>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</si>
  <si>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</si>
  <si>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</si>
  <si>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</si>
  <si>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</si>
  <si>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</si>
  <si>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</si>
  <si>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</si>
  <si>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</si>
  <si>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</si>
  <si>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</si>
  <si>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</si>
  <si>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</si>
  <si>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</si>
  <si>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</si>
  <si>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</si>
  <si>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</si>
  <si>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</si>
  <si>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</si>
  <si>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</si>
  <si>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</si>
  <si>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</si>
  <si>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</si>
  <si>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</si>
  <si>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</si>
  <si>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</si>
  <si>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</si>
  <si>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</si>
  <si>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</si>
  <si>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</si>
  <si>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</si>
  <si>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</si>
  <si>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</si>
  <si>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</si>
  <si>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</si>
  <si>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</si>
  <si>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</si>
  <si>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</si>
  <si>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</si>
  <si>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</si>
  <si>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</si>
  <si>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</si>
  <si>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</si>
  <si>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</si>
  <si>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</si>
  <si>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</si>
  <si>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</si>
  <si>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</si>
  <si>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</si>
  <si>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</si>
  <si>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</si>
  <si>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</si>
  <si>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</si>
  <si>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</si>
  <si>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</si>
  <si>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</si>
  <si>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</si>
  <si>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</si>
  <si>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</si>
  <si>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</si>
  <si>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</si>
  <si>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</si>
  <si>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</si>
  <si>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</si>
  <si>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</si>
  <si>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</si>
  <si>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</si>
  <si>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</si>
  <si>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</si>
  <si>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</si>
  <si>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</si>
  <si>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</si>
  <si>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</si>
  <si>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</si>
  <si>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</si>
  <si>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</si>
  <si>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</si>
  <si>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</si>
  <si>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</si>
  <si>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</si>
  <si>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</si>
  <si>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</si>
  <si>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</si>
  <si>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</si>
  <si>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</si>
  <si>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</si>
  <si>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</si>
  <si>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</si>
  <si>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</si>
  <si>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</si>
  <si>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</si>
  <si>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</si>
  <si>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</si>
  <si>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</si>
  <si>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</si>
  <si>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</si>
  <si>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</si>
  <si>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</si>
  <si>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</si>
  <si>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</si>
  <si>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</si>
  <si>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</si>
  <si>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</si>
  <si>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</si>
  <si>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</si>
  <si>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</si>
  <si>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</si>
  <si>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</si>
  <si>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</si>
  <si>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</si>
  <si>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</si>
  <si>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</si>
  <si>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</si>
  <si>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</si>
  <si>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</si>
  <si>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</si>
  <si>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</si>
  <si>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</si>
  <si>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</si>
  <si>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</si>
  <si>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</si>
  <si>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</si>
  <si>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</si>
  <si>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</si>
  <si>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</si>
  <si>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</si>
  <si>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</si>
  <si>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</si>
  <si>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</si>
  <si>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</si>
  <si>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</si>
  <si>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</si>
  <si>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</si>
  <si>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</si>
  <si>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</si>
  <si>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</si>
  <si>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</si>
  <si>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</si>
  <si>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</si>
  <si>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</si>
  <si>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</si>
  <si>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</si>
  <si>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</si>
  <si>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</si>
  <si>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</si>
  <si>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</si>
  <si>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</si>
  <si>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</si>
  <si>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</si>
  <si>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</si>
  <si>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</si>
  <si>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</si>
  <si>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</si>
  <si>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</si>
  <si>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</si>
  <si>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</si>
  <si>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</si>
  <si>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</si>
  <si>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</si>
  <si>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</si>
  <si>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</si>
  <si>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</si>
  <si>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</si>
  <si>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</si>
  <si>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</si>
  <si>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</si>
  <si>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</si>
  <si>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</si>
  <si>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</si>
  <si>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</si>
  <si>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</si>
  <si>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</si>
  <si>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</si>
  <si>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</si>
  <si>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</si>
  <si>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</si>
  <si>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</si>
  <si>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</si>
  <si>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</si>
  <si>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</si>
  <si>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</si>
  <si>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</si>
  <si>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</si>
  <si>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</si>
  <si>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</si>
  <si>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</si>
  <si>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</si>
  <si>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</si>
  <si>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</si>
  <si>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</si>
  <si>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</si>
  <si>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</si>
  <si>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</si>
  <si>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</si>
  <si>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</si>
  <si>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</si>
  <si>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</si>
  <si>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</si>
  <si>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</si>
  <si>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</si>
  <si>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</si>
  <si>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</si>
  <si>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</si>
  <si>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</si>
  <si>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</si>
  <si>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</si>
  <si>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</si>
  <si>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</si>
  <si>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</si>
  <si>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</si>
  <si>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</si>
  <si>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</si>
  <si>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</si>
  <si>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</si>
  <si>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</si>
  <si>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</si>
  <si>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</si>
  <si>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</si>
  <si>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</si>
  <si>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</si>
  <si>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</si>
  <si>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</si>
  <si>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</si>
  <si>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</si>
  <si>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</si>
  <si>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</si>
  <si>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</si>
  <si>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</si>
  <si>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</si>
  <si>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</si>
  <si>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</si>
  <si>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</si>
  <si>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</si>
  <si>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</si>
  <si>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</si>
  <si>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</si>
  <si>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</si>
  <si>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</si>
  <si>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</si>
  <si>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</si>
  <si>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</si>
  <si>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</si>
  <si>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</si>
  <si>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</si>
  <si>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</si>
  <si>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</si>
  <si>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</si>
  <si>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</si>
  <si>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</si>
  <si>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</si>
  <si>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</si>
  <si>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</si>
  <si>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</si>
  <si>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</si>
  <si>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</si>
  <si>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</si>
  <si>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</si>
  <si>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</si>
  <si>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</si>
  <si>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</si>
  <si>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</si>
  <si>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</si>
  <si>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</si>
  <si>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</si>
  <si>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</si>
  <si>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</si>
  <si>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</si>
  <si>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</si>
  <si>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</si>
  <si>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</si>
  <si>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</si>
  <si>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</si>
  <si>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</si>
  <si>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</si>
  <si>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</si>
  <si>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</si>
  <si>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</si>
  <si>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</si>
  <si>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</si>
  <si>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</si>
  <si>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</si>
  <si>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</si>
  <si>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</si>
  <si>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</si>
  <si>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</si>
  <si>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</si>
  <si>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</si>
  <si>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</si>
  <si>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</si>
  <si>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</si>
  <si>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</si>
  <si>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</si>
  <si>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</si>
  <si>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</si>
  <si>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</si>
  <si>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</si>
  <si>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</si>
  <si>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</si>
  <si>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</si>
  <si>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</si>
  <si>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</si>
  <si>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</si>
  <si>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</si>
  <si>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</si>
  <si>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</si>
  <si>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</si>
  <si>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</si>
  <si>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</si>
  <si>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</si>
  <si>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</si>
  <si>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</si>
  <si>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</si>
  <si>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</si>
  <si>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</si>
  <si>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</si>
  <si>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</si>
  <si>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</si>
  <si>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</si>
  <si>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</si>
  <si>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</si>
  <si>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</si>
  <si>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</si>
  <si>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</si>
  <si>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</si>
  <si>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</si>
  <si>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</si>
  <si>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</si>
  <si>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</si>
  <si>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</si>
  <si>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</si>
  <si>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</si>
  <si>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</si>
  <si>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</si>
  <si>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</si>
  <si>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</si>
  <si>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</si>
  <si>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</si>
  <si>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</si>
  <si>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</si>
  <si>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</si>
  <si>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</si>
  <si>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</si>
  <si>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</si>
  <si>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</si>
  <si>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</si>
  <si>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</si>
  <si>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</si>
  <si>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</si>
  <si>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</si>
  <si>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</si>
  <si>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</si>
  <si>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</si>
  <si>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</si>
  <si>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</si>
  <si>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</si>
  <si>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</si>
  <si>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</si>
  <si>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</si>
  <si>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</si>
  <si>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</si>
  <si>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</si>
  <si>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</si>
  <si>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</si>
  <si>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</si>
  <si>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</si>
  <si>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</si>
  <si>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</si>
  <si>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</si>
  <si>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</si>
  <si>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</si>
  <si>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</si>
  <si>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</si>
  <si>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</si>
  <si>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</si>
  <si>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</si>
  <si>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</si>
  <si>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</si>
  <si>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</si>
  <si>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</si>
  <si>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</si>
  <si>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</si>
  <si>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</si>
  <si>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</si>
  <si>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</si>
  <si>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</si>
  <si>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</si>
  <si>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</si>
  <si>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</si>
  <si>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</si>
  <si>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</si>
  <si>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</si>
  <si>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</si>
  <si>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</si>
  <si>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</si>
  <si>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</si>
  <si>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</si>
  <si>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</si>
  <si>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</si>
  <si>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</si>
  <si>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</si>
  <si>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</si>
  <si>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</si>
  <si>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</si>
  <si>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</si>
  <si>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</si>
  <si>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</si>
  <si>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</si>
  <si>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</si>
  <si>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</si>
  <si>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</si>
  <si>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</si>
  <si>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</si>
  <si>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</si>
  <si>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</si>
  <si>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</si>
  <si>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</si>
  <si>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</si>
  <si>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</si>
  <si>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</si>
  <si>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</si>
  <si>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</si>
  <si>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</si>
  <si>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</si>
  <si>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</si>
  <si>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</si>
  <si>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</si>
  <si>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</si>
  <si>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</si>
  <si>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</si>
  <si>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</si>
  <si>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</si>
  <si>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</si>
  <si>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</si>
  <si>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</si>
  <si>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</si>
  <si>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</si>
  <si>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</si>
  <si>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</si>
  <si>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</si>
  <si>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</si>
  <si>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</si>
  <si>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</si>
  <si>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</si>
  <si>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</si>
  <si>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</si>
  <si>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</si>
  <si>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</si>
  <si>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</si>
  <si>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</si>
  <si>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</si>
  <si>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</si>
  <si>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</si>
  <si>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</si>
  <si>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</si>
  <si>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</si>
  <si>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</si>
  <si>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</si>
  <si>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</si>
  <si>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</si>
  <si>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</si>
  <si>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</si>
  <si>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</si>
  <si>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</si>
  <si>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</si>
  <si>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</si>
  <si>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</si>
  <si>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</si>
  <si>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</si>
  <si>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</si>
  <si>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</si>
  <si>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</si>
  <si>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</si>
  <si>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</si>
  <si>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</si>
  <si>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</si>
  <si>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</si>
  <si>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</si>
  <si>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</si>
  <si>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</si>
  <si>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</si>
  <si>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</si>
  <si>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</si>
  <si>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</si>
  <si>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</si>
  <si>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</si>
  <si>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</si>
  <si>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</si>
  <si>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</si>
  <si>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</si>
  <si>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</si>
  <si>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</si>
  <si>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</si>
  <si>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</si>
  <si>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</si>
  <si>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</si>
  <si>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</si>
  <si>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</si>
  <si>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</si>
  <si>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</si>
  <si>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</si>
  <si>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</si>
  <si>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</si>
  <si>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</si>
  <si>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</si>
  <si>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</si>
  <si>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</si>
  <si>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</si>
  <si>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</si>
  <si>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</si>
  <si>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</si>
  <si>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</si>
  <si>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</si>
  <si>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</si>
  <si>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</si>
  <si>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</si>
  <si>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</si>
  <si>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</si>
  <si>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</si>
  <si>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</si>
  <si>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</si>
  <si>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</si>
  <si>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</si>
  <si>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</si>
  <si>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</si>
  <si>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</si>
  <si>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</si>
  <si>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</si>
  <si>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</si>
  <si>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</si>
  <si>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</si>
  <si>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</si>
  <si>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</si>
  <si>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</si>
  <si>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</si>
  <si>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</si>
  <si>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</si>
  <si>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</si>
  <si>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</si>
  <si>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</si>
  <si>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</si>
  <si>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</si>
  <si>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</si>
  <si>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</si>
  <si>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</si>
  <si>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</si>
  <si>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</si>
  <si>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</si>
  <si>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</si>
  <si>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</si>
  <si>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</si>
  <si>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</si>
  <si>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</si>
  <si>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</si>
  <si>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</si>
  <si>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</si>
  <si>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</si>
  <si>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</si>
  <si>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</si>
  <si>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</si>
  <si>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</si>
  <si>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</si>
  <si>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</si>
  <si>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</si>
  <si>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</si>
  <si>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</si>
  <si>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</si>
  <si>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</si>
  <si>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</si>
  <si>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</si>
  <si>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</si>
  <si>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</si>
  <si>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</si>
  <si>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</si>
  <si>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</si>
  <si>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</si>
  <si>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</si>
  <si>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</si>
  <si>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</si>
  <si>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</si>
  <si>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</si>
  <si>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</si>
  <si>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</si>
  <si>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</si>
  <si>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</si>
  <si>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</si>
  <si>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</si>
  <si>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</si>
  <si>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</si>
  <si>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</si>
  <si>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</si>
  <si>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</si>
  <si>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</si>
  <si>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</si>
  <si>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</si>
  <si>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</si>
  <si>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</si>
  <si>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</si>
  <si>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</si>
  <si>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</si>
  <si>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</si>
  <si>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</si>
  <si>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</si>
  <si>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</si>
  <si>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</si>
  <si>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</si>
  <si>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</si>
  <si>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</si>
  <si>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</si>
  <si>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</si>
  <si>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</si>
  <si>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</si>
  <si>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</si>
  <si>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</si>
  <si>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</si>
  <si>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</si>
  <si>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</si>
  <si>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</si>
  <si>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</si>
  <si>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</si>
  <si>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</si>
  <si>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</si>
  <si>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</si>
  <si>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</si>
  <si>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</si>
  <si>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</si>
  <si>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</si>
  <si>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</si>
  <si>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</si>
  <si>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</si>
  <si>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</si>
  <si>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</si>
  <si>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</si>
  <si>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</si>
  <si>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</si>
  <si>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</si>
  <si>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</si>
  <si>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</si>
  <si>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</si>
  <si>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</si>
  <si>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</si>
  <si>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</si>
  <si>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</si>
  <si>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</si>
  <si>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</si>
  <si>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</si>
  <si>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</si>
  <si>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</si>
  <si>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</si>
  <si>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</si>
  <si>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</si>
  <si>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</si>
  <si>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</si>
  <si>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</si>
  <si>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</si>
  <si>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</si>
  <si>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</si>
  <si>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</si>
  <si>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</si>
  <si>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</si>
  <si>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</si>
  <si>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</si>
  <si>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</si>
  <si>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</si>
  <si>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</si>
  <si>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</si>
  <si>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</si>
  <si>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</si>
  <si>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</si>
  <si>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</si>
  <si>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</si>
  <si>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</si>
  <si>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</si>
  <si>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</si>
  <si>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</si>
  <si>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</si>
  <si>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</si>
  <si>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</si>
  <si>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</si>
  <si>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</si>
  <si>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</si>
  <si>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</si>
  <si>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</si>
  <si>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</si>
  <si>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</si>
  <si>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</si>
  <si>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</si>
  <si>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</si>
  <si>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</si>
  <si>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</si>
  <si>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</si>
  <si>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</si>
  <si>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</si>
  <si>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</si>
  <si>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</si>
  <si>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</si>
  <si>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</si>
  <si>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</si>
  <si>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</si>
  <si>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</si>
  <si>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</si>
  <si>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</si>
  <si>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</si>
  <si>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</si>
  <si>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</si>
  <si>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</si>
  <si>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</si>
  <si>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</si>
  <si>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</si>
  <si>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</si>
  <si>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</si>
  <si>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</si>
  <si>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</si>
  <si>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</si>
  <si>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</si>
  <si>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</si>
  <si>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</si>
  <si>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</si>
  <si>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</si>
  <si>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</si>
  <si>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</si>
  <si>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</si>
  <si>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</si>
  <si>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</si>
  <si>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</si>
  <si>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</si>
  <si>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</si>
  <si>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</si>
  <si>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</si>
  <si>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</si>
  <si>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</si>
  <si>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</si>
  <si>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</si>
  <si>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</si>
  <si>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</si>
  <si>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</si>
  <si>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</si>
  <si>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</si>
  <si>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</si>
  <si>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</si>
  <si>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</si>
  <si>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</si>
  <si>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</si>
  <si>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</si>
  <si>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</si>
  <si>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</si>
  <si>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</si>
  <si>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</si>
  <si>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</si>
  <si>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</si>
  <si>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</si>
  <si>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</si>
  <si>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</si>
  <si>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</si>
  <si>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</si>
  <si>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</si>
  <si>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</si>
  <si>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</si>
  <si>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</si>
  <si>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</si>
  <si>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</si>
  <si>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</si>
  <si>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</si>
  <si>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</si>
  <si>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</si>
  <si>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</si>
  <si>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</si>
  <si>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</si>
  <si>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</si>
  <si>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</si>
  <si>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</si>
  <si>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</si>
  <si>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</si>
  <si>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</si>
  <si>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</si>
  <si>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</si>
  <si>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</si>
  <si>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</si>
  <si>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</si>
  <si>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</si>
  <si>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</si>
  <si>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</si>
  <si>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</si>
  <si>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</si>
  <si>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</si>
  <si>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</si>
  <si>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</si>
  <si>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</si>
  <si>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</si>
  <si>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</si>
  <si>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</si>
  <si>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</si>
  <si>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</si>
  <si>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</si>
  <si>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</si>
  <si>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</si>
  <si>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</si>
  <si>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</si>
  <si>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</si>
  <si>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</si>
  <si>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</si>
  <si>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</si>
  <si>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</si>
  <si>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</si>
  <si>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</si>
  <si>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</si>
  <si>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</si>
  <si>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</si>
  <si>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</si>
  <si>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</si>
  <si>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</si>
  <si>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</si>
  <si>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</si>
  <si>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</si>
  <si>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</si>
  <si>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</si>
  <si>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</si>
  <si>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</si>
  <si>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</si>
  <si>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</si>
  <si>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</si>
  <si>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</si>
  <si>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</si>
  <si>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</si>
  <si>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</si>
  <si>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</si>
  <si>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</si>
  <si>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</si>
  <si>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</si>
  <si>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</si>
  <si>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</si>
  <si>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</si>
  <si>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</si>
  <si>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</si>
  <si>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</si>
  <si>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</si>
  <si>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</si>
  <si>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</si>
  <si>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</si>
  <si>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</si>
  <si>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</si>
  <si>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</si>
  <si>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</si>
  <si>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</si>
  <si>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</si>
  <si>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</si>
  <si>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</si>
  <si>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</si>
  <si>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</si>
  <si>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</si>
  <si>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</si>
  <si>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</si>
  <si>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</si>
  <si>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</si>
  <si>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</si>
  <si>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</si>
  <si>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</si>
  <si>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</si>
  <si>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</si>
  <si>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</si>
  <si>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</si>
  <si>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</si>
  <si>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</si>
  <si>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</si>
  <si>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</si>
  <si>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</si>
  <si>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</si>
  <si>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</si>
  <si>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</si>
  <si>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</si>
  <si>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</si>
  <si>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</si>
  <si>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</si>
  <si>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</si>
  <si>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</si>
  <si>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</si>
  <si>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</si>
  <si>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</si>
  <si>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</si>
  <si>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</si>
  <si>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</si>
  <si>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</si>
  <si>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</si>
  <si>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</si>
  <si>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</si>
  <si>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</si>
  <si>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</si>
  <si>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</si>
  <si>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</si>
  <si>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</si>
  <si>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</si>
  <si>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</si>
  <si>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</si>
  <si>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</si>
  <si>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</si>
  <si>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</si>
  <si>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</si>
  <si>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</si>
  <si>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</si>
  <si>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</si>
  <si>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</si>
  <si>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</si>
  <si>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</si>
  <si>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</si>
  <si>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</si>
  <si>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</si>
  <si>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</si>
  <si>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</si>
  <si>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</si>
  <si>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</si>
  <si>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</si>
  <si>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</si>
  <si>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</si>
  <si>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</si>
  <si>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</si>
  <si>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</si>
  <si>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</si>
  <si>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</si>
  <si>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</si>
  <si>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</si>
  <si>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</si>
  <si>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</si>
  <si>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</si>
  <si>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</si>
  <si>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</si>
  <si>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</si>
  <si>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</si>
  <si>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</si>
  <si>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</si>
  <si>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</si>
  <si>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</si>
  <si>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</si>
  <si>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</si>
  <si>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</si>
  <si>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</si>
  <si>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</si>
  <si>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</si>
  <si>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</si>
  <si>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</si>
  <si>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</si>
  <si>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</si>
  <si>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</si>
  <si>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</si>
  <si>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</si>
  <si>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</si>
  <si>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</si>
  <si>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</si>
  <si>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</si>
  <si>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</si>
  <si>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</si>
  <si>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</si>
  <si>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</si>
  <si>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</si>
  <si>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</si>
  <si>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</si>
  <si>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</si>
  <si>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</si>
  <si>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</si>
  <si>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</si>
  <si>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</si>
  <si>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</si>
  <si>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</si>
  <si>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</si>
  <si>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</si>
  <si>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</si>
  <si>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</si>
  <si>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</si>
  <si>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</si>
  <si>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</si>
  <si>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</si>
  <si>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</si>
  <si>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</si>
  <si>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</si>
  <si>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</si>
  <si>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</si>
  <si>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</si>
  <si>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</si>
  <si>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</si>
  <si>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</si>
  <si>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</si>
  <si>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</si>
  <si>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</si>
  <si>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</si>
  <si>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</si>
  <si>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</si>
  <si>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</si>
  <si>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</si>
  <si>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</si>
  <si>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</si>
  <si>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</si>
  <si>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</si>
  <si>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</si>
  <si>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</si>
  <si>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</si>
  <si>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</si>
  <si>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</si>
  <si>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</si>
  <si>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</si>
  <si>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</si>
  <si>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</si>
  <si>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</si>
  <si>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</si>
  <si>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</si>
  <si>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</si>
  <si>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</si>
  <si>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</si>
  <si>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</si>
  <si>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</si>
  <si>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</si>
  <si>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</si>
  <si>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</si>
  <si>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</si>
  <si>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</si>
  <si>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</si>
  <si>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</si>
  <si>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</si>
  <si>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</si>
  <si>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</si>
  <si>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</si>
  <si>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</si>
  <si>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</si>
  <si>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</si>
  <si>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</si>
  <si>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</si>
  <si>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</si>
  <si>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</si>
  <si>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</si>
  <si>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</si>
  <si>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</si>
  <si>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</si>
  <si>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</si>
  <si>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</si>
  <si>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</si>
  <si>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</si>
  <si>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</si>
  <si>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</si>
  <si>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</si>
  <si>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</si>
  <si>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</si>
  <si>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</si>
  <si>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</si>
  <si>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</si>
  <si>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</si>
  <si>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</si>
  <si>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</si>
  <si>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</si>
  <si>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</si>
  <si>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</si>
  <si>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</si>
  <si>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</si>
  <si>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</si>
  <si>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</si>
  <si>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</si>
  <si>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</si>
  <si>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</si>
  <si>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</si>
  <si>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</si>
  <si>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</si>
  <si>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</si>
  <si>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</si>
  <si>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</si>
  <si>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</si>
  <si>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</si>
  <si>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</si>
  <si>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</si>
  <si>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</si>
  <si>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</si>
  <si>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</si>
  <si>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</si>
  <si>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</si>
  <si>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</si>
  <si>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</si>
  <si>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</si>
  <si>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</si>
  <si>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</si>
  <si>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</si>
  <si>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</si>
  <si>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</si>
  <si>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</si>
  <si>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</si>
  <si>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</si>
  <si>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</si>
  <si>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</si>
  <si>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</si>
  <si>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</si>
  <si>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</si>
  <si>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</si>
  <si>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</si>
  <si>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</si>
  <si>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</si>
  <si>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</si>
  <si>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</si>
  <si>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</si>
  <si>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</si>
  <si>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</si>
  <si>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</si>
  <si>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</si>
  <si>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</si>
  <si>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</si>
  <si>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</si>
  <si>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</si>
  <si>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</si>
  <si>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</si>
  <si>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</si>
  <si>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</si>
  <si>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</si>
  <si>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</si>
  <si>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</si>
  <si>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</si>
  <si>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</si>
  <si>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</si>
  <si>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</si>
  <si>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</si>
  <si>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</si>
  <si>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</si>
  <si>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</si>
  <si>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</si>
  <si>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</si>
  <si>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</si>
  <si>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</si>
  <si>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</si>
  <si>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</si>
  <si>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</si>
  <si>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</si>
  <si>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</si>
  <si>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</si>
  <si>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</si>
  <si>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</si>
  <si>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</si>
  <si>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</si>
  <si>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</si>
  <si>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</si>
  <si>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</si>
  <si>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</si>
  <si>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</si>
  <si>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</si>
  <si>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</si>
  <si>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</si>
  <si>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</si>
  <si>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</si>
  <si>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</si>
  <si>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</si>
  <si>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</si>
  <si>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</si>
  <si>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</si>
  <si>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</si>
  <si>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</si>
  <si>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</si>
  <si>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</si>
  <si>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</si>
  <si>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</si>
  <si>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</si>
  <si>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</si>
  <si>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</si>
  <si>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</si>
  <si>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</si>
  <si>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</si>
  <si>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</si>
  <si>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</si>
  <si>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</si>
  <si>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</si>
  <si>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</si>
  <si>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</si>
  <si>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</si>
  <si>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</si>
  <si>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</si>
  <si>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</si>
  <si>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</si>
  <si>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</si>
  <si>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</si>
  <si>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</si>
  <si>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</si>
  <si>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</si>
  <si>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</si>
  <si>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</si>
  <si>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</si>
  <si>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</si>
  <si>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</si>
  <si>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</si>
  <si>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</si>
  <si>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</si>
  <si>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</si>
  <si>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</si>
  <si>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</si>
  <si>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</si>
  <si>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</si>
  <si>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</si>
  <si>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</si>
  <si>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</si>
  <si>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</si>
  <si>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</si>
  <si>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</si>
  <si>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</si>
  <si>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</si>
  <si>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</si>
  <si>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</si>
  <si>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</si>
  <si>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</si>
  <si>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</si>
  <si>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</si>
  <si>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</si>
  <si>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</si>
  <si>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</si>
  <si>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</si>
  <si>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</si>
  <si>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</si>
  <si>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</si>
  <si>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</si>
  <si>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</si>
  <si>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</si>
  <si>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</si>
  <si>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</si>
  <si>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</si>
  <si>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</si>
  <si>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</si>
  <si>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</si>
  <si>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</si>
  <si>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</si>
  <si>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</si>
  <si>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</si>
  <si>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</si>
  <si>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</si>
  <si>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</si>
  <si>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</si>
  <si>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</si>
  <si>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</si>
  <si>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</si>
  <si>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</si>
  <si>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</si>
  <si>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</si>
  <si>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</si>
  <si>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</si>
  <si>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</si>
  <si>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</si>
  <si>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</si>
  <si>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</si>
  <si>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</si>
  <si>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</si>
  <si>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</si>
  <si>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</si>
  <si>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</si>
  <si>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</si>
  <si>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</si>
  <si>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</si>
  <si>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</si>
  <si>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</si>
  <si>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</si>
  <si>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</si>
  <si>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</si>
  <si>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</si>
  <si>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</si>
  <si>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</si>
  <si>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</si>
  <si>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</si>
  <si>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</si>
  <si>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</si>
  <si>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</si>
  <si>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</si>
  <si>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</si>
  <si>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</si>
  <si>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</si>
  <si>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</si>
  <si>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</si>
  <si>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</si>
  <si>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</si>
  <si>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</si>
  <si>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</si>
  <si>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</si>
  <si>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</si>
  <si>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</si>
  <si>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</si>
  <si>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</si>
  <si>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</si>
  <si>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</si>
  <si>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</si>
  <si>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</si>
  <si>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</si>
  <si>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</si>
  <si>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</si>
  <si>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</si>
  <si>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</si>
  <si>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</si>
  <si>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</si>
  <si>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</si>
  <si>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</si>
  <si>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</si>
  <si>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</si>
  <si>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</si>
  <si>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</si>
  <si>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</si>
  <si>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</si>
  <si>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</si>
  <si>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</si>
  <si>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</si>
  <si>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</si>
  <si>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</si>
  <si>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</si>
  <si>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</si>
  <si>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</si>
  <si>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</si>
  <si>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</si>
  <si>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</si>
  <si>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</si>
  <si>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</si>
  <si>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</si>
  <si>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</si>
  <si>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</si>
  <si>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</si>
  <si>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</si>
  <si>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</si>
  <si>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</si>
  <si>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</si>
  <si>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</si>
  <si>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</si>
  <si>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</si>
  <si>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</si>
  <si>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</si>
  <si>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</si>
  <si>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</si>
  <si>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</si>
  <si>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</si>
  <si>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</si>
  <si>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</si>
  <si>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</si>
  <si>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</si>
  <si>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</si>
  <si>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</si>
  <si>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</si>
  <si>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</si>
  <si>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</si>
  <si>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</si>
  <si>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</si>
  <si>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</si>
  <si>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</si>
  <si>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</si>
  <si>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</si>
  <si>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</si>
  <si>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</si>
  <si>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</si>
  <si>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</si>
  <si>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</si>
  <si>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</si>
  <si>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</si>
  <si>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</si>
  <si>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</si>
  <si>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</si>
  <si>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</si>
  <si>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</si>
  <si>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</si>
  <si>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</si>
  <si>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</si>
  <si>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</si>
  <si>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</si>
  <si>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</si>
  <si>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</si>
  <si>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</si>
  <si>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</si>
  <si>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</si>
  <si>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</si>
  <si>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</si>
  <si>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</si>
  <si>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</si>
  <si>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</si>
  <si>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</si>
  <si>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</si>
  <si>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</si>
  <si>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</si>
  <si>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</si>
  <si>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</si>
  <si>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</si>
  <si>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</si>
  <si>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</si>
  <si>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</si>
  <si>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</si>
  <si>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</si>
  <si>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</si>
  <si>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</si>
  <si>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</si>
  <si>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</si>
  <si>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</si>
  <si>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</si>
  <si>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</si>
  <si>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</si>
  <si>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</si>
  <si>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</si>
  <si>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</si>
  <si>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</si>
  <si>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</si>
  <si>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</si>
  <si>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</si>
  <si>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</si>
  <si>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</si>
  <si>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</si>
  <si>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</si>
  <si>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</si>
  <si>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</si>
  <si>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</si>
  <si>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</si>
  <si>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</si>
  <si>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</si>
  <si>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</si>
  <si>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</si>
  <si>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</si>
  <si>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</si>
  <si>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</si>
  <si>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</si>
  <si>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</si>
  <si>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</si>
  <si>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</si>
  <si>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</si>
  <si>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</si>
  <si>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</si>
  <si>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</si>
  <si>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</si>
  <si>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</si>
  <si>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</si>
  <si>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</si>
  <si>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</si>
  <si>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</si>
  <si>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</si>
  <si>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</si>
  <si>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</si>
  <si>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</si>
  <si>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</si>
  <si>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</si>
  <si>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</si>
  <si>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</si>
  <si>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</si>
  <si>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</si>
  <si>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</si>
  <si>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</si>
  <si>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</si>
  <si>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</si>
  <si>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</si>
  <si>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</si>
  <si>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</si>
  <si>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</si>
  <si>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</si>
  <si>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</si>
  <si>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</si>
  <si>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</si>
  <si>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</si>
  <si>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</si>
  <si>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</si>
  <si>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</si>
  <si>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</si>
  <si>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</si>
  <si>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</si>
  <si>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</si>
  <si>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</si>
  <si>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</si>
  <si>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</si>
  <si>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</si>
  <si>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</si>
  <si>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</si>
  <si>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</si>
  <si>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</si>
  <si>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</si>
  <si>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</si>
  <si>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</si>
  <si>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</si>
  <si>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</si>
  <si>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</si>
  <si>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</si>
  <si>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</si>
  <si>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</si>
  <si>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</si>
  <si>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</si>
  <si>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</si>
  <si>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</si>
  <si>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</si>
  <si>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</si>
  <si>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</si>
  <si>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</si>
  <si>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</si>
  <si>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</si>
  <si>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</si>
  <si>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</si>
  <si>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</si>
  <si>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</si>
  <si>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</si>
  <si>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</si>
  <si>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</si>
  <si>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</si>
  <si>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</si>
  <si>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</si>
  <si>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</si>
  <si>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</si>
  <si>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</si>
  <si>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</si>
  <si>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</si>
  <si>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</si>
  <si>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</si>
  <si>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</si>
  <si>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</si>
  <si>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</si>
  <si>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</si>
  <si>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</si>
  <si>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</si>
  <si>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</si>
  <si>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</si>
  <si>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</si>
  <si>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</si>
  <si>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</si>
  <si>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</si>
  <si>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</si>
  <si>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</si>
  <si>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</si>
  <si>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</si>
  <si>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</si>
  <si>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</si>
  <si>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</si>
  <si>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</si>
  <si>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</si>
  <si>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</si>
  <si>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</si>
  <si>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</si>
  <si>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</si>
  <si>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</si>
  <si>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</si>
  <si>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</si>
  <si>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</si>
  <si>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</si>
  <si>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</si>
  <si>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</si>
  <si>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</si>
  <si>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</si>
  <si>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</si>
  <si>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</si>
  <si>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</si>
  <si>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</si>
  <si>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</si>
  <si>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</si>
  <si>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</si>
  <si>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</si>
  <si>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</si>
  <si>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</si>
  <si>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</si>
  <si>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</si>
  <si>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</si>
  <si>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</si>
  <si>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</si>
  <si>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</si>
  <si>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</si>
  <si>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</si>
  <si>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</si>
  <si>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</si>
  <si>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</si>
  <si>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</si>
  <si>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</si>
  <si>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</si>
  <si>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</si>
  <si>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</si>
  <si>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</si>
  <si>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</si>
  <si>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</si>
  <si>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</si>
  <si>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</si>
  <si>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</si>
  <si>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</si>
  <si>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</si>
  <si>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</si>
  <si>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</si>
  <si>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</si>
  <si>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</si>
  <si>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</si>
  <si>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</si>
  <si>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</si>
  <si>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</si>
  <si>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</si>
  <si>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</si>
  <si>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</si>
  <si>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</si>
  <si>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</si>
  <si>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</si>
  <si>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</si>
  <si>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</si>
  <si>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</si>
  <si>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</si>
  <si>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</si>
  <si>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</si>
  <si>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</si>
  <si>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</si>
  <si>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</si>
  <si>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</si>
  <si>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</si>
  <si>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</si>
  <si>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</si>
  <si>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</si>
  <si>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</si>
  <si>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</si>
  <si>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</si>
  <si>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</si>
  <si>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</si>
  <si>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</si>
  <si>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</si>
  <si>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</si>
  <si>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</si>
  <si>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</si>
  <si>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</si>
  <si>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</si>
  <si>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</si>
  <si>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</si>
  <si>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</si>
  <si>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</si>
  <si>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</si>
  <si>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</si>
  <si>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</si>
  <si>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</si>
  <si>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</si>
  <si>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</si>
  <si>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</si>
  <si>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</si>
  <si>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</si>
  <si>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</si>
  <si>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</si>
  <si>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</si>
  <si>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</si>
  <si>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</si>
  <si>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</si>
  <si>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</si>
  <si>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</si>
  <si>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</si>
  <si>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</si>
  <si>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</si>
  <si>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</si>
  <si>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</si>
  <si>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</si>
  <si>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</si>
  <si>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</si>
  <si>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</si>
  <si>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</si>
  <si>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</si>
  <si>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</si>
  <si>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</si>
  <si>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</si>
  <si>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</si>
  <si>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</si>
  <si>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</si>
  <si>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</si>
  <si>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</si>
  <si>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</si>
  <si>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</si>
  <si>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</si>
  <si>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</si>
  <si>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</si>
  <si>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</si>
  <si>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</si>
  <si>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</si>
  <si>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</si>
  <si>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</si>
  <si>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</si>
  <si>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</si>
  <si>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</si>
  <si>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</si>
  <si>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</si>
  <si>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</si>
  <si>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</si>
  <si>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</si>
  <si>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</si>
  <si>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</si>
  <si>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</si>
  <si>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</si>
  <si>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</si>
  <si>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</si>
  <si>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</si>
  <si>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</si>
  <si>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</si>
  <si>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</si>
  <si>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</si>
  <si>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</si>
  <si>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</si>
  <si>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</si>
  <si>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</si>
  <si>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</si>
  <si>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</si>
  <si>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</si>
  <si>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</si>
  <si>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</si>
  <si>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</si>
  <si>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</si>
  <si>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</si>
  <si>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</si>
  <si>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</si>
  <si>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</si>
  <si>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</si>
  <si>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</si>
  <si>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</si>
  <si>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</si>
  <si>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</si>
  <si>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</si>
  <si>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</si>
  <si>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</si>
  <si>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</si>
  <si>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</si>
  <si>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</si>
  <si>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</si>
  <si>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</si>
  <si>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</si>
  <si>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</si>
  <si>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</si>
  <si>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</si>
  <si>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</si>
  <si>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</si>
  <si>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</si>
  <si>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</si>
  <si>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</si>
  <si>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</si>
  <si>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</si>
  <si>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</si>
  <si>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</si>
  <si>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</si>
  <si>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</si>
  <si>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</si>
  <si>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</si>
  <si>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</si>
  <si>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</si>
  <si>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</si>
  <si>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</si>
  <si>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</si>
  <si>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</si>
  <si>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</si>
  <si>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</si>
  <si>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</si>
  <si>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</si>
  <si>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</si>
  <si>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</si>
  <si>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</si>
  <si>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</si>
  <si>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</si>
  <si>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</si>
  <si>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</si>
  <si>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</si>
  <si>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</si>
  <si>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</si>
  <si>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</si>
  <si>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</si>
  <si>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</si>
  <si>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</si>
  <si>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</si>
  <si>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</si>
  <si>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</si>
  <si>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</si>
  <si>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</si>
  <si>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</si>
  <si>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</si>
  <si>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</si>
  <si>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</si>
  <si>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</si>
  <si>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</si>
  <si>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</si>
  <si>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</si>
  <si>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</si>
  <si>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</si>
  <si>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</si>
  <si>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</si>
  <si>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</si>
  <si>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</si>
  <si>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</si>
  <si>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</si>
  <si>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</si>
  <si>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</si>
  <si>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</si>
  <si>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</si>
  <si>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</si>
  <si>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</si>
  <si>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</si>
  <si>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</si>
  <si>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</si>
  <si>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</si>
  <si>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</si>
  <si>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</si>
  <si>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</si>
  <si>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</si>
  <si>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</si>
  <si>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</si>
  <si>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</si>
  <si>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</si>
  <si>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</si>
  <si>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</si>
  <si>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</si>
  <si>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</si>
  <si>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</si>
  <si>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</si>
  <si>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</si>
  <si>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</si>
  <si>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</si>
  <si>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</si>
  <si>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</si>
  <si>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</si>
  <si>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</si>
  <si>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</si>
  <si>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</si>
  <si>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</si>
  <si>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</si>
  <si>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</si>
  <si>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</si>
  <si>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</si>
  <si>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</si>
  <si>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</si>
  <si>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</si>
  <si>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</si>
  <si>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</si>
  <si>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</si>
  <si>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</si>
  <si>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</si>
  <si>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</si>
  <si>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</si>
  <si>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</si>
  <si>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</si>
  <si>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</si>
  <si>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</si>
  <si>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</si>
  <si>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</si>
  <si>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</si>
  <si>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</si>
  <si>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</si>
  <si>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</si>
  <si>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</si>
  <si>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</si>
  <si>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</si>
  <si>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</si>
  <si>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</si>
  <si>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</si>
  <si>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</si>
  <si>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</si>
  <si>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</si>
  <si>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</si>
  <si>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</si>
  <si>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</si>
  <si>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</si>
  <si>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</si>
  <si>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</si>
  <si>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</si>
  <si>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</si>
  <si>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</si>
  <si>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</si>
  <si>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</si>
  <si>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</si>
  <si>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</si>
  <si>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</si>
  <si>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</si>
  <si>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</si>
  <si>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</si>
  <si>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</si>
  <si>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</si>
  <si>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</si>
  <si>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</si>
  <si>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</si>
  <si>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</si>
  <si>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</si>
  <si>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</si>
  <si>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</si>
  <si>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</si>
  <si>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</si>
  <si>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</si>
  <si>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</si>
  <si>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</si>
  <si>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</si>
  <si>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</si>
  <si>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</si>
  <si>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</si>
  <si>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</si>
  <si>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</si>
  <si>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</si>
  <si>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</si>
  <si>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</si>
  <si>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</si>
  <si>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</si>
  <si>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</si>
  <si>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</si>
  <si>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</si>
  <si>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</si>
  <si>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</si>
  <si>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</si>
  <si>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</si>
  <si>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</si>
  <si>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</si>
  <si>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</si>
  <si>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</si>
  <si>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</si>
  <si>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</si>
  <si>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</si>
  <si>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</si>
  <si>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</si>
  <si>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</si>
  <si>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</si>
  <si>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</si>
  <si>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</si>
  <si>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</si>
  <si>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</si>
  <si>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</si>
  <si>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</si>
  <si>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</si>
  <si>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</si>
  <si>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</si>
  <si>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</si>
  <si>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</si>
  <si>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</si>
  <si>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</si>
  <si>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</si>
  <si>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</si>
  <si>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</si>
  <si>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</si>
  <si>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</si>
  <si>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</si>
  <si>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</si>
  <si>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</si>
  <si>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</si>
  <si>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</si>
  <si>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</si>
  <si>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</si>
  <si>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</si>
  <si>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</si>
  <si>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</si>
  <si>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</si>
  <si>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</si>
  <si>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</si>
  <si>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</si>
  <si>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</si>
  <si>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</si>
  <si>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</si>
  <si>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</si>
  <si>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</si>
  <si>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</si>
  <si>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</si>
  <si>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</si>
  <si>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</si>
  <si>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</si>
  <si>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</si>
  <si>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</si>
  <si>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</si>
  <si>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</si>
  <si>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</si>
  <si>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</si>
  <si>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</si>
  <si>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</si>
  <si>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</si>
  <si>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</si>
  <si>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</si>
  <si>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</si>
  <si>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</si>
  <si>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</si>
  <si>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</si>
  <si>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</si>
  <si>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</si>
  <si>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</si>
  <si>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</si>
  <si>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</si>
  <si>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</si>
  <si>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</si>
  <si>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</si>
  <si>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</si>
  <si>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</si>
  <si>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</si>
  <si>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</si>
  <si>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</si>
  <si>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</si>
  <si>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</si>
  <si>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</si>
  <si>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</si>
  <si>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</si>
  <si>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</si>
  <si>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</si>
  <si>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</si>
  <si>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</si>
  <si>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</si>
  <si>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</si>
  <si>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</si>
  <si>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</si>
  <si>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Lebane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</si>
</sst>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229</c:v>
                </c:pt>
                <c:pt idx="1">
                  <c:v>242</c:v>
                </c:pt>
                <c:pt idx="2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274</c:v>
                </c:pt>
                <c:pt idx="1">
                  <c:v>346</c:v>
                </c:pt>
                <c:pt idx="2">
                  <c:v>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120"/>
        <c:axId val="192390656"/>
      </c:barChart>
      <c:catAx>
        <c:axId val="19238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656"/>
        <c:crosses val="autoZero"/>
        <c:auto val="1"/>
        <c:lblAlgn val="ctr"/>
        <c:lblOffset val="100"/>
        <c:noMultiLvlLbl val="0"/>
      </c:catAx>
      <c:valAx>
        <c:axId val="19239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1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1576</c:v>
                </c:pt>
                <c:pt idx="1">
                  <c:v>1482</c:v>
                </c:pt>
                <c:pt idx="2">
                  <c:v>1508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056"/>
        <c:axId val="200734592"/>
      </c:barChart>
      <c:catAx>
        <c:axId val="20073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592"/>
        <c:crosses val="autoZero"/>
        <c:auto val="1"/>
        <c:lblAlgn val="ctr"/>
        <c:lblOffset val="100"/>
        <c:noMultiLvlLbl val="0"/>
      </c:catAx>
      <c:valAx>
        <c:axId val="200734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056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17</c:v>
                </c:pt>
                <c:pt idx="1">
                  <c:v>23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31040"/>
        <c:axId val="201090176"/>
      </c:barChart>
      <c:catAx>
        <c:axId val="201031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176"/>
        <c:crosses val="autoZero"/>
        <c:auto val="1"/>
        <c:lblAlgn val="ctr"/>
        <c:lblOffset val="100"/>
        <c:noMultiLvlLbl val="0"/>
      </c:catAx>
      <c:valAx>
        <c:axId val="201090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1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38</c:v>
                </c:pt>
                <c:pt idx="1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1024"/>
        <c:axId val="201602560"/>
      </c:barChart>
      <c:catAx>
        <c:axId val="201601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2560"/>
        <c:crosses val="autoZero"/>
        <c:auto val="1"/>
        <c:lblAlgn val="ctr"/>
        <c:lblOffset val="100"/>
        <c:noMultiLvlLbl val="0"/>
      </c:catAx>
      <c:valAx>
        <c:axId val="2016025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3333</c:v>
                </c:pt>
                <c:pt idx="1">
                  <c:v>3034</c:v>
                </c:pt>
                <c:pt idx="2">
                  <c:v>2846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021120"/>
        <c:axId val="202024064"/>
      </c:barChart>
      <c:catAx>
        <c:axId val="20202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4064"/>
        <c:crosses val="autoZero"/>
        <c:auto val="1"/>
        <c:lblAlgn val="ctr"/>
        <c:lblOffset val="100"/>
        <c:noMultiLvlLbl val="0"/>
      </c:catAx>
      <c:valAx>
        <c:axId val="202024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16.648345608442344</c:v>
                </c:pt>
                <c:pt idx="1">
                  <c:v>60.525447949873588</c:v>
                </c:pt>
                <c:pt idx="2">
                  <c:v>22.826206441684072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26</c:v>
                </c:pt>
                <c:pt idx="1">
                  <c:v>26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609408"/>
        <c:axId val="202786304"/>
      </c:barChart>
      <c:catAx>
        <c:axId val="20260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6304"/>
        <c:crosses val="autoZero"/>
        <c:auto val="1"/>
        <c:lblAlgn val="ctr"/>
        <c:lblOffset val="100"/>
        <c:noMultiLvlLbl val="0"/>
      </c:catAx>
      <c:valAx>
        <c:axId val="202786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609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194752"/>
        <c:axId val="279915520"/>
      </c:barChart>
      <c:catAx>
        <c:axId val="2031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915520"/>
        <c:crosses val="autoZero"/>
        <c:auto val="1"/>
        <c:lblAlgn val="ctr"/>
        <c:lblOffset val="100"/>
        <c:noMultiLvlLbl val="0"/>
      </c:catAx>
      <c:valAx>
        <c:axId val="279915520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19475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98.9</c:v>
                </c:pt>
                <c:pt idx="1">
                  <c:v>108.7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94.8</c:v>
                </c:pt>
                <c:pt idx="1">
                  <c:v>102.9</c:v>
                </c:pt>
                <c:pt idx="2">
                  <c:v>97.7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6846336"/>
        <c:axId val="287001984"/>
      </c:barChart>
      <c:catAx>
        <c:axId val="286846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7001984"/>
        <c:crosses val="autoZero"/>
        <c:auto val="1"/>
        <c:lblAlgn val="ctr"/>
        <c:lblOffset val="100"/>
        <c:noMultiLvlLbl val="0"/>
      </c:catAx>
      <c:valAx>
        <c:axId val="28700198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684633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1249</c:v>
                </c:pt>
                <c:pt idx="1">
                  <c:v>1160</c:v>
                </c:pt>
                <c:pt idx="2">
                  <c:v>1145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7950336"/>
        <c:axId val="288289920"/>
      </c:barChart>
      <c:catAx>
        <c:axId val="28795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8289920"/>
        <c:crosses val="autoZero"/>
        <c:auto val="1"/>
        <c:lblAlgn val="ctr"/>
        <c:lblOffset val="100"/>
        <c:noMultiLvlLbl val="0"/>
      </c:catAx>
      <c:valAx>
        <c:axId val="288289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7950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7</c:v>
                </c:pt>
                <c:pt idx="1">
                  <c:v>10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6</c:v>
                </c:pt>
                <c:pt idx="1">
                  <c:v>3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0747520"/>
        <c:axId val="290758656"/>
      </c:barChart>
      <c:catAx>
        <c:axId val="29074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758656"/>
        <c:crosses val="autoZero"/>
        <c:auto val="1"/>
        <c:lblAlgn val="ctr"/>
        <c:lblOffset val="100"/>
        <c:noMultiLvlLbl val="0"/>
      </c:catAx>
      <c:valAx>
        <c:axId val="29075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074752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41</c:v>
                </c:pt>
                <c:pt idx="1">
                  <c:v>80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13</c:v>
                </c:pt>
                <c:pt idx="1">
                  <c:v>21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016"/>
        <c:axId val="192567552"/>
      </c:barChart>
      <c:catAx>
        <c:axId val="19256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7552"/>
        <c:crosses val="autoZero"/>
        <c:auto val="1"/>
        <c:lblAlgn val="ctr"/>
        <c:lblOffset val="100"/>
        <c:noMultiLvlLbl val="0"/>
      </c:catAx>
      <c:valAx>
        <c:axId val="19256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0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63</c:v>
                </c:pt>
                <c:pt idx="1">
                  <c:v>77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78</c:v>
                </c:pt>
                <c:pt idx="1">
                  <c:v>94</c:v>
                </c:pt>
                <c:pt idx="2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1503104"/>
        <c:axId val="291633408"/>
      </c:barChart>
      <c:catAx>
        <c:axId val="2915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633408"/>
        <c:crosses val="autoZero"/>
        <c:auto val="1"/>
        <c:lblAlgn val="ctr"/>
        <c:lblOffset val="100"/>
        <c:noMultiLvlLbl val="0"/>
      </c:catAx>
      <c:valAx>
        <c:axId val="291633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503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2.0721116851709356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2.1215785423766076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2.2699791139936245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2.6272397493679236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2.9130482576673629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2.6712102891062988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2.8800703528635814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2.7426624161811586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2.8635814004616909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3.6550511157524461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3.7374958777618996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3.5726063537429922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3.2648125755743655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3.8694074969770251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3.6440584808178524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2.2754754314609213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1.6763768275255577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0.86841815983291193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5969536"/>
        <c:axId val="295971456"/>
      </c:barChart>
      <c:catAx>
        <c:axId val="29596953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95971456"/>
        <c:crosses val="autoZero"/>
        <c:auto val="1"/>
        <c:lblAlgn val="ctr"/>
        <c:lblOffset val="100"/>
        <c:noMultiLvlLbl val="0"/>
      </c:catAx>
      <c:valAx>
        <c:axId val="29597145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959695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2.2809717489282182</c:v>
                </c:pt>
                <c:pt idx="1">
                  <c:v>2.2644827965263277</c:v>
                </c:pt>
                <c:pt idx="2">
                  <c:v>2.4733428602836098</c:v>
                </c:pt>
                <c:pt idx="3">
                  <c:v>2.907551940200066</c:v>
                </c:pt>
                <c:pt idx="4">
                  <c:v>2.7811366384522369</c:v>
                </c:pt>
                <c:pt idx="5">
                  <c:v>3.0999230515554577</c:v>
                </c:pt>
                <c:pt idx="6">
                  <c:v>2.9735077498076286</c:v>
                </c:pt>
                <c:pt idx="7">
                  <c:v>3.0119819720787073</c:v>
                </c:pt>
                <c:pt idx="8">
                  <c:v>3.0559525118170825</c:v>
                </c:pt>
                <c:pt idx="9">
                  <c:v>3.693525338023524</c:v>
                </c:pt>
                <c:pt idx="10">
                  <c:v>3.6825327030889303</c:v>
                </c:pt>
                <c:pt idx="11">
                  <c:v>3.8529185445751346</c:v>
                </c:pt>
                <c:pt idx="12">
                  <c:v>3.7045179729581177</c:v>
                </c:pt>
                <c:pt idx="13">
                  <c:v>3.6880290205562272</c:v>
                </c:pt>
                <c:pt idx="14">
                  <c:v>3.2703088930416624</c:v>
                </c:pt>
                <c:pt idx="15">
                  <c:v>1.681873144992855</c:v>
                </c:pt>
                <c:pt idx="16">
                  <c:v>1.2751456524128835</c:v>
                </c:pt>
                <c:pt idx="17">
                  <c:v>0.57711333406617571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6663680"/>
        <c:axId val="296675200"/>
      </c:barChart>
      <c:catAx>
        <c:axId val="29666368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96675200"/>
        <c:crosses val="autoZero"/>
        <c:auto val="1"/>
        <c:lblAlgn val="ctr"/>
        <c:lblOffset val="100"/>
        <c:noMultiLvlLbl val="0"/>
      </c:catAx>
      <c:valAx>
        <c:axId val="29667520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6636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0.17866258295048493</c:v>
                </c:pt>
                <c:pt idx="1">
                  <c:v>0.15296367112810708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3.2414497192445122</c:v>
                </c:pt>
                <c:pt idx="1">
                  <c:v>0.87954110898661575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15.441551812149058</c:v>
                </c:pt>
                <c:pt idx="1">
                  <c:v>9.10133843212237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21.516079632465544</c:v>
                </c:pt>
                <c:pt idx="1">
                  <c:v>20.127469725940088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48.034711587544663</c:v>
                </c:pt>
                <c:pt idx="1">
                  <c:v>57.973231357552578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3.4583971413986725</c:v>
                </c:pt>
                <c:pt idx="1">
                  <c:v>4.2192479286169533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8.129147524247065</c:v>
                </c:pt>
                <c:pt idx="1">
                  <c:v>7.5462077756532828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9879808"/>
        <c:axId val="300255104"/>
      </c:barChart>
      <c:catAx>
        <c:axId val="299879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0255104"/>
        <c:crosses val="autoZero"/>
        <c:auto val="1"/>
        <c:lblAlgn val="ctr"/>
        <c:lblOffset val="100"/>
        <c:noMultiLvlLbl val="0"/>
      </c:catAx>
      <c:valAx>
        <c:axId val="300255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98798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39.535477284328742</c:v>
                </c:pt>
                <c:pt idx="1">
                  <c:v>34.64627151051625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29.606942317508931</c:v>
                </c:pt>
                <c:pt idx="1">
                  <c:v>34.340344168260039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30.64063297600817</c:v>
                </c:pt>
                <c:pt idx="1">
                  <c:v>30.720203951561505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0.2169474221541603</c:v>
                </c:pt>
                <c:pt idx="1">
                  <c:v>0.29318036966220523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3872256"/>
        <c:axId val="303960064"/>
      </c:barChart>
      <c:catAx>
        <c:axId val="303872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3960064"/>
        <c:crosses val="autoZero"/>
        <c:auto val="1"/>
        <c:lblAlgn val="ctr"/>
        <c:lblOffset val="100"/>
        <c:noMultiLvlLbl val="0"/>
      </c:catAx>
      <c:valAx>
        <c:axId val="303960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38722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19</c:v>
                </c:pt>
                <c:pt idx="3">
                  <c:v>22</c:v>
                </c:pt>
                <c:pt idx="4">
                  <c:v>19</c:v>
                </c:pt>
                <c:pt idx="5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9</c:v>
                </c:pt>
                <c:pt idx="4">
                  <c:v>10</c:v>
                </c:pt>
                <c:pt idx="5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03979136"/>
        <c:axId val="303991424"/>
      </c:barChart>
      <c:catAx>
        <c:axId val="303979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991424"/>
        <c:crosses val="autoZero"/>
        <c:auto val="1"/>
        <c:lblAlgn val="ctr"/>
        <c:lblOffset val="100"/>
        <c:noMultiLvlLbl val="0"/>
      </c:catAx>
      <c:valAx>
        <c:axId val="3039914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979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2.4</c:v>
                </c:pt>
                <c:pt idx="1">
                  <c:v>0.6</c:v>
                </c:pt>
                <c:pt idx="3">
                  <c:v>1.22</c:v>
                </c:pt>
                <c:pt idx="4">
                  <c:v>1.72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05221632"/>
        <c:axId val="305239552"/>
      </c:barChart>
      <c:catAx>
        <c:axId val="30522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5239552"/>
        <c:crosses val="autoZero"/>
        <c:auto val="1"/>
        <c:lblAlgn val="ctr"/>
        <c:lblOffset val="100"/>
        <c:noMultiLvlLbl val="0"/>
      </c:catAx>
      <c:valAx>
        <c:axId val="3052395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522163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20</c:v>
                </c:pt>
                <c:pt idx="1">
                  <c:v>60.447227191413234</c:v>
                </c:pt>
                <c:pt idx="2">
                  <c:v>18.775621754577752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80</c:v>
                </c:pt>
                <c:pt idx="1">
                  <c:v>39.552772808586759</c:v>
                </c:pt>
                <c:pt idx="2">
                  <c:v>81.224378245422244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5402624"/>
        <c:axId val="305424640"/>
      </c:barChart>
      <c:catAx>
        <c:axId val="305402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5424640"/>
        <c:crosses val="autoZero"/>
        <c:auto val="1"/>
        <c:lblAlgn val="ctr"/>
        <c:lblOffset val="100"/>
        <c:noMultiLvlLbl val="0"/>
      </c:catAx>
      <c:valAx>
        <c:axId val="3054246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54026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20.399999999999999</c:v>
                </c:pt>
                <c:pt idx="1">
                  <c:v>5.9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5715456"/>
        <c:axId val="305939200"/>
      </c:barChart>
      <c:catAx>
        <c:axId val="30571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5939200"/>
        <c:crosses val="autoZero"/>
        <c:auto val="1"/>
        <c:lblAlgn val="ctr"/>
        <c:lblOffset val="100"/>
        <c:noMultiLvlLbl val="0"/>
      </c:catAx>
      <c:valAx>
        <c:axId val="305939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5715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63</c:v>
                </c:pt>
                <c:pt idx="1">
                  <c:v>79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99</c:v>
                </c:pt>
                <c:pt idx="1">
                  <c:v>91</c:v>
                </c:pt>
                <c:pt idx="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6087424"/>
        <c:axId val="306096384"/>
      </c:barChart>
      <c:catAx>
        <c:axId val="30608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6096384"/>
        <c:crosses val="autoZero"/>
        <c:auto val="1"/>
        <c:lblAlgn val="ctr"/>
        <c:lblOffset val="100"/>
        <c:noMultiLvlLbl val="0"/>
      </c:catAx>
      <c:valAx>
        <c:axId val="306096384"/>
        <c:scaling>
          <c:orientation val="minMax"/>
          <c:max val="3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6087424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1668</c:v>
                </c:pt>
                <c:pt idx="1">
                  <c:v>1629</c:v>
                </c:pt>
                <c:pt idx="2">
                  <c:v>1528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1785</c:v>
                </c:pt>
                <c:pt idx="1">
                  <c:v>1661</c:v>
                </c:pt>
                <c:pt idx="2">
                  <c:v>1571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8032"/>
        <c:axId val="193149568"/>
      </c:barChart>
      <c:catAx>
        <c:axId val="19314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9568"/>
        <c:crosses val="autoZero"/>
        <c:auto val="1"/>
        <c:lblAlgn val="ctr"/>
        <c:lblOffset val="100"/>
        <c:noMultiLvlLbl val="0"/>
      </c:catAx>
      <c:valAx>
        <c:axId val="193149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8032"/>
        <c:crosses val="autoZero"/>
        <c:crossBetween val="between"/>
        <c:majorUnit val="4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172</c:v>
                </c:pt>
                <c:pt idx="1">
                  <c:v>208</c:v>
                </c:pt>
                <c:pt idx="2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232</c:v>
                </c:pt>
                <c:pt idx="1">
                  <c:v>240</c:v>
                </c:pt>
                <c:pt idx="2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6148480"/>
        <c:axId val="306173440"/>
      </c:barChart>
      <c:catAx>
        <c:axId val="30614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6173440"/>
        <c:crosses val="autoZero"/>
        <c:auto val="1"/>
        <c:lblAlgn val="ctr"/>
        <c:lblOffset val="100"/>
        <c:noMultiLvlLbl val="0"/>
      </c:catAx>
      <c:valAx>
        <c:axId val="306173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61484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25.437378505970564</c:v>
                </c:pt>
                <c:pt idx="1">
                  <c:v>24.119055764625386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28.492085531796725</c:v>
                </c:pt>
                <c:pt idx="1">
                  <c:v>28.361272665070132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16.384337683976675</c:v>
                </c:pt>
                <c:pt idx="1">
                  <c:v>17.960998973657201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12.829769508469868</c:v>
                </c:pt>
                <c:pt idx="1">
                  <c:v>16.353061922682176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8.5254096084421001</c:v>
                </c:pt>
                <c:pt idx="1">
                  <c:v>7.8344166951761887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8.3310191613440701</c:v>
                </c:pt>
                <c:pt idx="1">
                  <c:v>5.3711939787889156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07251840"/>
        <c:axId val="307270784"/>
      </c:barChart>
      <c:catAx>
        <c:axId val="307251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7270784"/>
        <c:crosses val="autoZero"/>
        <c:auto val="1"/>
        <c:lblAlgn val="ctr"/>
        <c:lblOffset val="100"/>
        <c:noMultiLvlLbl val="0"/>
      </c:catAx>
      <c:valAx>
        <c:axId val="3072707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72518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46.92</c:v>
                </c:pt>
                <c:pt idx="1">
                  <c:v>44.19</c:v>
                </c:pt>
                <c:pt idx="2">
                  <c:v>7.57</c:v>
                </c:pt>
                <c:pt idx="3">
                  <c:v>1.1299999999999999</c:v>
                </c:pt>
                <c:pt idx="4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52.85</c:v>
                </c:pt>
                <c:pt idx="1">
                  <c:v>37.43</c:v>
                </c:pt>
                <c:pt idx="2">
                  <c:v>8</c:v>
                </c:pt>
                <c:pt idx="3">
                  <c:v>1.49</c:v>
                </c:pt>
                <c:pt idx="4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07580288"/>
        <c:axId val="307627136"/>
      </c:barChart>
      <c:catAx>
        <c:axId val="307580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7627136"/>
        <c:crosses val="autoZero"/>
        <c:auto val="1"/>
        <c:lblAlgn val="ctr"/>
        <c:lblOffset val="100"/>
        <c:noMultiLvlLbl val="0"/>
      </c:catAx>
      <c:valAx>
        <c:axId val="307627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75802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47769</c:v>
                </c:pt>
                <c:pt idx="1">
                  <c:v>52611</c:v>
                </c:pt>
                <c:pt idx="2">
                  <c:v>60574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7684864"/>
        <c:axId val="307686784"/>
      </c:barChart>
      <c:catAx>
        <c:axId val="30768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7686784"/>
        <c:crosses val="autoZero"/>
        <c:auto val="1"/>
        <c:lblAlgn val="ctr"/>
        <c:lblOffset val="100"/>
        <c:noMultiLvlLbl val="0"/>
      </c:catAx>
      <c:valAx>
        <c:axId val="30768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7684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1894</c:v>
                </c:pt>
                <c:pt idx="1">
                  <c:v>2034</c:v>
                </c:pt>
                <c:pt idx="2">
                  <c:v>2072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2692</c:v>
                </c:pt>
                <c:pt idx="1">
                  <c:v>2752</c:v>
                </c:pt>
                <c:pt idx="2">
                  <c:v>2685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7770112"/>
        <c:axId val="307771648"/>
      </c:barChart>
      <c:catAx>
        <c:axId val="30777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7771648"/>
        <c:crosses val="autoZero"/>
        <c:auto val="1"/>
        <c:lblAlgn val="ctr"/>
        <c:lblOffset val="100"/>
        <c:noMultiLvlLbl val="0"/>
      </c:catAx>
      <c:valAx>
        <c:axId val="307771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77701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17.2</c:v>
                </c:pt>
                <c:pt idx="1">
                  <c:v>27.2</c:v>
                </c:pt>
                <c:pt idx="2">
                  <c:v>2.2000000000000002</c:v>
                </c:pt>
                <c:pt idx="3">
                  <c:v>53.4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62.642740619902114</c:v>
                </c:pt>
                <c:pt idx="1">
                  <c:v>99.164345403899716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37.357259380097879</c:v>
                </c:pt>
                <c:pt idx="1">
                  <c:v>0.83565459610027859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07818496"/>
        <c:axId val="307821568"/>
      </c:barChart>
      <c:catAx>
        <c:axId val="307818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7821568"/>
        <c:crosses val="autoZero"/>
        <c:auto val="1"/>
        <c:lblAlgn val="ctr"/>
        <c:lblOffset val="100"/>
        <c:noMultiLvlLbl val="0"/>
      </c:catAx>
      <c:valAx>
        <c:axId val="30782156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781849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13</c:v>
                </c:pt>
                <c:pt idx="1">
                  <c:v>12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7906048"/>
        <c:axId val="307908992"/>
      </c:barChart>
      <c:catAx>
        <c:axId val="30790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7908992"/>
        <c:crosses val="autoZero"/>
        <c:auto val="1"/>
        <c:lblAlgn val="ctr"/>
        <c:lblOffset val="100"/>
        <c:noMultiLvlLbl val="0"/>
      </c:catAx>
      <c:valAx>
        <c:axId val="307908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7906048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5.8</c:v>
                </c:pt>
                <c:pt idx="1">
                  <c:v>5.5</c:v>
                </c:pt>
                <c:pt idx="2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7927296"/>
        <c:axId val="307942144"/>
      </c:barChart>
      <c:catAx>
        <c:axId val="30792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7942144"/>
        <c:crosses val="autoZero"/>
        <c:auto val="1"/>
        <c:lblAlgn val="ctr"/>
        <c:lblOffset val="100"/>
        <c:noMultiLvlLbl val="0"/>
      </c:catAx>
      <c:valAx>
        <c:axId val="307942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792729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15.7</c:v>
                </c:pt>
                <c:pt idx="1">
                  <c:v>5.3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7950720"/>
        <c:axId val="307952256"/>
      </c:barChart>
      <c:catAx>
        <c:axId val="30795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7952256"/>
        <c:crosses val="autoZero"/>
        <c:auto val="1"/>
        <c:lblAlgn val="ctr"/>
        <c:lblOffset val="100"/>
        <c:noMultiLvlLbl val="0"/>
      </c:catAx>
      <c:valAx>
        <c:axId val="307952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7950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19.2</c:v>
                </c:pt>
                <c:pt idx="1">
                  <c:v>53.5</c:v>
                </c:pt>
                <c:pt idx="2">
                  <c:v>27.3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15.87</c:v>
                </c:pt>
                <c:pt idx="1">
                  <c:v>12.66</c:v>
                </c:pt>
                <c:pt idx="2">
                  <c:v>13.89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32.97</c:v>
                </c:pt>
                <c:pt idx="2">
                  <c:v>9.8000000000000007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08587904"/>
        <c:axId val="308630656"/>
      </c:barChart>
      <c:catAx>
        <c:axId val="30858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8630656"/>
        <c:crosses val="autoZero"/>
        <c:auto val="1"/>
        <c:lblAlgn val="ctr"/>
        <c:lblOffset val="100"/>
        <c:noMultiLvlLbl val="0"/>
      </c:catAx>
      <c:valAx>
        <c:axId val="30863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8587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8957568"/>
        <c:axId val="308959104"/>
      </c:barChart>
      <c:catAx>
        <c:axId val="30895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8959104"/>
        <c:crosses val="autoZero"/>
        <c:auto val="1"/>
        <c:lblAlgn val="ctr"/>
        <c:lblOffset val="100"/>
        <c:noMultiLvlLbl val="0"/>
      </c:catAx>
      <c:valAx>
        <c:axId val="30895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8957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48.9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41.9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09373568"/>
        <c:axId val="309388032"/>
      </c:barChart>
      <c:catAx>
        <c:axId val="30937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9388032"/>
        <c:crosses val="autoZero"/>
        <c:auto val="1"/>
        <c:lblAlgn val="ctr"/>
        <c:lblOffset val="100"/>
        <c:noMultiLvlLbl val="0"/>
      </c:catAx>
      <c:valAx>
        <c:axId val="309388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093735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68</c:v>
                </c:pt>
                <c:pt idx="1">
                  <c:v>151</c:v>
                </c:pt>
                <c:pt idx="2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</c:v>
                </c:pt>
                <c:pt idx="1">
                  <c:v>35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9728384"/>
        <c:axId val="309744000"/>
      </c:barChart>
      <c:catAx>
        <c:axId val="309728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744000"/>
        <c:crosses val="autoZero"/>
        <c:auto val="1"/>
        <c:lblAlgn val="ctr"/>
        <c:lblOffset val="100"/>
        <c:noMultiLvlLbl val="0"/>
      </c:catAx>
      <c:valAx>
        <c:axId val="3097440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9728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89</c:v>
                </c:pt>
                <c:pt idx="1">
                  <c:v>829</c:v>
                </c:pt>
                <c:pt idx="2">
                  <c:v>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</c:v>
                </c:pt>
                <c:pt idx="1">
                  <c:v>63</c:v>
                </c:pt>
                <c:pt idx="2">
                  <c:v>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9967872"/>
        <c:axId val="310121216"/>
      </c:barChart>
      <c:catAx>
        <c:axId val="30996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121216"/>
        <c:crosses val="autoZero"/>
        <c:auto val="1"/>
        <c:lblAlgn val="ctr"/>
        <c:lblOffset val="100"/>
        <c:noMultiLvlLbl val="0"/>
      </c:catAx>
      <c:valAx>
        <c:axId val="3101212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9967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1.3</c:v>
                </c:pt>
                <c:pt idx="1">
                  <c:v>5.5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</c:v>
                </c:pt>
                <c:pt idx="1">
                  <c:v>1.8</c:v>
                </c:pt>
                <c:pt idx="2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10770304"/>
        <c:axId val="310804864"/>
      </c:barChart>
      <c:catAx>
        <c:axId val="310770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804864"/>
        <c:crosses val="autoZero"/>
        <c:auto val="1"/>
        <c:lblAlgn val="ctr"/>
        <c:lblOffset val="100"/>
        <c:noMultiLvlLbl val="0"/>
      </c:catAx>
      <c:valAx>
        <c:axId val="3108048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0770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19.899999999999999</c:v>
                </c:pt>
                <c:pt idx="1">
                  <c:v>21.8</c:v>
                </c:pt>
                <c:pt idx="2">
                  <c:v>22.9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28</c:v>
                </c:pt>
                <c:pt idx="1">
                  <c:v>29.1</c:v>
                </c:pt>
                <c:pt idx="2">
                  <c:v>29.4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11094656"/>
        <c:axId val="312041856"/>
      </c:barChart>
      <c:catAx>
        <c:axId val="31109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2041856"/>
        <c:crosses val="autoZero"/>
        <c:auto val="1"/>
        <c:lblAlgn val="ctr"/>
        <c:lblOffset val="100"/>
        <c:noMultiLvlLbl val="0"/>
      </c:catAx>
      <c:valAx>
        <c:axId val="3120418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10946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108.181</c:v>
                </c:pt>
                <c:pt idx="1">
                  <c:v>257.68099999999998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7429376"/>
        <c:axId val="287430912"/>
      </c:barChart>
      <c:catAx>
        <c:axId val="287429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7430912"/>
        <c:crosses val="autoZero"/>
        <c:auto val="1"/>
        <c:lblAlgn val="ctr"/>
        <c:lblOffset val="100"/>
        <c:noMultiLvlLbl val="0"/>
      </c:catAx>
      <c:valAx>
        <c:axId val="2874309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7429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1954.95</c:v>
                </c:pt>
                <c:pt idx="1">
                  <c:v>12402.13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7584256"/>
        <c:axId val="287585792"/>
      </c:barChart>
      <c:catAx>
        <c:axId val="28758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7585792"/>
        <c:crosses val="autoZero"/>
        <c:auto val="1"/>
        <c:lblAlgn val="ctr"/>
        <c:lblOffset val="100"/>
        <c:noMultiLvlLbl val="0"/>
      </c:catAx>
      <c:valAx>
        <c:axId val="28758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7584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172</c:v>
                </c:pt>
                <c:pt idx="1">
                  <c:v>180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181</c:v>
                </c:pt>
                <c:pt idx="1">
                  <c:v>191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7611904"/>
        <c:axId val="287830784"/>
      </c:barChart>
      <c:catAx>
        <c:axId val="28761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7830784"/>
        <c:crosses val="autoZero"/>
        <c:auto val="1"/>
        <c:lblAlgn val="ctr"/>
        <c:lblOffset val="100"/>
        <c:noMultiLvlLbl val="0"/>
      </c:catAx>
      <c:valAx>
        <c:axId val="287830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7611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19.2</c:v>
                </c:pt>
                <c:pt idx="1">
                  <c:v>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55.5</c:v>
                </c:pt>
                <c:pt idx="1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25.3</c:v>
                </c:pt>
                <c:pt idx="1">
                  <c:v>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88160"/>
        <c:axId val="193855488"/>
      </c:barChart>
      <c:catAx>
        <c:axId val="193788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5488"/>
        <c:crosses val="autoZero"/>
        <c:auto val="1"/>
        <c:lblAlgn val="ctr"/>
        <c:lblOffset val="100"/>
        <c:noMultiLvlLbl val="0"/>
      </c:catAx>
      <c:valAx>
        <c:axId val="193855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1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229</c:v>
                </c:pt>
                <c:pt idx="1">
                  <c:v>242</c:v>
                </c:pt>
                <c:pt idx="2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274</c:v>
                </c:pt>
                <c:pt idx="1">
                  <c:v>346</c:v>
                </c:pt>
                <c:pt idx="2">
                  <c:v>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49184"/>
        <c:axId val="59550720"/>
      </c:barChart>
      <c:catAx>
        <c:axId val="595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0720"/>
        <c:crosses val="autoZero"/>
        <c:auto val="1"/>
        <c:lblAlgn val="ctr"/>
        <c:lblOffset val="100"/>
        <c:noMultiLvlLbl val="0"/>
      </c:catAx>
      <c:valAx>
        <c:axId val="59550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9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41</c:v>
                </c:pt>
                <c:pt idx="1">
                  <c:v>80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13</c:v>
                </c:pt>
                <c:pt idx="1">
                  <c:v>21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1408"/>
        <c:axId val="94488832"/>
      </c:barChart>
      <c:catAx>
        <c:axId val="5976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4488832"/>
        <c:crosses val="autoZero"/>
        <c:auto val="1"/>
        <c:lblAlgn val="ctr"/>
        <c:lblOffset val="100"/>
        <c:noMultiLvlLbl val="0"/>
      </c:catAx>
      <c:valAx>
        <c:axId val="94488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14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1668</c:v>
                </c:pt>
                <c:pt idx="1">
                  <c:v>1629</c:v>
                </c:pt>
                <c:pt idx="2">
                  <c:v>1528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1785</c:v>
                </c:pt>
                <c:pt idx="1">
                  <c:v>1661</c:v>
                </c:pt>
                <c:pt idx="2">
                  <c:v>1571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07424"/>
        <c:axId val="146814464"/>
      </c:barChart>
      <c:catAx>
        <c:axId val="14680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4464"/>
        <c:crosses val="autoZero"/>
        <c:auto val="1"/>
        <c:lblAlgn val="ctr"/>
        <c:lblOffset val="100"/>
        <c:noMultiLvlLbl val="0"/>
      </c:catAx>
      <c:valAx>
        <c:axId val="14681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074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19.2</c:v>
                </c:pt>
                <c:pt idx="1">
                  <c:v>53.5</c:v>
                </c:pt>
                <c:pt idx="2">
                  <c:v>27.3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19.2</c:v>
                </c:pt>
                <c:pt idx="1">
                  <c:v>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55.5</c:v>
                </c:pt>
                <c:pt idx="1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25.3</c:v>
                </c:pt>
                <c:pt idx="1">
                  <c:v>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530880"/>
        <c:axId val="147533184"/>
      </c:barChart>
      <c:catAx>
        <c:axId val="147530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33184"/>
        <c:crosses val="autoZero"/>
        <c:auto val="1"/>
        <c:lblAlgn val="ctr"/>
        <c:lblOffset val="100"/>
        <c:noMultiLvlLbl val="0"/>
      </c:catAx>
      <c:valAx>
        <c:axId val="1475331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308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48.9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41.9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64608"/>
        <c:axId val="150168320"/>
      </c:barChart>
      <c:catAx>
        <c:axId val="15016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8320"/>
        <c:crosses val="autoZero"/>
        <c:auto val="1"/>
        <c:lblAlgn val="ctr"/>
        <c:lblOffset val="100"/>
        <c:noMultiLvlLbl val="0"/>
      </c:catAx>
      <c:valAx>
        <c:axId val="1501683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646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3488"/>
        <c:axId val="150305024"/>
      </c:barChart>
      <c:catAx>
        <c:axId val="150303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5024"/>
        <c:crosses val="autoZero"/>
        <c:auto val="1"/>
        <c:lblAlgn val="ctr"/>
        <c:lblOffset val="100"/>
        <c:noMultiLvlLbl val="0"/>
      </c:catAx>
      <c:valAx>
        <c:axId val="150305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3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149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161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504"/>
        <c:axId val="150395520"/>
      </c:barChart>
      <c:catAx>
        <c:axId val="150373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520"/>
        <c:crosses val="autoZero"/>
        <c:auto val="1"/>
        <c:lblAlgn val="ctr"/>
        <c:lblOffset val="100"/>
        <c:noMultiLvlLbl val="0"/>
      </c:catAx>
      <c:valAx>
        <c:axId val="15039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28</c:v>
                </c:pt>
                <c:pt idx="1">
                  <c:v>33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18</c:v>
                </c:pt>
                <c:pt idx="1">
                  <c:v>49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22048"/>
        <c:axId val="150723584"/>
      </c:barChart>
      <c:catAx>
        <c:axId val="150722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584"/>
        <c:crosses val="autoZero"/>
        <c:auto val="1"/>
        <c:lblAlgn val="ctr"/>
        <c:lblOffset val="100"/>
        <c:noMultiLvlLbl val="0"/>
      </c:catAx>
      <c:valAx>
        <c:axId val="15072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22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1282</c:v>
                </c:pt>
                <c:pt idx="1">
                  <c:v>1320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816"/>
        <c:axId val="151266432"/>
      </c:barChart>
      <c:catAx>
        <c:axId val="151186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66432"/>
        <c:crosses val="autoZero"/>
        <c:auto val="1"/>
        <c:lblAlgn val="ctr"/>
        <c:lblOffset val="100"/>
        <c:noMultiLvlLbl val="0"/>
      </c:catAx>
      <c:valAx>
        <c:axId val="15126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3696"/>
        <c:axId val="198496640"/>
      </c:barChart>
      <c:catAx>
        <c:axId val="198493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6640"/>
        <c:crosses val="autoZero"/>
        <c:auto val="1"/>
        <c:lblAlgn val="ctr"/>
        <c:lblOffset val="100"/>
        <c:noMultiLvlLbl val="0"/>
      </c:catAx>
      <c:valAx>
        <c:axId val="19849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3696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1576</c:v>
                </c:pt>
                <c:pt idx="1">
                  <c:v>1482</c:v>
                </c:pt>
                <c:pt idx="2">
                  <c:v>1508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4928"/>
        <c:axId val="151343872"/>
      </c:barChart>
      <c:catAx>
        <c:axId val="15132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3872"/>
        <c:crosses val="autoZero"/>
        <c:auto val="1"/>
        <c:lblAlgn val="ctr"/>
        <c:lblOffset val="100"/>
        <c:noMultiLvlLbl val="0"/>
      </c:catAx>
      <c:valAx>
        <c:axId val="15134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4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17</c:v>
                </c:pt>
                <c:pt idx="1">
                  <c:v>23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2656"/>
        <c:axId val="151480192"/>
      </c:barChart>
      <c:catAx>
        <c:axId val="151462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192"/>
        <c:crosses val="autoZero"/>
        <c:auto val="1"/>
        <c:lblAlgn val="ctr"/>
        <c:lblOffset val="100"/>
        <c:noMultiLvlLbl val="0"/>
      </c:catAx>
      <c:valAx>
        <c:axId val="1514801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13</c:v>
                </c:pt>
                <c:pt idx="1">
                  <c:v>12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4720"/>
        <c:axId val="152829312"/>
      </c:barChart>
      <c:catAx>
        <c:axId val="15281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9312"/>
        <c:crosses val="autoZero"/>
        <c:auto val="1"/>
        <c:lblAlgn val="ctr"/>
        <c:lblOffset val="100"/>
        <c:noMultiLvlLbl val="0"/>
      </c:catAx>
      <c:valAx>
        <c:axId val="15282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38</c:v>
                </c:pt>
                <c:pt idx="1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8160"/>
        <c:axId val="153318528"/>
      </c:barChart>
      <c:catAx>
        <c:axId val="153308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8528"/>
        <c:crosses val="autoZero"/>
        <c:auto val="1"/>
        <c:lblAlgn val="ctr"/>
        <c:lblOffset val="100"/>
        <c:noMultiLvlLbl val="0"/>
      </c:catAx>
      <c:valAx>
        <c:axId val="153318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108.181</c:v>
                </c:pt>
                <c:pt idx="1">
                  <c:v>257.68099999999998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04000"/>
        <c:axId val="153513984"/>
      </c:barChart>
      <c:catAx>
        <c:axId val="153504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13984"/>
        <c:crosses val="autoZero"/>
        <c:auto val="1"/>
        <c:lblAlgn val="ctr"/>
        <c:lblOffset val="100"/>
        <c:noMultiLvlLbl val="0"/>
      </c:catAx>
      <c:valAx>
        <c:axId val="1535139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3333</c:v>
                </c:pt>
                <c:pt idx="1">
                  <c:v>3034</c:v>
                </c:pt>
                <c:pt idx="2">
                  <c:v>2846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3472"/>
        <c:axId val="153755008"/>
      </c:barChart>
      <c:catAx>
        <c:axId val="15375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5008"/>
        <c:crosses val="autoZero"/>
        <c:auto val="1"/>
        <c:lblAlgn val="ctr"/>
        <c:lblOffset val="100"/>
        <c:noMultiLvlLbl val="0"/>
      </c:catAx>
      <c:valAx>
        <c:axId val="15375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6928"/>
        <c:axId val="153882624"/>
      </c:barChart>
      <c:catAx>
        <c:axId val="15383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82624"/>
        <c:crosses val="autoZero"/>
        <c:auto val="1"/>
        <c:lblAlgn val="ctr"/>
        <c:lblOffset val="100"/>
        <c:noMultiLvlLbl val="0"/>
      </c:catAx>
      <c:valAx>
        <c:axId val="15388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20.399999999999999</c:v>
                </c:pt>
                <c:pt idx="1">
                  <c:v>5.9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8560"/>
        <c:axId val="153960832"/>
      </c:barChart>
      <c:catAx>
        <c:axId val="15393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0832"/>
        <c:crosses val="autoZero"/>
        <c:auto val="1"/>
        <c:lblAlgn val="ctr"/>
        <c:lblOffset val="100"/>
        <c:noMultiLvlLbl val="0"/>
      </c:catAx>
      <c:valAx>
        <c:axId val="15396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38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16.648345608442344</c:v>
                </c:pt>
                <c:pt idx="1">
                  <c:v>60.525447949873588</c:v>
                </c:pt>
                <c:pt idx="2">
                  <c:v>22.826206441684072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26</c:v>
                </c:pt>
                <c:pt idx="1">
                  <c:v>26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008"/>
        <c:axId val="154557824"/>
      </c:barChart>
      <c:catAx>
        <c:axId val="15431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57824"/>
        <c:crosses val="autoZero"/>
        <c:auto val="1"/>
        <c:lblAlgn val="ctr"/>
        <c:lblOffset val="100"/>
        <c:noMultiLvlLbl val="0"/>
      </c:catAx>
      <c:valAx>
        <c:axId val="15455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149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161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4240"/>
        <c:axId val="199355776"/>
      </c:barChart>
      <c:catAx>
        <c:axId val="199354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55776"/>
        <c:crosses val="autoZero"/>
        <c:auto val="1"/>
        <c:lblAlgn val="ctr"/>
        <c:lblOffset val="100"/>
        <c:noMultiLvlLbl val="0"/>
      </c:catAx>
      <c:valAx>
        <c:axId val="19935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4240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98720"/>
        <c:axId val="154837376"/>
      </c:barChart>
      <c:catAx>
        <c:axId val="15479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376"/>
        <c:crosses val="autoZero"/>
        <c:auto val="1"/>
        <c:lblAlgn val="ctr"/>
        <c:lblOffset val="100"/>
        <c:noMultiLvlLbl val="0"/>
      </c:catAx>
      <c:valAx>
        <c:axId val="154837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98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98.9</c:v>
                </c:pt>
                <c:pt idx="1">
                  <c:v>108.7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94.8</c:v>
                </c:pt>
                <c:pt idx="1">
                  <c:v>102.9</c:v>
                </c:pt>
                <c:pt idx="2">
                  <c:v>97.7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128576"/>
        <c:axId val="155159552"/>
      </c:barChart>
      <c:catAx>
        <c:axId val="155128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59552"/>
        <c:crosses val="autoZero"/>
        <c:auto val="1"/>
        <c:lblAlgn val="ctr"/>
        <c:lblOffset val="100"/>
        <c:noMultiLvlLbl val="0"/>
      </c:catAx>
      <c:valAx>
        <c:axId val="155159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5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1249</c:v>
                </c:pt>
                <c:pt idx="1">
                  <c:v>1160</c:v>
                </c:pt>
                <c:pt idx="2">
                  <c:v>1145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8880"/>
        <c:axId val="155461888"/>
      </c:barChart>
      <c:catAx>
        <c:axId val="1552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888"/>
        <c:crosses val="autoZero"/>
        <c:auto val="1"/>
        <c:lblAlgn val="ctr"/>
        <c:lblOffset val="100"/>
        <c:noMultiLvlLbl val="0"/>
      </c:catAx>
      <c:valAx>
        <c:axId val="15546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7</c:v>
                </c:pt>
                <c:pt idx="1">
                  <c:v>10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6</c:v>
                </c:pt>
                <c:pt idx="1">
                  <c:v>3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0768"/>
        <c:axId val="155721728"/>
      </c:barChart>
      <c:catAx>
        <c:axId val="15560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1728"/>
        <c:crosses val="autoZero"/>
        <c:auto val="1"/>
        <c:lblAlgn val="ctr"/>
        <c:lblOffset val="100"/>
        <c:noMultiLvlLbl val="0"/>
      </c:catAx>
      <c:valAx>
        <c:axId val="15572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63</c:v>
                </c:pt>
                <c:pt idx="1">
                  <c:v>77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78</c:v>
                </c:pt>
                <c:pt idx="1">
                  <c:v>94</c:v>
                </c:pt>
                <c:pt idx="2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580480"/>
        <c:axId val="156688768"/>
      </c:barChart>
      <c:catAx>
        <c:axId val="15658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688768"/>
        <c:crosses val="autoZero"/>
        <c:auto val="1"/>
        <c:lblAlgn val="ctr"/>
        <c:lblOffset val="100"/>
        <c:noMultiLvlLbl val="0"/>
      </c:catAx>
      <c:valAx>
        <c:axId val="15668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0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2.0721116851709356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2.1215785423766076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2.2699791139936245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2.6272397493679236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2.9130482576673629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2.6712102891062988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2.8800703528635814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2.7426624161811586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2.8635814004616909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3.6550511157524461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3.7374958777618996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3.5726063537429922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3.2648125755743655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3.8694074969770251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3.6440584808178524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2.2754754314609213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1.6763768275255577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0.86841815983291193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856"/>
        <c:axId val="157876608"/>
      </c:barChart>
      <c:catAx>
        <c:axId val="15783385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76608"/>
        <c:crosses val="autoZero"/>
        <c:auto val="1"/>
        <c:lblAlgn val="ctr"/>
        <c:lblOffset val="100"/>
        <c:noMultiLvlLbl val="0"/>
      </c:catAx>
      <c:valAx>
        <c:axId val="1578766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338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2.2809717489282182</c:v>
                </c:pt>
                <c:pt idx="1">
                  <c:v>2.2644827965263277</c:v>
                </c:pt>
                <c:pt idx="2">
                  <c:v>2.4733428602836098</c:v>
                </c:pt>
                <c:pt idx="3">
                  <c:v>2.907551940200066</c:v>
                </c:pt>
                <c:pt idx="4">
                  <c:v>2.7811366384522369</c:v>
                </c:pt>
                <c:pt idx="5">
                  <c:v>3.0999230515554577</c:v>
                </c:pt>
                <c:pt idx="6">
                  <c:v>2.9735077498076286</c:v>
                </c:pt>
                <c:pt idx="7">
                  <c:v>3.0119819720787073</c:v>
                </c:pt>
                <c:pt idx="8">
                  <c:v>3.0559525118170825</c:v>
                </c:pt>
                <c:pt idx="9">
                  <c:v>3.693525338023524</c:v>
                </c:pt>
                <c:pt idx="10">
                  <c:v>3.6825327030889303</c:v>
                </c:pt>
                <c:pt idx="11">
                  <c:v>3.8529185445751346</c:v>
                </c:pt>
                <c:pt idx="12">
                  <c:v>3.7045179729581177</c:v>
                </c:pt>
                <c:pt idx="13">
                  <c:v>3.6880290205562272</c:v>
                </c:pt>
                <c:pt idx="14">
                  <c:v>3.2703088930416624</c:v>
                </c:pt>
                <c:pt idx="15">
                  <c:v>1.681873144992855</c:v>
                </c:pt>
                <c:pt idx="16">
                  <c:v>1.2751456524128835</c:v>
                </c:pt>
                <c:pt idx="17">
                  <c:v>0.57711333406617571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10304"/>
        <c:axId val="158237056"/>
      </c:barChart>
      <c:catAx>
        <c:axId val="1582103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37056"/>
        <c:crosses val="autoZero"/>
        <c:auto val="1"/>
        <c:lblAlgn val="ctr"/>
        <c:lblOffset val="100"/>
        <c:noMultiLvlLbl val="0"/>
      </c:catAx>
      <c:valAx>
        <c:axId val="1582370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103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0.17866258295048493</c:v>
                </c:pt>
                <c:pt idx="1">
                  <c:v>0.15296367112810708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3.2414497192445122</c:v>
                </c:pt>
                <c:pt idx="1">
                  <c:v>0.87954110898661575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15.441551812149058</c:v>
                </c:pt>
                <c:pt idx="1">
                  <c:v>9.10133843212237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21.516079632465544</c:v>
                </c:pt>
                <c:pt idx="1">
                  <c:v>20.127469725940088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48.034711587544663</c:v>
                </c:pt>
                <c:pt idx="1">
                  <c:v>57.973231357552578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3.4583971413986725</c:v>
                </c:pt>
                <c:pt idx="1">
                  <c:v>4.2192479286169533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8.129147524247065</c:v>
                </c:pt>
                <c:pt idx="1">
                  <c:v>7.5462077756532828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129984"/>
        <c:axId val="159131520"/>
      </c:barChart>
      <c:catAx>
        <c:axId val="159129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1520"/>
        <c:crosses val="autoZero"/>
        <c:auto val="1"/>
        <c:lblAlgn val="ctr"/>
        <c:lblOffset val="100"/>
        <c:noMultiLvlLbl val="0"/>
      </c:catAx>
      <c:valAx>
        <c:axId val="1591315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299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39.535477284328742</c:v>
                </c:pt>
                <c:pt idx="1">
                  <c:v>34.64627151051625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29.606942317508931</c:v>
                </c:pt>
                <c:pt idx="1">
                  <c:v>34.340344168260039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30.64063297600817</c:v>
                </c:pt>
                <c:pt idx="1">
                  <c:v>30.720203951561505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0.2169474221541603</c:v>
                </c:pt>
                <c:pt idx="1">
                  <c:v>0.29318036966220523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676672"/>
        <c:axId val="159710208"/>
      </c:barChart>
      <c:catAx>
        <c:axId val="159676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10208"/>
        <c:crosses val="autoZero"/>
        <c:auto val="1"/>
        <c:lblAlgn val="ctr"/>
        <c:lblOffset val="100"/>
        <c:noMultiLvlLbl val="0"/>
      </c:catAx>
      <c:valAx>
        <c:axId val="1597102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66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19</c:v>
                </c:pt>
                <c:pt idx="3">
                  <c:v>22</c:v>
                </c:pt>
                <c:pt idx="4">
                  <c:v>19</c:v>
                </c:pt>
                <c:pt idx="5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9</c:v>
                </c:pt>
                <c:pt idx="4">
                  <c:v>10</c:v>
                </c:pt>
                <c:pt idx="5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7008"/>
        <c:axId val="160028544"/>
      </c:barChart>
      <c:catAx>
        <c:axId val="160027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8544"/>
        <c:crosses val="autoZero"/>
        <c:auto val="1"/>
        <c:lblAlgn val="ctr"/>
        <c:lblOffset val="100"/>
        <c:noMultiLvlLbl val="0"/>
      </c:catAx>
      <c:valAx>
        <c:axId val="1600285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7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28</c:v>
                </c:pt>
                <c:pt idx="1">
                  <c:v>33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18</c:v>
                </c:pt>
                <c:pt idx="1">
                  <c:v>49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966720"/>
        <c:axId val="199968640"/>
      </c:barChart>
      <c:catAx>
        <c:axId val="199966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8640"/>
        <c:crosses val="autoZero"/>
        <c:auto val="1"/>
        <c:lblAlgn val="ctr"/>
        <c:lblOffset val="100"/>
        <c:noMultiLvlLbl val="0"/>
      </c:catAx>
      <c:valAx>
        <c:axId val="19996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966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2.4</c:v>
                </c:pt>
                <c:pt idx="1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591232"/>
        <c:axId val="160610944"/>
      </c:barChart>
      <c:catAx>
        <c:axId val="16059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0944"/>
        <c:crosses val="autoZero"/>
        <c:auto val="1"/>
        <c:lblAlgn val="ctr"/>
        <c:lblOffset val="100"/>
        <c:noMultiLvlLbl val="0"/>
      </c:catAx>
      <c:valAx>
        <c:axId val="160610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1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20</c:v>
                </c:pt>
                <c:pt idx="1">
                  <c:v>60.447227191413234</c:v>
                </c:pt>
                <c:pt idx="2">
                  <c:v>18.775621754577752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80</c:v>
                </c:pt>
                <c:pt idx="1">
                  <c:v>39.552772808586759</c:v>
                </c:pt>
                <c:pt idx="2">
                  <c:v>81.224378245422244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822016"/>
        <c:axId val="160884224"/>
      </c:barChart>
      <c:catAx>
        <c:axId val="160822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4224"/>
        <c:crosses val="autoZero"/>
        <c:auto val="1"/>
        <c:lblAlgn val="ctr"/>
        <c:lblOffset val="100"/>
        <c:noMultiLvlLbl val="0"/>
      </c:catAx>
      <c:valAx>
        <c:axId val="1608842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220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63</c:v>
                </c:pt>
                <c:pt idx="1">
                  <c:v>79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99</c:v>
                </c:pt>
                <c:pt idx="1">
                  <c:v>91</c:v>
                </c:pt>
                <c:pt idx="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6352"/>
        <c:axId val="161079680"/>
      </c:barChart>
      <c:catAx>
        <c:axId val="16099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79680"/>
        <c:crosses val="autoZero"/>
        <c:auto val="1"/>
        <c:lblAlgn val="ctr"/>
        <c:lblOffset val="100"/>
        <c:noMultiLvlLbl val="0"/>
      </c:catAx>
      <c:valAx>
        <c:axId val="16107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6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172</c:v>
                </c:pt>
                <c:pt idx="1">
                  <c:v>208</c:v>
                </c:pt>
                <c:pt idx="2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232</c:v>
                </c:pt>
                <c:pt idx="1">
                  <c:v>240</c:v>
                </c:pt>
                <c:pt idx="2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480064"/>
        <c:axId val="161660928"/>
      </c:barChart>
      <c:catAx>
        <c:axId val="16148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660928"/>
        <c:crosses val="autoZero"/>
        <c:auto val="1"/>
        <c:lblAlgn val="ctr"/>
        <c:lblOffset val="100"/>
        <c:noMultiLvlLbl val="0"/>
      </c:catAx>
      <c:valAx>
        <c:axId val="16166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480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25.437378505970564</c:v>
                </c:pt>
                <c:pt idx="1">
                  <c:v>24.119055764625386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28.492085531796725</c:v>
                </c:pt>
                <c:pt idx="1">
                  <c:v>28.361272665070132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16.384337683976675</c:v>
                </c:pt>
                <c:pt idx="1">
                  <c:v>17.960998973657201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12.829769508469868</c:v>
                </c:pt>
                <c:pt idx="1">
                  <c:v>16.353061922682176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8.5254096084421001</c:v>
                </c:pt>
                <c:pt idx="1">
                  <c:v>7.8344166951761887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8.3310191613440701</c:v>
                </c:pt>
                <c:pt idx="1">
                  <c:v>5.3711939787889156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2432"/>
        <c:axId val="161930240"/>
      </c:barChart>
      <c:catAx>
        <c:axId val="161922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930240"/>
        <c:crosses val="autoZero"/>
        <c:auto val="1"/>
        <c:lblAlgn val="ctr"/>
        <c:lblOffset val="100"/>
        <c:noMultiLvlLbl val="0"/>
      </c:catAx>
      <c:valAx>
        <c:axId val="1619302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24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46.92</c:v>
                </c:pt>
                <c:pt idx="1">
                  <c:v>44.19</c:v>
                </c:pt>
                <c:pt idx="2">
                  <c:v>7.57</c:v>
                </c:pt>
                <c:pt idx="3">
                  <c:v>1.1299999999999999</c:v>
                </c:pt>
                <c:pt idx="4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52.85</c:v>
                </c:pt>
                <c:pt idx="1">
                  <c:v>37.43</c:v>
                </c:pt>
                <c:pt idx="2">
                  <c:v>8</c:v>
                </c:pt>
                <c:pt idx="3">
                  <c:v>1.49</c:v>
                </c:pt>
                <c:pt idx="4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8192"/>
        <c:axId val="162249728"/>
      </c:barChart>
      <c:catAx>
        <c:axId val="16224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9728"/>
        <c:crosses val="autoZero"/>
        <c:auto val="1"/>
        <c:lblAlgn val="ctr"/>
        <c:lblOffset val="100"/>
        <c:noMultiLvlLbl val="0"/>
      </c:catAx>
      <c:valAx>
        <c:axId val="162249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19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47769</c:v>
                </c:pt>
                <c:pt idx="1">
                  <c:v>52611</c:v>
                </c:pt>
                <c:pt idx="2">
                  <c:v>60574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8800"/>
        <c:axId val="162446720"/>
      </c:barChart>
      <c:catAx>
        <c:axId val="16242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46720"/>
        <c:crosses val="autoZero"/>
        <c:auto val="1"/>
        <c:lblAlgn val="ctr"/>
        <c:lblOffset val="100"/>
        <c:noMultiLvlLbl val="0"/>
      </c:catAx>
      <c:valAx>
        <c:axId val="16244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1894</c:v>
                </c:pt>
                <c:pt idx="1">
                  <c:v>2034</c:v>
                </c:pt>
                <c:pt idx="2">
                  <c:v>2072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2692</c:v>
                </c:pt>
                <c:pt idx="1">
                  <c:v>2752</c:v>
                </c:pt>
                <c:pt idx="2">
                  <c:v>2685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4366592"/>
        <c:axId val="164385152"/>
      </c:barChart>
      <c:catAx>
        <c:axId val="16436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85152"/>
        <c:crosses val="autoZero"/>
        <c:auto val="1"/>
        <c:lblAlgn val="ctr"/>
        <c:lblOffset val="100"/>
        <c:noMultiLvlLbl val="0"/>
      </c:catAx>
      <c:valAx>
        <c:axId val="16438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65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17.2</c:v>
                </c:pt>
                <c:pt idx="1">
                  <c:v>27.2</c:v>
                </c:pt>
                <c:pt idx="2">
                  <c:v>2.2000000000000002</c:v>
                </c:pt>
                <c:pt idx="3">
                  <c:v>53.4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62.642740619902114</c:v>
                </c:pt>
                <c:pt idx="1">
                  <c:v>99.164345403899716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37.357259380097879</c:v>
                </c:pt>
                <c:pt idx="1">
                  <c:v>0.83565459610027859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7575552"/>
        <c:axId val="167584896"/>
      </c:barChart>
      <c:catAx>
        <c:axId val="1675755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84896"/>
        <c:crosses val="autoZero"/>
        <c:auto val="1"/>
        <c:lblAlgn val="ctr"/>
        <c:lblOffset val="100"/>
        <c:noMultiLvlLbl val="0"/>
      </c:catAx>
      <c:valAx>
        <c:axId val="1675848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7555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1282</c:v>
                </c:pt>
                <c:pt idx="1">
                  <c:v>1320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2576"/>
        <c:axId val="200714112"/>
      </c:barChart>
      <c:catAx>
        <c:axId val="20071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4112"/>
        <c:crosses val="autoZero"/>
        <c:auto val="1"/>
        <c:lblAlgn val="ctr"/>
        <c:lblOffset val="100"/>
        <c:noMultiLvlLbl val="0"/>
      </c:catAx>
      <c:valAx>
        <c:axId val="200714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5.8</c:v>
                </c:pt>
                <c:pt idx="1">
                  <c:v>5.5</c:v>
                </c:pt>
                <c:pt idx="2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213504"/>
        <c:axId val="168309504"/>
      </c:barChart>
      <c:catAx>
        <c:axId val="16821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09504"/>
        <c:crosses val="autoZero"/>
        <c:auto val="1"/>
        <c:lblAlgn val="ctr"/>
        <c:lblOffset val="100"/>
        <c:noMultiLvlLbl val="0"/>
      </c:catAx>
      <c:valAx>
        <c:axId val="16830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213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15.7</c:v>
                </c:pt>
                <c:pt idx="1">
                  <c:v>5.3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51072"/>
        <c:axId val="186452608"/>
      </c:barChart>
      <c:catAx>
        <c:axId val="18645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2608"/>
        <c:crosses val="autoZero"/>
        <c:auto val="1"/>
        <c:lblAlgn val="ctr"/>
        <c:lblOffset val="100"/>
        <c:noMultiLvlLbl val="0"/>
      </c:catAx>
      <c:valAx>
        <c:axId val="18645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15.87</c:v>
                </c:pt>
                <c:pt idx="1">
                  <c:v>12.66</c:v>
                </c:pt>
                <c:pt idx="2">
                  <c:v>13.89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32.97</c:v>
                </c:pt>
                <c:pt idx="2">
                  <c:v>9.8000000000000007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568064"/>
        <c:axId val="186737408"/>
      </c:barChart>
      <c:catAx>
        <c:axId val="18656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737408"/>
        <c:crosses val="autoZero"/>
        <c:auto val="1"/>
        <c:lblAlgn val="ctr"/>
        <c:lblOffset val="100"/>
        <c:noMultiLvlLbl val="0"/>
      </c:catAx>
      <c:valAx>
        <c:axId val="18673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68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68</c:v>
                </c:pt>
                <c:pt idx="1">
                  <c:v>151</c:v>
                </c:pt>
                <c:pt idx="2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</c:v>
                </c:pt>
                <c:pt idx="1">
                  <c:v>35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112"/>
        <c:axId val="186893440"/>
      </c:barChart>
      <c:catAx>
        <c:axId val="186858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3440"/>
        <c:crosses val="autoZero"/>
        <c:auto val="1"/>
        <c:lblAlgn val="ctr"/>
        <c:lblOffset val="100"/>
        <c:noMultiLvlLbl val="0"/>
      </c:catAx>
      <c:valAx>
        <c:axId val="1868934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89</c:v>
                </c:pt>
                <c:pt idx="1">
                  <c:v>829</c:v>
                </c:pt>
                <c:pt idx="2">
                  <c:v>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</c:v>
                </c:pt>
                <c:pt idx="1">
                  <c:v>63</c:v>
                </c:pt>
                <c:pt idx="2">
                  <c:v>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4384"/>
        <c:axId val="189350656"/>
      </c:barChart>
      <c:catAx>
        <c:axId val="189344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0656"/>
        <c:crosses val="autoZero"/>
        <c:auto val="1"/>
        <c:lblAlgn val="ctr"/>
        <c:lblOffset val="100"/>
        <c:noMultiLvlLbl val="0"/>
      </c:catAx>
      <c:valAx>
        <c:axId val="189350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1.3</c:v>
                </c:pt>
                <c:pt idx="1">
                  <c:v>5.5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</c:v>
                </c:pt>
                <c:pt idx="1">
                  <c:v>1.8</c:v>
                </c:pt>
                <c:pt idx="2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1248"/>
        <c:axId val="189462784"/>
      </c:barChart>
      <c:catAx>
        <c:axId val="189461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2784"/>
        <c:crosses val="autoZero"/>
        <c:auto val="1"/>
        <c:lblAlgn val="ctr"/>
        <c:lblOffset val="100"/>
        <c:noMultiLvlLbl val="0"/>
      </c:catAx>
      <c:valAx>
        <c:axId val="1894627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61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19.899999999999999</c:v>
                </c:pt>
                <c:pt idx="1">
                  <c:v>21.8</c:v>
                </c:pt>
                <c:pt idx="2">
                  <c:v>22.9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28</c:v>
                </c:pt>
                <c:pt idx="1">
                  <c:v>29.1</c:v>
                </c:pt>
                <c:pt idx="2">
                  <c:v>29.4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585664"/>
        <c:axId val="189707776"/>
      </c:barChart>
      <c:catAx>
        <c:axId val="18958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7776"/>
        <c:crosses val="autoZero"/>
        <c:auto val="1"/>
        <c:lblAlgn val="ctr"/>
        <c:lblOffset val="100"/>
        <c:noMultiLvlLbl val="0"/>
      </c:catAx>
      <c:valAx>
        <c:axId val="189707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56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1954.95</c:v>
                </c:pt>
                <c:pt idx="1">
                  <c:v>12402.13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43168"/>
        <c:axId val="189957632"/>
      </c:barChart>
      <c:catAx>
        <c:axId val="189943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7632"/>
        <c:crosses val="autoZero"/>
        <c:auto val="1"/>
        <c:lblAlgn val="ctr"/>
        <c:lblOffset val="100"/>
        <c:noMultiLvlLbl val="0"/>
      </c:catAx>
      <c:valAx>
        <c:axId val="18995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3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172</c:v>
                </c:pt>
                <c:pt idx="1">
                  <c:v>180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181</c:v>
                </c:pt>
                <c:pt idx="1">
                  <c:v>191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30048"/>
        <c:axId val="190148992"/>
      </c:barChart>
      <c:catAx>
        <c:axId val="19013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48992"/>
        <c:crosses val="autoZero"/>
        <c:auto val="1"/>
        <c:lblAlgn val="ctr"/>
        <c:lblOffset val="100"/>
        <c:noMultiLvlLbl val="0"/>
      </c:catAx>
      <c:valAx>
        <c:axId val="190148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00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9047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9147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17336</v>
      </c>
      <c r="C4" s="35">
        <v>8658</v>
      </c>
      <c r="D4" s="63">
        <v>8678</v>
      </c>
      <c r="E4" s="211"/>
    </row>
    <row r="5" spans="1:5" ht="30" x14ac:dyDescent="0.25">
      <c r="A5" s="201" t="s">
        <v>716</v>
      </c>
      <c r="B5" s="72">
        <v>15998</v>
      </c>
      <c r="C5" s="61">
        <v>7924</v>
      </c>
      <c r="D5" s="111">
        <v>8074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2276</v>
      </c>
      <c r="C4" s="71">
        <v>4050</v>
      </c>
    </row>
    <row r="5" spans="1:6" x14ac:dyDescent="0.25">
      <c r="A5" s="286" t="s">
        <v>719</v>
      </c>
      <c r="B5" s="214">
        <v>1435</v>
      </c>
      <c r="C5" s="214">
        <v>1557</v>
      </c>
    </row>
    <row r="6" spans="1:6" x14ac:dyDescent="0.25">
      <c r="A6" s="286" t="s">
        <v>720</v>
      </c>
      <c r="B6" s="214">
        <v>1616</v>
      </c>
      <c r="C6" s="214">
        <v>1668</v>
      </c>
    </row>
    <row r="7" spans="1:6" x14ac:dyDescent="0.25">
      <c r="A7" s="286" t="s">
        <v>721</v>
      </c>
      <c r="B7" s="214">
        <v>2591</v>
      </c>
      <c r="C7" s="214">
        <v>1825</v>
      </c>
    </row>
    <row r="8" spans="1:6" x14ac:dyDescent="0.25">
      <c r="A8" s="286" t="s">
        <v>722</v>
      </c>
      <c r="B8" s="214">
        <v>21</v>
      </c>
      <c r="C8" s="214">
        <v>57</v>
      </c>
    </row>
    <row r="9" spans="1:6" x14ac:dyDescent="0.25">
      <c r="A9" s="286" t="s">
        <v>723</v>
      </c>
      <c r="B9" s="214">
        <v>844</v>
      </c>
      <c r="C9" s="214">
        <v>791</v>
      </c>
    </row>
    <row r="10" spans="1:6" ht="30" x14ac:dyDescent="0.25">
      <c r="A10" s="293" t="s">
        <v>724</v>
      </c>
      <c r="B10" s="214">
        <v>1672</v>
      </c>
      <c r="C10" s="214">
        <v>356</v>
      </c>
    </row>
    <row r="11" spans="1:6" x14ac:dyDescent="0.25">
      <c r="A11" s="286" t="s">
        <v>887</v>
      </c>
      <c r="B11" s="214">
        <v>499</v>
      </c>
      <c r="C11" s="214">
        <v>742</v>
      </c>
    </row>
    <row r="12" spans="1:6" x14ac:dyDescent="0.25">
      <c r="A12" s="294" t="s">
        <v>16</v>
      </c>
      <c r="B12" s="1">
        <f>SUM(B4:B11)</f>
        <v>10954</v>
      </c>
      <c r="C12" s="1">
        <f>SUM(C4:C11)</f>
        <v>11046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2192</v>
      </c>
      <c r="C19" s="71">
        <v>2847</v>
      </c>
    </row>
    <row r="20" spans="1:3" x14ac:dyDescent="0.25">
      <c r="A20" s="286" t="s">
        <v>719</v>
      </c>
      <c r="B20" s="214">
        <v>835</v>
      </c>
      <c r="C20" s="214">
        <v>1268</v>
      </c>
    </row>
    <row r="21" spans="1:3" x14ac:dyDescent="0.25">
      <c r="A21" s="286" t="s">
        <v>720</v>
      </c>
      <c r="B21" s="214">
        <v>1170</v>
      </c>
      <c r="C21" s="214">
        <v>1268</v>
      </c>
    </row>
    <row r="22" spans="1:3" x14ac:dyDescent="0.25">
      <c r="A22" s="286" t="s">
        <v>721</v>
      </c>
      <c r="B22" s="214">
        <v>2167</v>
      </c>
      <c r="C22" s="214">
        <v>1846</v>
      </c>
    </row>
    <row r="23" spans="1:3" x14ac:dyDescent="0.25">
      <c r="A23" s="286" t="s">
        <v>722</v>
      </c>
      <c r="B23" s="214">
        <v>25</v>
      </c>
      <c r="C23" s="214">
        <v>57</v>
      </c>
    </row>
    <row r="24" spans="1:3" x14ac:dyDescent="0.25">
      <c r="A24" s="286" t="s">
        <v>723</v>
      </c>
      <c r="B24" s="214">
        <v>631</v>
      </c>
      <c r="C24" s="214">
        <v>519</v>
      </c>
    </row>
    <row r="25" spans="1:3" ht="30" x14ac:dyDescent="0.25">
      <c r="A25" s="293" t="s">
        <v>724</v>
      </c>
      <c r="B25" s="214">
        <v>1378</v>
      </c>
      <c r="C25" s="214">
        <v>266</v>
      </c>
    </row>
    <row r="26" spans="1:3" x14ac:dyDescent="0.25">
      <c r="A26" s="286" t="s">
        <v>887</v>
      </c>
      <c r="B26" s="214">
        <v>608</v>
      </c>
      <c r="C26" s="214">
        <v>1042</v>
      </c>
    </row>
    <row r="27" spans="1:3" x14ac:dyDescent="0.25">
      <c r="A27" s="294" t="s">
        <v>16</v>
      </c>
      <c r="B27" s="1">
        <f>SUM(B19:B26)</f>
        <v>9006</v>
      </c>
      <c r="C27" s="1">
        <f>SUM(C19:C26)</f>
        <v>9113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72.63</v>
      </c>
      <c r="C4" s="1018">
        <v>69.33</v>
      </c>
      <c r="D4" s="1018">
        <v>76.599999999999994</v>
      </c>
      <c r="E4" s="1019">
        <v>57</v>
      </c>
      <c r="F4" s="1019">
        <v>152</v>
      </c>
      <c r="G4" s="1020">
        <v>44</v>
      </c>
      <c r="H4" s="1021">
        <v>43.2</v>
      </c>
      <c r="I4" s="1022">
        <v>44.8</v>
      </c>
      <c r="J4" s="1019">
        <v>15.7</v>
      </c>
    </row>
    <row r="5" spans="1:12" x14ac:dyDescent="0.25">
      <c r="A5" s="498">
        <v>2021</v>
      </c>
      <c r="B5" s="757">
        <v>70.92</v>
      </c>
      <c r="C5" s="758">
        <v>67.84</v>
      </c>
      <c r="D5" s="758">
        <v>74.62</v>
      </c>
      <c r="E5" s="1023">
        <v>56</v>
      </c>
      <c r="F5" s="1023">
        <v>151.9</v>
      </c>
      <c r="G5" s="1024">
        <v>44</v>
      </c>
      <c r="H5" s="1025">
        <v>43.2</v>
      </c>
      <c r="I5" s="1026">
        <v>44.9</v>
      </c>
      <c r="J5" s="1023">
        <v>5.3</v>
      </c>
    </row>
    <row r="6" spans="1:12" x14ac:dyDescent="0.25">
      <c r="A6" s="499">
        <v>2022</v>
      </c>
      <c r="B6" s="1011">
        <v>71.37</v>
      </c>
      <c r="C6" s="1012">
        <v>68.63</v>
      </c>
      <c r="D6" s="1012">
        <v>74.66</v>
      </c>
      <c r="E6" s="1013">
        <v>54</v>
      </c>
      <c r="F6" s="1013">
        <v>156.69999999999999</v>
      </c>
      <c r="G6" s="1014">
        <v>44.3</v>
      </c>
      <c r="H6" s="1015">
        <v>43.5</v>
      </c>
      <c r="I6" s="1016">
        <v>45.2</v>
      </c>
      <c r="J6" s="1013">
        <v>44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15.7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5.3</v>
      </c>
    </row>
    <row r="13" spans="1:12" x14ac:dyDescent="0.25">
      <c r="A13" s="633">
        <f t="shared" si="0"/>
        <v>2022</v>
      </c>
      <c r="B13" s="627">
        <f t="shared" si="1"/>
        <v>44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2963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4756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26.1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60574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3099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182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3043</v>
      </c>
      <c r="C5" s="70">
        <v>4586</v>
      </c>
      <c r="D5" s="55">
        <v>2692</v>
      </c>
      <c r="E5" s="110">
        <v>1894</v>
      </c>
      <c r="F5" s="55">
        <v>24</v>
      </c>
      <c r="G5" s="55">
        <v>28</v>
      </c>
      <c r="H5" s="110">
        <v>19.899999999999999</v>
      </c>
      <c r="I5" s="55"/>
      <c r="J5" s="70"/>
      <c r="K5" s="55"/>
      <c r="L5" s="55"/>
      <c r="M5" s="71">
        <v>176</v>
      </c>
      <c r="N5" s="71">
        <v>181</v>
      </c>
      <c r="O5" s="71">
        <v>172</v>
      </c>
    </row>
    <row r="6" spans="1:16" x14ac:dyDescent="0.25">
      <c r="A6" s="215">
        <v>2021</v>
      </c>
      <c r="B6" s="212">
        <v>3043</v>
      </c>
      <c r="C6" s="212">
        <v>4785</v>
      </c>
      <c r="D6" s="58">
        <v>2752</v>
      </c>
      <c r="E6" s="160">
        <v>2034</v>
      </c>
      <c r="F6" s="58">
        <v>25.5</v>
      </c>
      <c r="G6" s="58">
        <v>29.1</v>
      </c>
      <c r="H6" s="160">
        <v>21.8</v>
      </c>
      <c r="I6" s="58">
        <v>47769</v>
      </c>
      <c r="J6" s="212">
        <v>3453</v>
      </c>
      <c r="K6" s="58">
        <v>1785</v>
      </c>
      <c r="L6" s="58">
        <v>1668</v>
      </c>
      <c r="M6" s="214">
        <v>186</v>
      </c>
      <c r="N6" s="214">
        <v>191</v>
      </c>
      <c r="O6" s="214">
        <v>180</v>
      </c>
    </row>
    <row r="7" spans="1:16" x14ac:dyDescent="0.25">
      <c r="A7" s="229">
        <v>2022</v>
      </c>
      <c r="B7" s="167">
        <v>2963</v>
      </c>
      <c r="C7" s="167">
        <v>4756</v>
      </c>
      <c r="D7" s="94">
        <v>2685</v>
      </c>
      <c r="E7" s="169">
        <v>2072</v>
      </c>
      <c r="F7" s="94">
        <v>26.1</v>
      </c>
      <c r="G7" s="58">
        <v>29.4</v>
      </c>
      <c r="H7" s="160">
        <v>22.9</v>
      </c>
      <c r="I7" s="94">
        <v>52611</v>
      </c>
      <c r="J7" s="167">
        <v>3290</v>
      </c>
      <c r="K7" s="94">
        <v>1661</v>
      </c>
      <c r="L7" s="94">
        <v>1629</v>
      </c>
      <c r="M7" s="214">
        <v>182</v>
      </c>
      <c r="N7" s="214">
        <v>183</v>
      </c>
      <c r="O7" s="214">
        <v>182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60574</v>
      </c>
      <c r="J8" s="1072">
        <v>3099</v>
      </c>
      <c r="K8" s="1073">
        <v>1571</v>
      </c>
      <c r="L8" s="1073">
        <v>1528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47769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52611</v>
      </c>
      <c r="F14" s="514">
        <f>A5</f>
        <v>2020</v>
      </c>
      <c r="G14" s="310">
        <f>IF(ISBLANK(E5),"",E5)</f>
        <v>1894</v>
      </c>
      <c r="H14" s="310">
        <f>IF(ISBLANK(D5),"",D5)</f>
        <v>2692</v>
      </c>
      <c r="K14" s="514">
        <f>A6</f>
        <v>2021</v>
      </c>
      <c r="L14" s="310">
        <f>IF(ISBLANK(L6),"",L6)</f>
        <v>1668</v>
      </c>
      <c r="M14" s="310">
        <f>IF(ISBLANK(K6),"",K6)</f>
        <v>1785</v>
      </c>
    </row>
    <row r="15" spans="1:16" x14ac:dyDescent="0.25">
      <c r="A15" s="481">
        <f>A8</f>
        <v>2023</v>
      </c>
      <c r="B15" s="311">
        <f t="shared" si="0"/>
        <v>60574</v>
      </c>
      <c r="F15" s="486">
        <f t="shared" ref="F15:F16" si="1">A6</f>
        <v>2021</v>
      </c>
      <c r="G15" s="479">
        <f t="shared" ref="G15:G16" si="2">IF(ISBLANK(E6),"",E6)</f>
        <v>2034</v>
      </c>
      <c r="H15" s="479">
        <f t="shared" ref="H15:H16" si="3">IF(ISBLANK(D6),"",D6)</f>
        <v>2752</v>
      </c>
      <c r="K15" s="486">
        <f>A7</f>
        <v>2022</v>
      </c>
      <c r="L15" s="479">
        <f t="shared" ref="L15:L16" si="4">IF(ISBLANK(L7),"",L7)</f>
        <v>1629</v>
      </c>
      <c r="M15" s="479">
        <f t="shared" ref="M15:M16" si="5">IF(ISBLANK(K7),"",K7)</f>
        <v>1661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2072</v>
      </c>
      <c r="H16" s="311">
        <f t="shared" si="3"/>
        <v>2685</v>
      </c>
      <c r="K16" s="481">
        <f>A8</f>
        <v>2023</v>
      </c>
      <c r="L16" s="311">
        <f t="shared" si="4"/>
        <v>1528</v>
      </c>
      <c r="M16" s="311">
        <f t="shared" si="5"/>
        <v>1571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3043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3043</v>
      </c>
      <c r="C21" s="373"/>
      <c r="D21" s="197"/>
      <c r="F21" s="514">
        <f>A5</f>
        <v>2020</v>
      </c>
      <c r="G21" s="310">
        <f>IF(ISBLANK(E5),"",E5)</f>
        <v>1894</v>
      </c>
      <c r="H21" s="310">
        <f>IF(ISBLANK(D5),"",D5)</f>
        <v>2692</v>
      </c>
      <c r="K21" s="514">
        <f>A6</f>
        <v>2021</v>
      </c>
      <c r="L21" s="310">
        <f>IF(ISBLANK(L6),"",L6)</f>
        <v>1668</v>
      </c>
      <c r="M21" s="310">
        <f>IF(ISBLANK(K6),"",K6)</f>
        <v>1785</v>
      </c>
    </row>
    <row r="22" spans="1:15" x14ac:dyDescent="0.25">
      <c r="A22" s="481">
        <f t="shared" si="6"/>
        <v>2022</v>
      </c>
      <c r="B22" s="311">
        <f t="shared" si="7"/>
        <v>2963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2034</v>
      </c>
      <c r="H22" s="479">
        <f t="shared" ref="H22:H23" si="10">IF(ISBLANK(D6),"",D6)</f>
        <v>2752</v>
      </c>
      <c r="K22" s="486">
        <f>A7</f>
        <v>2022</v>
      </c>
      <c r="L22" s="479">
        <f>IF(ISBLANK(L7),"",L7)</f>
        <v>1629</v>
      </c>
      <c r="M22" s="479">
        <f>IF(ISBLANK(K7),"",K7)</f>
        <v>1661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2072</v>
      </c>
      <c r="H23" s="311">
        <f t="shared" si="10"/>
        <v>2685</v>
      </c>
      <c r="K23" s="481">
        <f>A8</f>
        <v>2023</v>
      </c>
      <c r="L23" s="311">
        <f>IF(ISBLANK(L8),"",L8)</f>
        <v>1528</v>
      </c>
      <c r="M23" s="311">
        <f>IF(ISBLANK(K8),"",K8)</f>
        <v>1571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3043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3043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2963</v>
      </c>
      <c r="C28" s="373"/>
      <c r="D28" s="197"/>
      <c r="F28" s="514">
        <f>A5</f>
        <v>2020</v>
      </c>
      <c r="G28" s="310">
        <f>IF(ISBLANK(H5),"",H5)</f>
        <v>19.899999999999999</v>
      </c>
      <c r="H28" s="310">
        <f>IF(ISBLANK(G5),"",G5)</f>
        <v>28</v>
      </c>
      <c r="K28" s="514">
        <f>A5</f>
        <v>2020</v>
      </c>
      <c r="L28" s="310">
        <f>IF(ISBLANK(O5),"",O5)</f>
        <v>172</v>
      </c>
      <c r="M28" s="310">
        <f>IF(ISBLANK(N5),"",N5)</f>
        <v>181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21.8</v>
      </c>
      <c r="H29" s="479">
        <f t="shared" ref="H29:H30" si="15">IF(ISBLANK(G6),"",G6)</f>
        <v>29.1</v>
      </c>
      <c r="K29" s="486">
        <f t="shared" ref="K29:K30" si="16">A6</f>
        <v>2021</v>
      </c>
      <c r="L29" s="479">
        <f t="shared" ref="L29:L30" si="17">IF(ISBLANK(O6),"",O6)</f>
        <v>180</v>
      </c>
      <c r="M29" s="479">
        <f t="shared" ref="M29:M30" si="18">IF(ISBLANK(N6),"",N6)</f>
        <v>191</v>
      </c>
    </row>
    <row r="30" spans="1:15" x14ac:dyDescent="0.25">
      <c r="F30" s="481">
        <f t="shared" si="13"/>
        <v>2022</v>
      </c>
      <c r="G30" s="311">
        <f t="shared" si="14"/>
        <v>22.9</v>
      </c>
      <c r="H30" s="311">
        <f t="shared" si="15"/>
        <v>29.4</v>
      </c>
      <c r="K30" s="481">
        <f t="shared" si="16"/>
        <v>2022</v>
      </c>
      <c r="L30" s="311">
        <f t="shared" si="17"/>
        <v>182</v>
      </c>
      <c r="M30" s="311">
        <f t="shared" si="18"/>
        <v>183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19.899999999999999</v>
      </c>
      <c r="H35" s="310">
        <f>IF(ISBLANK(G5),"",G5)</f>
        <v>28</v>
      </c>
      <c r="K35" s="514">
        <f>A5</f>
        <v>2020</v>
      </c>
      <c r="L35" s="310">
        <f>IF(ISBLANK(O5),"",O5)</f>
        <v>172</v>
      </c>
      <c r="M35" s="310">
        <f>IF(ISBLANK(N5),"",N5)</f>
        <v>181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21.8</v>
      </c>
      <c r="H36" s="479">
        <f t="shared" ref="H36:H37" si="21">IF(ISBLANK(G6),"",G6)</f>
        <v>29.1</v>
      </c>
      <c r="K36" s="486">
        <f t="shared" ref="K36:K37" si="22">A6</f>
        <v>2021</v>
      </c>
      <c r="L36" s="479">
        <f t="shared" ref="L36:L37" si="23">IF(ISBLANK(O6),"",O6)</f>
        <v>180</v>
      </c>
      <c r="M36" s="479">
        <f t="shared" ref="M36:M37" si="24">IF(ISBLANK(N6),"",N6)</f>
        <v>191</v>
      </c>
    </row>
    <row r="37" spans="6:15" x14ac:dyDescent="0.25">
      <c r="F37" s="481">
        <f t="shared" si="19"/>
        <v>2022</v>
      </c>
      <c r="G37" s="311">
        <f t="shared" si="20"/>
        <v>22.9</v>
      </c>
      <c r="H37" s="311">
        <f t="shared" si="21"/>
        <v>29.4</v>
      </c>
      <c r="K37" s="481">
        <f t="shared" si="22"/>
        <v>2022</v>
      </c>
      <c r="L37" s="311">
        <f t="shared" si="23"/>
        <v>182</v>
      </c>
      <c r="M37" s="311">
        <f t="shared" si="24"/>
        <v>183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</v>
      </c>
      <c r="C6" s="35">
        <v>19.600000000000001</v>
      </c>
      <c r="D6" s="63">
        <v>20.399999999999999</v>
      </c>
      <c r="E6" s="35">
        <v>56.1</v>
      </c>
      <c r="F6" s="35">
        <v>54.3</v>
      </c>
      <c r="G6" s="35">
        <v>58</v>
      </c>
      <c r="H6" s="292">
        <v>23.9</v>
      </c>
      <c r="I6" s="35">
        <v>26.1</v>
      </c>
      <c r="J6" s="63">
        <v>21.5</v>
      </c>
      <c r="M6" s="127" t="s">
        <v>16</v>
      </c>
      <c r="N6" s="935">
        <f>IF(ISBLANK(B8),"",B8)</f>
        <v>19.2</v>
      </c>
      <c r="O6" s="935">
        <f>IF(ISBLANK(E8),"",E8)</f>
        <v>53.5</v>
      </c>
      <c r="P6" s="128">
        <f>IF(ISBLANK(H8),"",H8)</f>
        <v>27.3</v>
      </c>
    </row>
    <row r="7" spans="1:19" x14ac:dyDescent="0.25">
      <c r="A7" s="286">
        <v>2022</v>
      </c>
      <c r="B7" s="167">
        <v>19.600000000000001</v>
      </c>
      <c r="C7" s="94">
        <v>19.899999999999999</v>
      </c>
      <c r="D7" s="169">
        <v>19.3</v>
      </c>
      <c r="E7" s="94">
        <v>55.3</v>
      </c>
      <c r="F7" s="94">
        <v>53</v>
      </c>
      <c r="G7" s="94">
        <v>57.6</v>
      </c>
      <c r="H7" s="167">
        <v>25.1</v>
      </c>
      <c r="I7" s="94">
        <v>27.1</v>
      </c>
      <c r="J7" s="169">
        <v>23.1</v>
      </c>
    </row>
    <row r="8" spans="1:19" x14ac:dyDescent="0.25">
      <c r="A8" s="218">
        <v>2023</v>
      </c>
      <c r="B8" s="167">
        <v>19.2</v>
      </c>
      <c r="C8" s="94">
        <v>19.2</v>
      </c>
      <c r="D8" s="169">
        <v>19.2</v>
      </c>
      <c r="E8" s="94">
        <v>53.5</v>
      </c>
      <c r="F8" s="94">
        <v>51.6</v>
      </c>
      <c r="G8" s="94">
        <v>55.5</v>
      </c>
      <c r="H8" s="167">
        <v>27.3</v>
      </c>
      <c r="I8" s="94">
        <v>29.2</v>
      </c>
      <c r="J8" s="169">
        <v>25.3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19.2</v>
      </c>
      <c r="O12" s="936">
        <f>IF(ISBLANK(G8),"",G8)</f>
        <v>55.5</v>
      </c>
      <c r="P12" s="938">
        <f>IF(ISBLANK(J8),"",J8)</f>
        <v>25.3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19.2</v>
      </c>
      <c r="O13" s="937">
        <f>IF(ISBLANK(F8),"",F8)</f>
        <v>51.6</v>
      </c>
      <c r="P13" s="939">
        <f>IF(ISBLANK(I8),"",I8)</f>
        <v>29.2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19.2</v>
      </c>
      <c r="O20" s="935">
        <f>IF(ISBLANK(E8),"",E8)</f>
        <v>53.5</v>
      </c>
      <c r="P20" s="940">
        <f>IF(ISBLANK(H8),"",H8)</f>
        <v>27.3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19.2</v>
      </c>
      <c r="O24" s="936">
        <f>IF(ISBLANK(G8),"",G8)</f>
        <v>55.5</v>
      </c>
      <c r="P24" s="938">
        <f>IF(ISBLANK(J8),"",J8)</f>
        <v>25.3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19.2</v>
      </c>
      <c r="O25" s="937">
        <f>IF(ISBLANK(F8),"",F8)</f>
        <v>51.6</v>
      </c>
      <c r="P25" s="939">
        <f>IF(ISBLANK(I8),"",I8)</f>
        <v>29.2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825941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45396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834623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45874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1803124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99105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110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6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9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644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89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123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318309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19.8</v>
      </c>
      <c r="E20" s="600">
        <v>18.899999999999999</v>
      </c>
      <c r="F20" s="600">
        <v>17.2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29.1</v>
      </c>
      <c r="E21" s="751">
        <v>28.8</v>
      </c>
      <c r="F21" s="751">
        <v>27.2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</v>
      </c>
      <c r="E22" s="752">
        <v>2.5</v>
      </c>
      <c r="F22" s="752">
        <v>2.2000000000000002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17.2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27.2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2.2000000000000002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53.4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17.2</v>
      </c>
      <c r="C30" s="204" t="s">
        <v>493</v>
      </c>
    </row>
    <row r="31" spans="1:11" x14ac:dyDescent="0.25">
      <c r="A31" s="698" t="s">
        <v>1430</v>
      </c>
      <c r="B31" s="734">
        <f>F21</f>
        <v>27.2</v>
      </c>
    </row>
    <row r="32" spans="1:11" x14ac:dyDescent="0.25">
      <c r="A32" s="698" t="s">
        <v>1431</v>
      </c>
      <c r="B32" s="734">
        <f>F22</f>
        <v>2.2000000000000002</v>
      </c>
    </row>
    <row r="33" spans="1:2" x14ac:dyDescent="0.25">
      <c r="A33" s="699" t="s">
        <v>1432</v>
      </c>
      <c r="B33" s="732">
        <f>100-(B30+B31+B32)</f>
        <v>53.4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113</v>
      </c>
      <c r="C4" s="71">
        <v>7</v>
      </c>
      <c r="D4" s="71">
        <v>6</v>
      </c>
      <c r="G4" s="217">
        <f>A4</f>
        <v>2021</v>
      </c>
      <c r="H4" s="289">
        <f>IF(ISBLANK(C4),"",C4)</f>
        <v>7</v>
      </c>
      <c r="I4" s="289">
        <f>IF(ISBLANK(D4),"",D4)</f>
        <v>6</v>
      </c>
    </row>
    <row r="5" spans="1:9" x14ac:dyDescent="0.25">
      <c r="A5" s="286">
        <v>2022</v>
      </c>
      <c r="B5" s="214">
        <v>108</v>
      </c>
      <c r="C5" s="214">
        <v>10</v>
      </c>
      <c r="D5" s="214">
        <v>3</v>
      </c>
      <c r="G5" s="286">
        <f t="shared" ref="G5:G6" si="0">A5</f>
        <v>2022</v>
      </c>
      <c r="H5" s="290">
        <f t="shared" ref="H5:H6" si="1">IF(ISBLANK(C5),"",C5)</f>
        <v>10</v>
      </c>
      <c r="I5" s="290">
        <f t="shared" ref="I5:I6" si="2">IF(ISBLANK(D5),"",D5)</f>
        <v>3</v>
      </c>
    </row>
    <row r="6" spans="1:9" x14ac:dyDescent="0.25">
      <c r="A6" s="218">
        <v>2023</v>
      </c>
      <c r="B6" s="168">
        <v>110</v>
      </c>
      <c r="C6" s="168">
        <v>6</v>
      </c>
      <c r="D6" s="168">
        <v>9</v>
      </c>
      <c r="G6" s="219">
        <f t="shared" si="0"/>
        <v>2023</v>
      </c>
      <c r="H6" s="291">
        <f t="shared" si="1"/>
        <v>6</v>
      </c>
      <c r="I6" s="291">
        <f t="shared" si="2"/>
        <v>9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7</v>
      </c>
      <c r="I12" s="289">
        <f>IF(ISBLANK(D4),"",D4)</f>
        <v>6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10</v>
      </c>
      <c r="I13" s="290">
        <f t="shared" si="4"/>
        <v>3</v>
      </c>
    </row>
    <row r="14" spans="1:9" x14ac:dyDescent="0.25">
      <c r="G14" s="219">
        <f t="shared" si="3"/>
        <v>2023</v>
      </c>
      <c r="H14" s="291">
        <f t="shared" ref="H14:I14" si="5">IF(ISBLANK(C6),"",C6)</f>
        <v>6</v>
      </c>
      <c r="I14" s="291">
        <f t="shared" si="5"/>
        <v>9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598</v>
      </c>
      <c r="C23" s="71">
        <v>63</v>
      </c>
      <c r="D23" s="71">
        <v>78</v>
      </c>
      <c r="G23" s="217">
        <f>A23</f>
        <v>2021</v>
      </c>
      <c r="H23" s="289">
        <f>IF(ISBLANK(C23),"",C23)</f>
        <v>63</v>
      </c>
      <c r="I23" s="289">
        <f>IF(ISBLANK(D23),"",D23)</f>
        <v>78</v>
      </c>
    </row>
    <row r="24" spans="1:13" x14ac:dyDescent="0.25">
      <c r="A24" s="286">
        <v>2022</v>
      </c>
      <c r="B24" s="214">
        <v>612</v>
      </c>
      <c r="C24" s="214">
        <v>77</v>
      </c>
      <c r="D24" s="214">
        <v>94</v>
      </c>
      <c r="G24" s="286">
        <f t="shared" ref="G24:G25" si="6">A24</f>
        <v>2022</v>
      </c>
      <c r="H24" s="290">
        <f t="shared" ref="H24:H25" si="7">IF(ISBLANK(C24),"",C24)</f>
        <v>77</v>
      </c>
      <c r="I24" s="290">
        <f t="shared" ref="I24:I25" si="8">IF(ISBLANK(D24),"",D24)</f>
        <v>94</v>
      </c>
    </row>
    <row r="25" spans="1:13" x14ac:dyDescent="0.25">
      <c r="A25" s="218">
        <v>2023</v>
      </c>
      <c r="B25" s="168">
        <v>644</v>
      </c>
      <c r="C25" s="168">
        <v>89</v>
      </c>
      <c r="D25" s="168">
        <v>123</v>
      </c>
      <c r="G25" s="219">
        <f t="shared" si="6"/>
        <v>2023</v>
      </c>
      <c r="H25" s="291">
        <f t="shared" si="7"/>
        <v>89</v>
      </c>
      <c r="I25" s="291">
        <f t="shared" si="8"/>
        <v>123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63</v>
      </c>
      <c r="I31" s="289">
        <f>IF(ISBLANK(D23),"",D23)</f>
        <v>78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77</v>
      </c>
      <c r="I32" s="290">
        <f t="shared" si="10"/>
        <v>94</v>
      </c>
    </row>
    <row r="33" spans="7:9" x14ac:dyDescent="0.25">
      <c r="G33" s="219">
        <f t="shared" si="9"/>
        <v>2023</v>
      </c>
      <c r="H33" s="291">
        <f t="shared" ref="H33:I33" si="11">IF(ISBLANK(C25),"",C25)</f>
        <v>89</v>
      </c>
      <c r="I33" s="291">
        <f t="shared" si="11"/>
        <v>123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259507</v>
      </c>
      <c r="C4" s="1077">
        <v>13570</v>
      </c>
      <c r="D4" s="110">
        <v>380700</v>
      </c>
      <c r="E4" s="70">
        <v>19907</v>
      </c>
      <c r="F4" s="1076">
        <v>64858</v>
      </c>
      <c r="G4" s="70">
        <v>3391</v>
      </c>
      <c r="H4" s="1078">
        <v>1307740</v>
      </c>
      <c r="I4" s="1077">
        <v>68382</v>
      </c>
    </row>
    <row r="5" spans="1:9" x14ac:dyDescent="0.25">
      <c r="A5" s="587">
        <v>2021</v>
      </c>
      <c r="B5" s="1079">
        <v>289354</v>
      </c>
      <c r="C5" s="1080">
        <v>15399</v>
      </c>
      <c r="D5" s="160">
        <v>442235</v>
      </c>
      <c r="E5" s="212">
        <v>23536</v>
      </c>
      <c r="F5" s="1079">
        <v>37901</v>
      </c>
      <c r="G5" s="212">
        <v>2017</v>
      </c>
      <c r="H5" s="1081">
        <v>1534523</v>
      </c>
      <c r="I5" s="1080">
        <v>81667</v>
      </c>
    </row>
    <row r="6" spans="1:9" x14ac:dyDescent="0.25">
      <c r="A6" s="588">
        <v>2022</v>
      </c>
      <c r="B6" s="1082">
        <v>309560</v>
      </c>
      <c r="C6" s="1083">
        <v>17014</v>
      </c>
      <c r="D6" s="169">
        <v>489983</v>
      </c>
      <c r="E6" s="167">
        <v>26931</v>
      </c>
      <c r="F6" s="1082">
        <v>40355</v>
      </c>
      <c r="G6" s="167">
        <v>2218</v>
      </c>
      <c r="H6" s="1084">
        <v>1803124</v>
      </c>
      <c r="I6" s="1083">
        <v>99105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216996</v>
      </c>
      <c r="C4" s="1076">
        <v>641872</v>
      </c>
      <c r="D4" s="1077">
        <v>33564</v>
      </c>
      <c r="E4" s="1076">
        <v>643654</v>
      </c>
      <c r="F4" s="1077">
        <v>33657</v>
      </c>
    </row>
    <row r="5" spans="1:6" x14ac:dyDescent="0.25">
      <c r="A5" s="480">
        <v>2021</v>
      </c>
      <c r="B5" s="1081">
        <v>193327</v>
      </c>
      <c r="C5" s="1079">
        <v>844205</v>
      </c>
      <c r="D5" s="1080">
        <v>44928</v>
      </c>
      <c r="E5" s="1079">
        <v>801995</v>
      </c>
      <c r="F5" s="1080">
        <v>42682</v>
      </c>
    </row>
    <row r="6" spans="1:6" ht="15.75" thickBot="1" x14ac:dyDescent="0.3">
      <c r="A6" s="960">
        <v>2022</v>
      </c>
      <c r="B6" s="1085">
        <v>318309</v>
      </c>
      <c r="C6" s="1086">
        <v>825941</v>
      </c>
      <c r="D6" s="1087">
        <v>45396</v>
      </c>
      <c r="E6" s="1086">
        <v>834623</v>
      </c>
      <c r="F6" s="1087">
        <v>45874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Lebane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337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39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18194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54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9.6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19.399999999999999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-9.8000000000000007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71.37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156.69999999999999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2.78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17336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15998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550</v>
      </c>
      <c r="C63" s="548">
        <f>IF(ISBLANK('DEM2'!C7),"-",'DEM2'!C7)</f>
        <v>572</v>
      </c>
      <c r="D63" s="548"/>
      <c r="E63" s="548">
        <f>IF(ISBLANK('DEM2'!D8),"-",'DEM2'!D8)</f>
        <v>537</v>
      </c>
      <c r="F63" s="548">
        <f>IF(ISBLANK('DEM2'!C8),"-",'DEM2'!C8)</f>
        <v>573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682</v>
      </c>
      <c r="C64" s="317">
        <f>IF(ISBLANK('DEM2'!F7),"-",'DEM2'!F7)</f>
        <v>705</v>
      </c>
      <c r="D64" s="789"/>
      <c r="E64" s="317">
        <f>IF(ISBLANK('DEM2'!G8),"-",'DEM2'!G8)</f>
        <v>639</v>
      </c>
      <c r="F64" s="317">
        <f>IF(ISBLANK('DEM2'!F8),"-",'DEM2'!F8)</f>
        <v>704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412</v>
      </c>
      <c r="C65" s="345">
        <f>IF(ISBLANK('DEM2'!I7),"-",'DEM2'!I7)</f>
        <v>446</v>
      </c>
      <c r="D65" s="393"/>
      <c r="E65" s="345">
        <f>IF(ISBLANK('DEM2'!J8),"-",'DEM2'!J8)</f>
        <v>383</v>
      </c>
      <c r="F65" s="345">
        <f>IF(ISBLANK('DEM2'!I8),"-",'DEM2'!I8)</f>
        <v>414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1536</v>
      </c>
      <c r="C66" s="348">
        <f>IF(ISBLANK('DEM2'!L7),"-",'DEM2'!L7)</f>
        <v>1608</v>
      </c>
      <c r="D66" s="394"/>
      <c r="E66" s="348">
        <f>IF(ISBLANK('DEM2'!M8),"-",'DEM2'!M8)</f>
        <v>1460</v>
      </c>
      <c r="F66" s="348">
        <f>IF(ISBLANK('DEM2'!L8),"-",'DEM2'!L8)</f>
        <v>1569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1623</v>
      </c>
      <c r="C67" s="345">
        <f>IF(ISBLANK('DEM2'!O7),"-",'DEM2'!O7)</f>
        <v>1753</v>
      </c>
      <c r="D67" s="393"/>
      <c r="E67" s="345">
        <f>IF(ISBLANK('DEM2'!P8),"-",'DEM2'!P8)</f>
        <v>1494</v>
      </c>
      <c r="F67" s="345">
        <f>IF(ISBLANK('DEM2'!O8),"-",'DEM2'!O8)</f>
        <v>1599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5809</v>
      </c>
      <c r="C68" s="317">
        <f>IF(ISBLANK('DEM2'!R7),"-",'DEM2'!R7)</f>
        <v>6253</v>
      </c>
      <c r="D68" s="395"/>
      <c r="E68" s="317">
        <f>IF(ISBLANK('DEM2'!S8),"-",'DEM2'!S8)</f>
        <v>5627</v>
      </c>
      <c r="F68" s="317">
        <f>IF(ISBLANK('DEM2'!R8),"-",'DEM2'!R8)</f>
        <v>5961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9339</v>
      </c>
      <c r="C69" s="463">
        <f>IF(ISBLANK('DEM2'!U7),"-",'DEM2'!U7)</f>
        <v>9451</v>
      </c>
      <c r="D69" s="799"/>
      <c r="E69" s="463">
        <f>IF(ISBLANK('DEM2'!V8),"-",'DEM2'!V8)</f>
        <v>9047</v>
      </c>
      <c r="F69" s="463">
        <f>IF(ISBLANK('DEM2'!U8),"-",'DEM2'!U8)</f>
        <v>9147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18.5</v>
      </c>
      <c r="G115" s="800">
        <f>IF(ISBLANK('DEM2'!E23),"-",'DEM2'!E23)</f>
        <v>12.3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23.5</v>
      </c>
      <c r="G116" s="407">
        <f>IF(ISBLANK('DEM2'!E24),"-",'DEM2'!E24)</f>
        <v>29.2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11.5</v>
      </c>
      <c r="G117" s="801">
        <f>IF(ISBLANK('DEM2'!E25),"-",'DEM2'!E25)</f>
        <v>11.4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2963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4756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26.1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60574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3099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182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54.6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163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37.1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21.9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1803124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99105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489983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303045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26931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309560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17014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40355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2218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825941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45396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834623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45874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110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644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318309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3676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4056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2630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7268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3659</v>
      </c>
      <c r="C300" s="808">
        <f>IF(ISBLANK(POLJ3!C4),"-",POLJ3!C4)</f>
        <v>687</v>
      </c>
      <c r="D300" s="1160">
        <f>IF(ISBLANK(POLJ3!D4),"-",POLJ3!D4)</f>
        <v>2972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5590</v>
      </c>
      <c r="C301" s="789">
        <f>IF(ISBLANK(POLJ3!C5),"-",POLJ3!C5)</f>
        <v>3379</v>
      </c>
      <c r="D301" s="1161">
        <f>IF(ISBLANK(POLJ3!D5),"-",POLJ3!D5)</f>
        <v>2211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5</v>
      </c>
      <c r="C302" s="790">
        <f>IF(ISBLANK(POLJ3!C6),"-",POLJ3!C6)</f>
        <v>1</v>
      </c>
      <c r="D302" s="1162">
        <f>IF(ISBLANK(POLJ3!D6),"-",POLJ3!D6)</f>
        <v>4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18</v>
      </c>
      <c r="C303" s="791">
        <f>IF(ISBLANK(POLJ3!C7),"-",POLJ3!C7)</f>
        <v>3</v>
      </c>
      <c r="D303" s="1163">
        <f>IF(ISBLANK(POLJ3!D7),"-",POLJ3!D7)</f>
        <v>15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3676</v>
      </c>
      <c r="C304" s="807">
        <f>IF(ISBLANK(POLJ3!C8),"-",POLJ3!C8)</f>
        <v>525</v>
      </c>
      <c r="D304" s="1164">
        <f>IF(ISBLANK(POLJ3!D8),"-",POLJ3!D8)</f>
        <v>3151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111.25</v>
      </c>
      <c r="C310" s="1165"/>
      <c r="D310" s="3"/>
      <c r="E310" s="5"/>
      <c r="F310" s="5"/>
      <c r="G310" s="815" t="s">
        <v>854</v>
      </c>
      <c r="H310" s="816">
        <f>IF(ISBLANK(POLJ2!H3),"-",POLJ2!H3)</f>
        <v>5061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6958.72</v>
      </c>
      <c r="C311" s="1154"/>
      <c r="D311" s="3"/>
      <c r="E311" s="5"/>
      <c r="F311" s="5"/>
      <c r="G311" s="810" t="s">
        <v>855</v>
      </c>
      <c r="H311" s="248">
        <f>IF(ISBLANK(POLJ2!H4),"-",POLJ2!H4)</f>
        <v>9115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1083</v>
      </c>
      <c r="C312" s="1154"/>
      <c r="D312" s="3"/>
      <c r="E312" s="5"/>
      <c r="F312" s="5"/>
      <c r="G312" s="810" t="s">
        <v>856</v>
      </c>
      <c r="H312" s="248">
        <f>IF(ISBLANK(POLJ2!H5),"-",POLJ2!H5)</f>
        <v>1451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101.56</v>
      </c>
      <c r="C313" s="1154"/>
      <c r="D313" s="3"/>
      <c r="E313" s="5"/>
      <c r="F313" s="5"/>
      <c r="G313" s="812" t="s">
        <v>857</v>
      </c>
      <c r="H313" s="249">
        <f>IF(ISBLANK(POLJ2!H6),"-",POLJ2!H6)</f>
        <v>48851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0.67</v>
      </c>
      <c r="C314" s="1154"/>
      <c r="D314" s="3"/>
      <c r="E314" s="5"/>
      <c r="F314" s="5"/>
      <c r="G314" s="814" t="s">
        <v>847</v>
      </c>
      <c r="H314" s="817">
        <f>IF(ISBLANK(POLJ2!H7),"-",POLJ2!H7)</f>
        <v>64478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3618.39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11873.59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14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36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9.1999999999999993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333</v>
      </c>
      <c r="I364" s="808">
        <f>IF(ISBLANK(OBRAZ2!I6),"-",OBRAZ2!I6)</f>
        <v>220</v>
      </c>
      <c r="J364" s="808">
        <f>IF(ISBLANK(OBRAZ2!J6),"-",OBRAZ2!J6)</f>
        <v>113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165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41.3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179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10.3125</v>
      </c>
      <c r="I375" s="850">
        <f>IF(ISBLANK(OBRAZ2!C12),"-",OBRAZ2!C21)</f>
        <v>13.513513513513514</v>
      </c>
      <c r="J375" s="850">
        <f>IF(ISBLANK(OBRAZ2!D12),"-",OBRAZ2!D21)</f>
        <v>17.105263157894736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1.5015015015015014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32.8125</v>
      </c>
      <c r="I377" s="851">
        <f>IF(ISBLANK(OBRAZ2!C14),"-",OBRAZ2!C23)</f>
        <v>40.840840840840841</v>
      </c>
      <c r="J377" s="851">
        <f>IF(ISBLANK(OBRAZ2!D14),"-",OBRAZ2!D23)</f>
        <v>35.789473684210527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44.375</v>
      </c>
      <c r="I379" s="851">
        <f>IF(ISBLANK(OBRAZ2!C16),"-",OBRAZ2!C25)</f>
        <v>26.126126126126124</v>
      </c>
      <c r="J379" s="851">
        <f>IF(ISBLANK(OBRAZ2!D16),"-",OBRAZ2!D25)</f>
        <v>37.368421052631575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12.5</v>
      </c>
      <c r="I380" s="852">
        <f>IF(ISBLANK(OBRAZ2!C17),"-",OBRAZ2!C26)</f>
        <v>18.018018018018019</v>
      </c>
      <c r="J380" s="852">
        <f>IF(ISBLANK(OBRAZ2!D17),"-",OBRAZ2!D26)</f>
        <v>9.7368421052631575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3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18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384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712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229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6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97.5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162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97.6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334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148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2.2999999999999998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31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1.7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0.6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1.2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2.7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68.3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0.85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97.1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88.6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2602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14.3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520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3611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23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30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9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8.6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3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1508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8.1999999999999993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1145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38.6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259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7.5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56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112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7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74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18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8.6999999999999993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71.8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29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91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22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257.68099999999998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16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92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4423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102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2921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14357.08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43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13.87834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154</v>
      </c>
      <c r="D696" s="3"/>
      <c r="E696" s="5"/>
      <c r="F696" s="5"/>
      <c r="G696" s="837">
        <v>2012</v>
      </c>
      <c r="H696" s="835">
        <f>IF(ISBLANK(INDEKSI2!B5),"-",INDEKSI2!B5)</f>
        <v>12.21</v>
      </c>
      <c r="I696" s="835">
        <f>IF(ISBLANK(INDEKSI2!C5),"-",INDEKSI2!C5)</f>
        <v>156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29.23</v>
      </c>
      <c r="D697" s="3"/>
      <c r="E697" s="5"/>
      <c r="F697" s="5"/>
      <c r="G697" s="838">
        <v>2013</v>
      </c>
      <c r="H697" s="559">
        <f>IF(ISBLANK(INDEKSI2!B6),"-",INDEKSI2!B6)</f>
        <v>20.46</v>
      </c>
      <c r="I697" s="559">
        <f>IF(ISBLANK(INDEKSI2!C6),"-",INDEKSI2!C6)</f>
        <v>140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22.84</v>
      </c>
      <c r="I698" s="836">
        <f>IF(ISBLANK(INDEKSI2!C7),"-",INDEKSI2!C7)</f>
        <v>131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256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84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879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370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4.4000000000000004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37.1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21.9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54.6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163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22.84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131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13.87834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154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29.23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11.77</v>
      </c>
      <c r="C4" s="721">
        <v>157</v>
      </c>
      <c r="D4" s="710"/>
      <c r="E4" s="711"/>
      <c r="F4" s="712"/>
    </row>
    <row r="5" spans="1:6" x14ac:dyDescent="0.25">
      <c r="A5" s="286">
        <v>2012</v>
      </c>
      <c r="B5" s="614">
        <v>12.21</v>
      </c>
      <c r="C5" s="722">
        <v>156</v>
      </c>
      <c r="D5" s="713"/>
      <c r="E5" s="641"/>
      <c r="F5" s="714"/>
    </row>
    <row r="6" spans="1:6" x14ac:dyDescent="0.25">
      <c r="A6" s="286">
        <v>2013</v>
      </c>
      <c r="B6" s="614">
        <v>20.46</v>
      </c>
      <c r="C6" s="722">
        <v>140</v>
      </c>
      <c r="D6" s="715">
        <v>13.87834</v>
      </c>
      <c r="E6" s="609">
        <v>154</v>
      </c>
      <c r="F6" s="716">
        <v>29.23</v>
      </c>
    </row>
    <row r="7" spans="1:6" x14ac:dyDescent="0.25">
      <c r="A7" s="219">
        <v>2014</v>
      </c>
      <c r="B7" s="615">
        <v>22.84</v>
      </c>
      <c r="C7" s="723">
        <v>131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3676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2630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4056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111.25</v>
      </c>
      <c r="G3" s="217" t="s">
        <v>765</v>
      </c>
      <c r="H3" s="71">
        <v>5061</v>
      </c>
    </row>
    <row r="4" spans="1:9" x14ac:dyDescent="0.25">
      <c r="A4" s="286" t="s">
        <v>760</v>
      </c>
      <c r="B4" s="214">
        <v>6958.72</v>
      </c>
      <c r="G4" s="286" t="s">
        <v>766</v>
      </c>
      <c r="H4" s="214">
        <v>9115</v>
      </c>
    </row>
    <row r="5" spans="1:9" x14ac:dyDescent="0.25">
      <c r="A5" s="286" t="s">
        <v>761</v>
      </c>
      <c r="B5" s="214">
        <v>1083</v>
      </c>
      <c r="G5" s="286" t="s">
        <v>767</v>
      </c>
      <c r="H5" s="214">
        <v>1451</v>
      </c>
    </row>
    <row r="6" spans="1:9" x14ac:dyDescent="0.25">
      <c r="A6" s="286" t="s">
        <v>762</v>
      </c>
      <c r="B6" s="214">
        <v>101.56</v>
      </c>
      <c r="G6" s="286" t="s">
        <v>768</v>
      </c>
      <c r="H6" s="214">
        <v>48851</v>
      </c>
    </row>
    <row r="7" spans="1:9" x14ac:dyDescent="0.25">
      <c r="A7" s="286" t="s">
        <v>763</v>
      </c>
      <c r="B7" s="214">
        <v>0.67</v>
      </c>
      <c r="G7" s="1" t="s">
        <v>24</v>
      </c>
      <c r="H7" s="288">
        <v>64478</v>
      </c>
    </row>
    <row r="8" spans="1:9" x14ac:dyDescent="0.25">
      <c r="A8" s="287" t="s">
        <v>764</v>
      </c>
      <c r="B8" s="73">
        <v>3618.39</v>
      </c>
    </row>
    <row r="9" spans="1:9" x14ac:dyDescent="0.25">
      <c r="A9" s="1" t="s">
        <v>24</v>
      </c>
      <c r="B9" s="288">
        <v>11873.59</v>
      </c>
      <c r="I9" s="41" t="s">
        <v>876</v>
      </c>
    </row>
    <row r="10" spans="1:9" x14ac:dyDescent="0.25">
      <c r="G10" s="29" t="s">
        <v>775</v>
      </c>
      <c r="H10" s="58">
        <v>7268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3659</v>
      </c>
      <c r="C4" s="55">
        <v>687</v>
      </c>
      <c r="D4" s="110">
        <v>2972</v>
      </c>
    </row>
    <row r="5" spans="1:4" ht="30" customHeight="1" x14ac:dyDescent="0.25">
      <c r="A5" s="274" t="s">
        <v>884</v>
      </c>
      <c r="B5" s="212">
        <v>5590</v>
      </c>
      <c r="C5" s="58">
        <v>3379</v>
      </c>
      <c r="D5" s="160">
        <v>2211</v>
      </c>
    </row>
    <row r="6" spans="1:4" x14ac:dyDescent="0.25">
      <c r="A6" s="274" t="s">
        <v>772</v>
      </c>
      <c r="B6" s="212">
        <v>5</v>
      </c>
      <c r="C6" s="58">
        <v>1</v>
      </c>
      <c r="D6" s="160">
        <v>4</v>
      </c>
    </row>
    <row r="7" spans="1:4" ht="30" x14ac:dyDescent="0.25">
      <c r="A7" s="274" t="s">
        <v>773</v>
      </c>
      <c r="B7" s="212">
        <v>18</v>
      </c>
      <c r="C7" s="58">
        <v>3</v>
      </c>
      <c r="D7" s="160">
        <v>15</v>
      </c>
    </row>
    <row r="8" spans="1:4" x14ac:dyDescent="0.25">
      <c r="A8" s="201" t="s">
        <v>774</v>
      </c>
      <c r="B8" s="72">
        <v>3676</v>
      </c>
      <c r="C8" s="61">
        <v>525</v>
      </c>
      <c r="D8" s="111">
        <v>3151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20</v>
      </c>
      <c r="C14" s="276">
        <f>D6/B6*100</f>
        <v>80</v>
      </c>
    </row>
    <row r="15" spans="1:4" ht="60" x14ac:dyDescent="0.25">
      <c r="A15" s="277" t="s">
        <v>885</v>
      </c>
      <c r="B15" s="282">
        <f>C5/B5*100</f>
        <v>60.447227191413234</v>
      </c>
      <c r="C15" s="278">
        <f>D5/B5*100</f>
        <v>39.552772808586759</v>
      </c>
    </row>
    <row r="16" spans="1:4" ht="30" x14ac:dyDescent="0.25">
      <c r="A16" s="279" t="s">
        <v>821</v>
      </c>
      <c r="B16" s="283">
        <f>C4/B4*100</f>
        <v>18.775621754577752</v>
      </c>
      <c r="C16" s="280">
        <f>D4/B4*100</f>
        <v>81.224378245422244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20</v>
      </c>
      <c r="C21" s="276">
        <f>C14</f>
        <v>80</v>
      </c>
    </row>
    <row r="22" spans="1:3" ht="60" x14ac:dyDescent="0.25">
      <c r="A22" s="277" t="s">
        <v>823</v>
      </c>
      <c r="B22" s="282">
        <f t="shared" ref="B22:C23" si="0">B15</f>
        <v>60.447227191413234</v>
      </c>
      <c r="C22" s="278">
        <f t="shared" si="0"/>
        <v>39.552772808586759</v>
      </c>
    </row>
    <row r="23" spans="1:3" ht="30" x14ac:dyDescent="0.25">
      <c r="A23" s="279" t="s">
        <v>858</v>
      </c>
      <c r="B23" s="285">
        <f t="shared" si="0"/>
        <v>18.775621754577752</v>
      </c>
      <c r="C23" s="284">
        <f t="shared" si="0"/>
        <v>81.224378245422244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14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36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9.1999999999999993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165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41.3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179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341</v>
      </c>
      <c r="C6" s="973">
        <v>223</v>
      </c>
      <c r="D6" s="945">
        <v>118</v>
      </c>
      <c r="E6" s="973">
        <v>320</v>
      </c>
      <c r="F6" s="973">
        <v>211</v>
      </c>
      <c r="G6" s="945">
        <v>109</v>
      </c>
      <c r="H6" s="599">
        <v>333</v>
      </c>
      <c r="I6" s="616">
        <v>220</v>
      </c>
      <c r="J6" s="945">
        <v>113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33</v>
      </c>
      <c r="C12" s="600">
        <v>45</v>
      </c>
      <c r="D12" s="600">
        <v>65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5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105</v>
      </c>
      <c r="C14" s="751">
        <v>136</v>
      </c>
      <c r="D14" s="751">
        <v>136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142</v>
      </c>
      <c r="C16" s="1029">
        <v>87</v>
      </c>
      <c r="D16" s="751">
        <v>142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40</v>
      </c>
      <c r="C17" s="752">
        <v>60</v>
      </c>
      <c r="D17" s="752">
        <v>37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10.3125</v>
      </c>
      <c r="C21" s="289">
        <f>C12/SUM(C12:C17)*100</f>
        <v>13.513513513513514</v>
      </c>
      <c r="D21" s="289">
        <f>D12/SUM(D12:D17)*100</f>
        <v>17.105263157894736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1.5015015015015014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32.8125</v>
      </c>
      <c r="C23" s="290">
        <f>C14/SUM(C12:C17)*100</f>
        <v>40.840840840840841</v>
      </c>
      <c r="D23" s="290">
        <f>D14/SUM(D12:D17)*100</f>
        <v>35.789473684210527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44.375</v>
      </c>
      <c r="C25" s="290">
        <f>C16/SUM(C12:C17)*100</f>
        <v>26.126126126126124</v>
      </c>
      <c r="D25" s="290">
        <f>D16/SUM(D12:D17)*100</f>
        <v>37.368421052631575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12.5</v>
      </c>
      <c r="C26" s="291">
        <f>C17/SUM(C12:C17)*100</f>
        <v>18.018018018018019</v>
      </c>
      <c r="D26" s="291">
        <f>D17/SUM(D12:D17)*100</f>
        <v>9.7368421052631575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48.9</v>
      </c>
      <c r="C7" s="600">
        <v>100</v>
      </c>
      <c r="D7" s="600">
        <v>100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41.9</v>
      </c>
      <c r="C9" s="752">
        <v>0</v>
      </c>
      <c r="D9" s="752">
        <v>0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48.9</v>
      </c>
      <c r="C13" s="697">
        <f t="shared" ref="C13:D13" si="1">IF(ISBLANK(C7),"",C7)</f>
        <v>100</v>
      </c>
      <c r="D13" s="697">
        <f t="shared" si="1"/>
        <v>100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41.9</v>
      </c>
      <c r="C15" s="699">
        <f t="shared" si="2"/>
        <v>0</v>
      </c>
      <c r="D15" s="699">
        <f t="shared" si="2"/>
        <v>0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48.9</v>
      </c>
      <c r="C18" s="697">
        <f t="shared" ref="C18:D18" si="4">IF(ISBLANK(C7),"",C7)</f>
        <v>100</v>
      </c>
      <c r="D18" s="697">
        <f t="shared" si="4"/>
        <v>100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41.9</v>
      </c>
      <c r="C20" s="699">
        <f t="shared" si="5"/>
        <v>0</v>
      </c>
      <c r="D20" s="699">
        <f t="shared" si="5"/>
        <v>0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98.9</v>
      </c>
      <c r="C5" s="611">
        <v>94.8</v>
      </c>
      <c r="D5" s="1030">
        <v>96.8</v>
      </c>
      <c r="F5" s="28"/>
      <c r="G5" s="693">
        <f>A5</f>
        <v>2020</v>
      </c>
      <c r="H5" s="669">
        <f>IF(ISBLANK(B5),"",B5)</f>
        <v>98.9</v>
      </c>
      <c r="I5" s="618">
        <f t="shared" ref="H5:I7" si="0">IF(ISBLANK(C5),"",C5)</f>
        <v>94.8</v>
      </c>
    </row>
    <row r="6" spans="1:10" x14ac:dyDescent="0.25">
      <c r="A6" s="749">
        <v>2021</v>
      </c>
      <c r="B6" s="601">
        <v>108.7</v>
      </c>
      <c r="C6" s="612">
        <v>102.9</v>
      </c>
      <c r="D6" s="946">
        <v>105.8</v>
      </c>
      <c r="F6" s="44"/>
      <c r="G6" s="693">
        <f t="shared" ref="G6:G7" si="1">A6</f>
        <v>2021</v>
      </c>
      <c r="H6" s="670">
        <f t="shared" si="0"/>
        <v>108.7</v>
      </c>
      <c r="I6" s="619">
        <f t="shared" si="0"/>
        <v>102.9</v>
      </c>
    </row>
    <row r="7" spans="1:10" x14ac:dyDescent="0.25">
      <c r="A7" s="750">
        <v>2022</v>
      </c>
      <c r="B7" s="601">
        <v>96</v>
      </c>
      <c r="C7" s="612">
        <v>97.7</v>
      </c>
      <c r="D7" s="946">
        <v>96.8</v>
      </c>
      <c r="F7" s="44"/>
      <c r="G7" s="693">
        <f t="shared" si="1"/>
        <v>2022</v>
      </c>
      <c r="H7" s="671">
        <f t="shared" si="0"/>
        <v>96</v>
      </c>
      <c r="I7" s="620">
        <f t="shared" si="0"/>
        <v>97.7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98.9</v>
      </c>
      <c r="I13" s="618">
        <f>IF(ISBLANK(C5),"",C5)</f>
        <v>94.8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108.7</v>
      </c>
      <c r="I14" s="619">
        <f t="shared" si="3"/>
        <v>102.9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96</v>
      </c>
      <c r="I15" s="620">
        <f t="shared" si="4"/>
        <v>97.7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Lebane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337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39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18194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54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9.6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19.399999999999999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-9.8000000000000007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71.37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156.69999999999999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2.78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17336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15998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550</v>
      </c>
      <c r="C63" s="548">
        <f>IF(ISBLANK('DEM2'!C7),"-",'DEM2'!C7)</f>
        <v>572</v>
      </c>
      <c r="D63" s="548"/>
      <c r="E63" s="548">
        <f>IF(ISBLANK('DEM2'!D8),"-",'DEM2'!D8)</f>
        <v>537</v>
      </c>
      <c r="F63" s="548">
        <f>IF(ISBLANK('DEM2'!C8),"-",'DEM2'!C8)</f>
        <v>573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682</v>
      </c>
      <c r="C64" s="317">
        <f>IF(ISBLANK('DEM2'!F7),"-",'DEM2'!F7)</f>
        <v>705</v>
      </c>
      <c r="D64" s="789"/>
      <c r="E64" s="317">
        <f>IF(ISBLANK('DEM2'!G8),"-",'DEM2'!G8)</f>
        <v>639</v>
      </c>
      <c r="F64" s="317">
        <f>IF(ISBLANK('DEM2'!F8),"-",'DEM2'!F8)</f>
        <v>704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412</v>
      </c>
      <c r="C65" s="345">
        <f>IF(ISBLANK('DEM2'!I7),"-",'DEM2'!I7)</f>
        <v>446</v>
      </c>
      <c r="D65" s="393"/>
      <c r="E65" s="345">
        <f>IF(ISBLANK('DEM2'!J8),"-",'DEM2'!J8)</f>
        <v>383</v>
      </c>
      <c r="F65" s="345">
        <f>IF(ISBLANK('DEM2'!I8),"-",'DEM2'!I8)</f>
        <v>414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1536</v>
      </c>
      <c r="C66" s="317">
        <f>IF(ISBLANK('DEM2'!L7),"-",'DEM2'!L7)</f>
        <v>1608</v>
      </c>
      <c r="D66" s="395"/>
      <c r="E66" s="317">
        <f>IF(ISBLANK('DEM2'!M8),"-",'DEM2'!M8)</f>
        <v>1460</v>
      </c>
      <c r="F66" s="317">
        <f>IF(ISBLANK('DEM2'!L8),"-",'DEM2'!L8)</f>
        <v>1569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1623</v>
      </c>
      <c r="C67" s="317">
        <f>IF(ISBLANK('DEM2'!O7),"-",'DEM2'!O7)</f>
        <v>1753</v>
      </c>
      <c r="D67" s="395"/>
      <c r="E67" s="317">
        <f>IF(ISBLANK('DEM2'!P8),"-",'DEM2'!P8)</f>
        <v>1494</v>
      </c>
      <c r="F67" s="317">
        <f>IF(ISBLANK('DEM2'!O8),"-",'DEM2'!O8)</f>
        <v>1599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5809</v>
      </c>
      <c r="C68" s="414">
        <f>IF(ISBLANK('DEM2'!R7),"-",'DEM2'!R7)</f>
        <v>6253</v>
      </c>
      <c r="D68" s="420"/>
      <c r="E68" s="414">
        <f>IF(ISBLANK('DEM2'!S8),"-",'DEM2'!S8)</f>
        <v>5627</v>
      </c>
      <c r="F68" s="414">
        <f>IF(ISBLANK('DEM2'!R8),"-",'DEM2'!R8)</f>
        <v>5961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9339</v>
      </c>
      <c r="C69" s="463">
        <f>IF(ISBLANK('DEM2'!U7),"-",'DEM2'!U7)</f>
        <v>9451</v>
      </c>
      <c r="D69" s="799"/>
      <c r="E69" s="463">
        <f>IF(ISBLANK('DEM2'!V8),"-",'DEM2'!V8)</f>
        <v>9047</v>
      </c>
      <c r="F69" s="463">
        <f>IF(ISBLANK('DEM2'!U8),"-",'DEM2'!U8)</f>
        <v>9147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18.5</v>
      </c>
      <c r="G115" s="800">
        <f>IF(ISBLANK('DEM2'!E23),"-",'DEM2'!E23)</f>
        <v>12.3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23.5</v>
      </c>
      <c r="G116" s="407">
        <f>IF(ISBLANK('DEM2'!E24),"-",'DEM2'!E24)</f>
        <v>29.2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11.5</v>
      </c>
      <c r="G117" s="801">
        <f>IF(ISBLANK('DEM2'!E25),"-",'DEM2'!E25)</f>
        <v>11.4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2963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4756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26.1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60574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3099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182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54.6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163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37.1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21.9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1803124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99105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489983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303045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26931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309560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17014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40355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2218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825941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45396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834623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45874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110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644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318309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3676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4056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2630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7268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3659</v>
      </c>
      <c r="C300" s="808">
        <f>IF(ISBLANK(POLJ3!C4),"-",POLJ3!C4)</f>
        <v>687</v>
      </c>
      <c r="D300" s="1160">
        <f>IF(ISBLANK(POLJ3!D4),"-",POLJ3!D4)</f>
        <v>2972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5590</v>
      </c>
      <c r="C301" s="789">
        <f>IF(ISBLANK(POLJ3!C5),"-",POLJ3!C5)</f>
        <v>3379</v>
      </c>
      <c r="D301" s="1161">
        <f>IF(ISBLANK(POLJ3!D5),"-",POLJ3!D5)</f>
        <v>2211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5</v>
      </c>
      <c r="C302" s="790">
        <f>IF(ISBLANK(POLJ3!C6),"-",POLJ3!C6)</f>
        <v>1</v>
      </c>
      <c r="D302" s="1162">
        <f>IF(ISBLANK(POLJ3!D6),"-",POLJ3!D6)</f>
        <v>4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18</v>
      </c>
      <c r="C303" s="791">
        <f>IF(ISBLANK(POLJ3!C7),"-",POLJ3!C7)</f>
        <v>3</v>
      </c>
      <c r="D303" s="1163">
        <f>IF(ISBLANK(POLJ3!D7),"-",POLJ3!D7)</f>
        <v>15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3676</v>
      </c>
      <c r="C304" s="807">
        <f>IF(ISBLANK(POLJ3!C8),"-",POLJ3!C8)</f>
        <v>525</v>
      </c>
      <c r="D304" s="1164">
        <f>IF(ISBLANK(POLJ3!D8),"-",POLJ3!D8)</f>
        <v>3151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111.25</v>
      </c>
      <c r="C310" s="1165"/>
      <c r="D310" s="3"/>
      <c r="E310" s="5"/>
      <c r="F310" s="5"/>
      <c r="G310" s="815" t="s">
        <v>765</v>
      </c>
      <c r="H310" s="816">
        <f>IF(ISBLANK(POLJ2!H3),"-",POLJ2!H3)</f>
        <v>5061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6958.72</v>
      </c>
      <c r="C311" s="1154"/>
      <c r="D311" s="3"/>
      <c r="E311" s="5"/>
      <c r="F311" s="5"/>
      <c r="G311" s="810" t="s">
        <v>766</v>
      </c>
      <c r="H311" s="248">
        <f>IF(ISBLANK(POLJ2!H4),"-",POLJ2!H4)</f>
        <v>9115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1083</v>
      </c>
      <c r="C312" s="1154"/>
      <c r="D312" s="3"/>
      <c r="E312" s="5"/>
      <c r="F312" s="5"/>
      <c r="G312" s="810" t="s">
        <v>767</v>
      </c>
      <c r="H312" s="248">
        <f>IF(ISBLANK(POLJ2!H5),"-",POLJ2!H5)</f>
        <v>1451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101.56</v>
      </c>
      <c r="C313" s="1154"/>
      <c r="D313" s="3"/>
      <c r="E313" s="5"/>
      <c r="F313" s="5"/>
      <c r="G313" s="812" t="s">
        <v>768</v>
      </c>
      <c r="H313" s="249">
        <f>IF(ISBLANK(POLJ2!H6),"-",POLJ2!H6)</f>
        <v>48851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0.67</v>
      </c>
      <c r="C314" s="1154"/>
      <c r="D314" s="3"/>
      <c r="E314" s="5"/>
      <c r="F314" s="5"/>
      <c r="G314" s="814" t="s">
        <v>16</v>
      </c>
      <c r="H314" s="817">
        <f>IF(ISBLANK(POLJ2!H7),"-",POLJ2!H7)</f>
        <v>64478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3618.39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11873.59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14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36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9.1999999999999993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333</v>
      </c>
      <c r="I364" s="808">
        <f>IF(ISBLANK(OBRAZ2!I6),"-",OBRAZ2!I6)</f>
        <v>220</v>
      </c>
      <c r="J364" s="808">
        <f>IF(ISBLANK(OBRAZ2!J6),"-",OBRAZ2!J6)</f>
        <v>113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165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41.3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179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10.3125</v>
      </c>
      <c r="I375" s="850">
        <f>IF(ISBLANK(OBRAZ2!C12),"-",OBRAZ2!C21)</f>
        <v>13.513513513513514</v>
      </c>
      <c r="J375" s="850">
        <f>IF(ISBLANK(OBRAZ2!D12),"-",OBRAZ2!D21)</f>
        <v>17.105263157894736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1.5015015015015014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32.8125</v>
      </c>
      <c r="I377" s="851">
        <f>IF(ISBLANK(OBRAZ2!C14),"-",OBRAZ2!C23)</f>
        <v>40.840840840840841</v>
      </c>
      <c r="J377" s="851">
        <f>IF(ISBLANK(OBRAZ2!D14),"-",OBRAZ2!D23)</f>
        <v>35.789473684210527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44.375</v>
      </c>
      <c r="I379" s="851">
        <f>IF(ISBLANK(OBRAZ2!C16),"-",OBRAZ2!C25)</f>
        <v>26.126126126126124</v>
      </c>
      <c r="J379" s="851">
        <f>IF(ISBLANK(OBRAZ2!D16),"-",OBRAZ2!D25)</f>
        <v>37.368421052631575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12.5</v>
      </c>
      <c r="I380" s="852">
        <f>IF(ISBLANK(OBRAZ2!C17),"-",OBRAZ2!C26)</f>
        <v>18.018018018018019</v>
      </c>
      <c r="J380" s="852">
        <f>IF(ISBLANK(OBRAZ2!D17),"-",OBRAZ2!D26)</f>
        <v>9.7368421052631575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3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18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384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712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229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6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97.5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162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97.6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334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148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2.2999999999999998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31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1.7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0.6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1.2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2.7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68.3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0.85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97.1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88.6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2602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14.3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520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3611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23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30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9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8.6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3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1508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8.1999999999999993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1145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38.6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259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7.5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56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112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7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74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18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8.6999999999999993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71.8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29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91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22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257.68099999999998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16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92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4423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102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2921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14357.08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43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13.87834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154</v>
      </c>
      <c r="D696" s="315"/>
      <c r="E696" s="314"/>
      <c r="F696" s="5"/>
      <c r="G696" s="837">
        <v>2012</v>
      </c>
      <c r="H696" s="835">
        <f>IF(ISBLANK(INDEKSI2!B5),"-",INDEKSI2!B5)</f>
        <v>12.21</v>
      </c>
      <c r="I696" s="835">
        <f>IF(ISBLANK(INDEKSI2!C5),"-",INDEKSI2!C5)</f>
        <v>156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29.23</v>
      </c>
      <c r="D697" s="315"/>
      <c r="E697" s="314"/>
      <c r="F697" s="5"/>
      <c r="G697" s="838">
        <v>2013</v>
      </c>
      <c r="H697" s="559">
        <f>IF(ISBLANK(INDEKSI2!B6),"-",INDEKSI2!B6)</f>
        <v>20.46</v>
      </c>
      <c r="I697" s="559">
        <f>IF(ISBLANK(INDEKSI2!C6),"-",INDEKSI2!C6)</f>
        <v>140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22.84</v>
      </c>
      <c r="I698" s="836">
        <f>IF(ISBLANK(INDEKSI2!C7),"-",INDEKSI2!C7)</f>
        <v>131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256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84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879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370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4.4000000000000004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14</v>
      </c>
      <c r="D6" s="612">
        <v>3</v>
      </c>
      <c r="E6" s="612">
        <v>11</v>
      </c>
      <c r="F6" s="1033">
        <v>14</v>
      </c>
      <c r="G6" s="612">
        <v>9</v>
      </c>
      <c r="H6" s="980">
        <v>5</v>
      </c>
      <c r="I6" s="1034">
        <v>3.5</v>
      </c>
      <c r="J6" s="612">
        <v>4.5999999999999996</v>
      </c>
      <c r="K6" s="1035">
        <v>2.4</v>
      </c>
      <c r="L6" s="1033">
        <v>124</v>
      </c>
      <c r="M6" s="612">
        <v>56</v>
      </c>
      <c r="N6" s="1028">
        <v>68</v>
      </c>
      <c r="O6" s="1034">
        <v>31.1</v>
      </c>
      <c r="P6" s="612">
        <v>28</v>
      </c>
      <c r="Q6" s="1028">
        <v>34.299999999999997</v>
      </c>
      <c r="R6" s="1033">
        <v>182</v>
      </c>
      <c r="S6" s="612">
        <v>92</v>
      </c>
      <c r="T6" s="1035">
        <v>90</v>
      </c>
    </row>
    <row r="7" spans="1:20" x14ac:dyDescent="0.25">
      <c r="A7" s="286">
        <v>2021</v>
      </c>
      <c r="B7" s="602">
        <v>1</v>
      </c>
      <c r="C7" s="601">
        <v>14</v>
      </c>
      <c r="D7" s="612">
        <v>3</v>
      </c>
      <c r="E7" s="612">
        <v>11</v>
      </c>
      <c r="F7" s="1033">
        <v>49</v>
      </c>
      <c r="G7" s="612">
        <v>26</v>
      </c>
      <c r="H7" s="980">
        <v>23</v>
      </c>
      <c r="I7" s="1034">
        <v>12</v>
      </c>
      <c r="J7" s="612">
        <v>12.5</v>
      </c>
      <c r="K7" s="1035">
        <v>11.4</v>
      </c>
      <c r="L7" s="1033">
        <v>137</v>
      </c>
      <c r="M7" s="612">
        <v>66</v>
      </c>
      <c r="N7" s="1028">
        <v>71</v>
      </c>
      <c r="O7" s="1034">
        <v>34.200000000000003</v>
      </c>
      <c r="P7" s="612">
        <v>33</v>
      </c>
      <c r="Q7" s="1028">
        <v>35.299999999999997</v>
      </c>
      <c r="R7" s="1033">
        <v>147</v>
      </c>
      <c r="S7" s="612">
        <v>72</v>
      </c>
      <c r="T7" s="1035">
        <v>75</v>
      </c>
    </row>
    <row r="8" spans="1:20" x14ac:dyDescent="0.25">
      <c r="A8" s="219">
        <v>2022</v>
      </c>
      <c r="B8" s="617">
        <v>1</v>
      </c>
      <c r="C8" s="947">
        <v>14</v>
      </c>
      <c r="D8" s="981">
        <v>3</v>
      </c>
      <c r="E8" s="981">
        <v>11</v>
      </c>
      <c r="F8" s="1036">
        <v>36</v>
      </c>
      <c r="G8" s="981">
        <v>19</v>
      </c>
      <c r="H8" s="979">
        <v>17</v>
      </c>
      <c r="I8" s="754">
        <v>9.1999999999999993</v>
      </c>
      <c r="J8" s="981">
        <v>8.8000000000000007</v>
      </c>
      <c r="K8" s="1037">
        <v>9.6999999999999993</v>
      </c>
      <c r="L8" s="1036">
        <v>165</v>
      </c>
      <c r="M8" s="981">
        <v>85</v>
      </c>
      <c r="N8" s="691">
        <v>80</v>
      </c>
      <c r="O8" s="754">
        <v>41.3</v>
      </c>
      <c r="P8" s="981">
        <v>43.7</v>
      </c>
      <c r="Q8" s="691">
        <v>39</v>
      </c>
      <c r="R8" s="1036">
        <v>179</v>
      </c>
      <c r="S8" s="981">
        <v>84</v>
      </c>
      <c r="T8" s="1037">
        <v>95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18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384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712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229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6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97.5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162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97.6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62.642740619902114</v>
      </c>
      <c r="C21" s="739">
        <f>B10/(B7+B10)*100</f>
        <v>37.357259380097879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99.164345403899716</v>
      </c>
      <c r="C22" s="739">
        <f>B11/(B8+B11)*100</f>
        <v>0.83565459610027859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62.642740619902114</v>
      </c>
      <c r="C26" s="739">
        <f>C21</f>
        <v>37.357259380097879</v>
      </c>
    </row>
    <row r="27" spans="1:10" ht="24.75" x14ac:dyDescent="0.25">
      <c r="A27" s="742" t="s">
        <v>1407</v>
      </c>
      <c r="B27" s="739">
        <f>B22</f>
        <v>99.164345403899716</v>
      </c>
      <c r="C27" s="739">
        <f>C22</f>
        <v>0.83565459610027859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</v>
      </c>
      <c r="C5" s="1095">
        <v>1</v>
      </c>
      <c r="D5" s="914" t="s">
        <v>5</v>
      </c>
      <c r="E5" s="211"/>
      <c r="F5" s="125">
        <v>2021</v>
      </c>
      <c r="G5" s="70">
        <v>3</v>
      </c>
      <c r="H5" s="55">
        <v>2</v>
      </c>
      <c r="I5" s="110">
        <v>1</v>
      </c>
      <c r="J5" s="70">
        <v>18</v>
      </c>
      <c r="K5" s="55">
        <v>0</v>
      </c>
      <c r="L5" s="110">
        <v>18</v>
      </c>
      <c r="M5" s="70">
        <v>407</v>
      </c>
      <c r="N5" s="55">
        <v>718</v>
      </c>
      <c r="O5" s="70">
        <v>238</v>
      </c>
      <c r="P5" s="110">
        <v>5</v>
      </c>
    </row>
    <row r="6" spans="1:16" x14ac:dyDescent="0.25">
      <c r="A6" s="923" t="s">
        <v>259</v>
      </c>
      <c r="B6" s="1096">
        <v>0</v>
      </c>
      <c r="C6" s="1097">
        <v>18</v>
      </c>
      <c r="D6" s="915" t="s">
        <v>5</v>
      </c>
      <c r="E6" s="254"/>
      <c r="F6" s="125">
        <v>2022</v>
      </c>
      <c r="G6" s="212">
        <v>3</v>
      </c>
      <c r="H6" s="58">
        <v>2</v>
      </c>
      <c r="I6" s="160">
        <v>1</v>
      </c>
      <c r="J6" s="212">
        <v>18</v>
      </c>
      <c r="K6" s="58">
        <v>0</v>
      </c>
      <c r="L6" s="160">
        <v>18</v>
      </c>
      <c r="M6" s="212">
        <v>384</v>
      </c>
      <c r="N6" s="58">
        <v>712</v>
      </c>
      <c r="O6" s="212">
        <v>229</v>
      </c>
      <c r="P6" s="160">
        <v>6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</v>
      </c>
      <c r="H7" s="94">
        <v>2</v>
      </c>
      <c r="I7" s="169">
        <v>1</v>
      </c>
      <c r="J7" s="167"/>
      <c r="K7" s="94"/>
      <c r="L7" s="169"/>
      <c r="M7" s="167">
        <v>634</v>
      </c>
      <c r="N7" s="94">
        <v>686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</v>
      </c>
      <c r="C11" s="918">
        <f>IF(ISBLANK(C5),"",C5)</f>
        <v>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18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95.2</v>
      </c>
      <c r="C5" s="611">
        <v>98.5</v>
      </c>
      <c r="D5" s="945">
        <v>91.9</v>
      </c>
      <c r="E5" s="610"/>
      <c r="F5" s="611"/>
      <c r="G5" s="945"/>
      <c r="H5" s="610"/>
      <c r="I5" s="611"/>
      <c r="J5" s="945"/>
      <c r="K5" s="610">
        <v>207</v>
      </c>
      <c r="L5" s="611">
        <v>106</v>
      </c>
      <c r="M5" s="945">
        <v>101</v>
      </c>
      <c r="N5" s="610">
        <v>102.5</v>
      </c>
      <c r="O5" s="611">
        <v>110.4</v>
      </c>
      <c r="P5" s="945">
        <v>95.3</v>
      </c>
      <c r="Q5" s="610">
        <v>0.3</v>
      </c>
      <c r="R5" s="611">
        <v>0</v>
      </c>
      <c r="S5" s="945">
        <v>0.8</v>
      </c>
    </row>
    <row r="6" spans="1:19" x14ac:dyDescent="0.25">
      <c r="A6" s="286">
        <v>2021</v>
      </c>
      <c r="B6" s="457">
        <v>96.9</v>
      </c>
      <c r="C6" s="458">
        <v>99.2</v>
      </c>
      <c r="D6" s="976">
        <v>94.6</v>
      </c>
      <c r="E6" s="457">
        <v>0</v>
      </c>
      <c r="F6" s="458">
        <v>0</v>
      </c>
      <c r="G6" s="976">
        <v>0</v>
      </c>
      <c r="H6" s="457">
        <v>75</v>
      </c>
      <c r="I6" s="458">
        <v>46</v>
      </c>
      <c r="J6" s="976">
        <v>29</v>
      </c>
      <c r="K6" s="457">
        <v>196</v>
      </c>
      <c r="L6" s="458">
        <v>88</v>
      </c>
      <c r="M6" s="976">
        <v>108</v>
      </c>
      <c r="N6" s="457">
        <v>106.5</v>
      </c>
      <c r="O6" s="458">
        <v>105.5</v>
      </c>
      <c r="P6" s="976">
        <v>107.5</v>
      </c>
      <c r="Q6" s="457">
        <v>0.1</v>
      </c>
      <c r="R6" s="458">
        <v>0.1</v>
      </c>
      <c r="S6" s="976">
        <v>0.1</v>
      </c>
    </row>
    <row r="7" spans="1:19" x14ac:dyDescent="0.25">
      <c r="A7" s="286">
        <v>2022</v>
      </c>
      <c r="B7" s="601">
        <v>97.5</v>
      </c>
      <c r="C7" s="612">
        <v>94.6</v>
      </c>
      <c r="D7" s="980">
        <v>100.6</v>
      </c>
      <c r="E7" s="601">
        <v>0</v>
      </c>
      <c r="F7" s="612">
        <v>0</v>
      </c>
      <c r="G7" s="980">
        <v>0</v>
      </c>
      <c r="H7" s="601">
        <v>75</v>
      </c>
      <c r="I7" s="612">
        <v>45</v>
      </c>
      <c r="J7" s="980">
        <v>30</v>
      </c>
      <c r="K7" s="601">
        <v>162</v>
      </c>
      <c r="L7" s="612">
        <v>92</v>
      </c>
      <c r="M7" s="980">
        <v>70</v>
      </c>
      <c r="N7" s="601">
        <v>97.6</v>
      </c>
      <c r="O7" s="612">
        <v>107</v>
      </c>
      <c r="P7" s="980">
        <v>87.5</v>
      </c>
      <c r="Q7" s="601">
        <v>0.2</v>
      </c>
      <c r="R7" s="612">
        <v>-0.1</v>
      </c>
      <c r="S7" s="980">
        <v>0.5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2.2999999999999998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489983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26931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50</v>
      </c>
      <c r="C5" s="616">
        <v>40</v>
      </c>
      <c r="D5" s="616">
        <v>10</v>
      </c>
      <c r="E5" s="599">
        <v>324</v>
      </c>
      <c r="F5" s="616">
        <v>175</v>
      </c>
      <c r="G5" s="945">
        <v>149</v>
      </c>
      <c r="H5" s="616">
        <v>151</v>
      </c>
      <c r="I5" s="616">
        <v>63</v>
      </c>
      <c r="J5" s="616">
        <v>88</v>
      </c>
      <c r="K5" s="217">
        <f>SUM(B5,E5,H5)</f>
        <v>525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21</v>
      </c>
      <c r="C6" s="612">
        <v>16</v>
      </c>
      <c r="D6" s="946">
        <v>5</v>
      </c>
      <c r="E6" s="601">
        <v>309</v>
      </c>
      <c r="F6" s="612">
        <v>163</v>
      </c>
      <c r="G6" s="946">
        <v>146</v>
      </c>
      <c r="H6" s="601">
        <v>137</v>
      </c>
      <c r="I6" s="612">
        <v>49</v>
      </c>
      <c r="J6" s="612">
        <v>88</v>
      </c>
      <c r="K6" s="218">
        <f>SUM(B6,E6,H6)</f>
        <v>467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24</v>
      </c>
      <c r="C7" s="612">
        <v>20</v>
      </c>
      <c r="D7" s="946">
        <v>4</v>
      </c>
      <c r="E7" s="601">
        <v>310</v>
      </c>
      <c r="F7" s="612">
        <v>161</v>
      </c>
      <c r="G7" s="946">
        <v>149</v>
      </c>
      <c r="H7" s="601">
        <v>0</v>
      </c>
      <c r="I7" s="612">
        <v>0</v>
      </c>
      <c r="J7" s="612">
        <v>0</v>
      </c>
      <c r="K7" s="218">
        <f>SUM(B7,E7,H7)</f>
        <v>334</v>
      </c>
      <c r="M7" s="106" t="s">
        <v>285</v>
      </c>
      <c r="N7" s="220">
        <f>IF(ISBLANK(G7),"",G7)</f>
        <v>149</v>
      </c>
      <c r="O7" s="107">
        <f>IF(ISBLANK(F7),"",F7)</f>
        <v>161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4</v>
      </c>
      <c r="O8" s="83">
        <f>IF(ISBLANK(C7),"",C7)</f>
        <v>20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149</v>
      </c>
      <c r="O14" s="107">
        <f>IF(ISBLANK(F7),"",F7)</f>
        <v>161</v>
      </c>
      <c r="P14" s="211"/>
    </row>
    <row r="15" spans="1:17" ht="26.25" customHeight="1" x14ac:dyDescent="0.25">
      <c r="M15" s="108" t="s">
        <v>516</v>
      </c>
      <c r="N15" s="170">
        <f>IF(ISBLANK(D7),"",D7)</f>
        <v>4</v>
      </c>
      <c r="O15" s="83">
        <f>IF(ISBLANK(C7),"",C7)</f>
        <v>20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16</v>
      </c>
      <c r="C21" s="616">
        <v>16</v>
      </c>
      <c r="D21" s="616">
        <v>0</v>
      </c>
      <c r="E21" s="599">
        <v>70</v>
      </c>
      <c r="F21" s="616">
        <v>43</v>
      </c>
      <c r="G21" s="945">
        <v>27</v>
      </c>
      <c r="H21" s="616">
        <v>50</v>
      </c>
      <c r="I21" s="616">
        <v>27</v>
      </c>
      <c r="J21" s="616">
        <v>23</v>
      </c>
      <c r="K21" s="217">
        <f>SUM(B21,E21,H21)</f>
        <v>136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26</v>
      </c>
      <c r="C22" s="1028">
        <v>19</v>
      </c>
      <c r="D22" s="980">
        <v>7</v>
      </c>
      <c r="E22" s="1034">
        <v>76</v>
      </c>
      <c r="F22" s="1028">
        <v>53</v>
      </c>
      <c r="G22" s="980">
        <v>23</v>
      </c>
      <c r="H22" s="1034">
        <v>47</v>
      </c>
      <c r="I22" s="1028">
        <v>18</v>
      </c>
      <c r="J22" s="1028">
        <v>29</v>
      </c>
      <c r="K22" s="218">
        <f>SUM(B22,E22,H22)</f>
        <v>149</v>
      </c>
      <c r="M22" s="105" t="s">
        <v>284</v>
      </c>
      <c r="N22" s="171">
        <f>IF(ISBLANK(J23),"",J23)</f>
        <v>28</v>
      </c>
      <c r="O22" s="80">
        <f>IF(ISBLANK(I23),"",I23)</f>
        <v>18</v>
      </c>
      <c r="P22" s="211"/>
    </row>
    <row r="23" spans="1:17" ht="24.75" x14ac:dyDescent="0.25">
      <c r="A23" s="218">
        <v>2022</v>
      </c>
      <c r="B23" s="1034">
        <v>20</v>
      </c>
      <c r="C23" s="1028">
        <v>18</v>
      </c>
      <c r="D23" s="980">
        <v>2</v>
      </c>
      <c r="E23" s="1034">
        <v>82</v>
      </c>
      <c r="F23" s="1028">
        <v>49</v>
      </c>
      <c r="G23" s="980">
        <v>33</v>
      </c>
      <c r="H23" s="1034">
        <v>46</v>
      </c>
      <c r="I23" s="1028">
        <v>18</v>
      </c>
      <c r="J23" s="1028">
        <v>28</v>
      </c>
      <c r="K23" s="218">
        <f>SUM(B23,E23,H23)</f>
        <v>148</v>
      </c>
      <c r="M23" s="106" t="s">
        <v>285</v>
      </c>
      <c r="N23" s="220">
        <f>IF(ISBLANK(G23),"",G23)</f>
        <v>33</v>
      </c>
      <c r="O23" s="107">
        <f>IF(ISBLANK(F23),"",F23)</f>
        <v>49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</v>
      </c>
      <c r="O24" s="109">
        <f>IF(ISBLANK(C23),"",C23)</f>
        <v>18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28</v>
      </c>
      <c r="O29" s="80">
        <f>IF(ISBLANK(I23),"",I23)</f>
        <v>18</v>
      </c>
      <c r="P29" s="211"/>
    </row>
    <row r="30" spans="1:17" ht="27.75" customHeight="1" x14ac:dyDescent="0.25">
      <c r="M30" s="106" t="s">
        <v>515</v>
      </c>
      <c r="N30" s="220">
        <f>IF(ISBLANK(G23),"",G23)</f>
        <v>33</v>
      </c>
      <c r="O30" s="107">
        <f>IF(ISBLANK(F23),"",F23)</f>
        <v>49</v>
      </c>
      <c r="P30" s="211"/>
    </row>
    <row r="31" spans="1:17" ht="27.75" customHeight="1" x14ac:dyDescent="0.25">
      <c r="M31" s="108" t="s">
        <v>516</v>
      </c>
      <c r="N31" s="221">
        <f>IF(ISBLANK(D23),"",D23)</f>
        <v>2</v>
      </c>
      <c r="O31" s="109">
        <f>IF(ISBLANK(C23),"",C23)</f>
        <v>18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303045</v>
      </c>
      <c r="D5" s="253"/>
    </row>
    <row r="6" spans="1:4" ht="30" x14ac:dyDescent="0.25">
      <c r="A6" s="686" t="s">
        <v>474</v>
      </c>
      <c r="B6" s="617">
        <v>186938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1.4</v>
      </c>
      <c r="J5" s="611">
        <v>1.5</v>
      </c>
      <c r="K5" s="945">
        <v>1.3</v>
      </c>
      <c r="L5" s="610"/>
      <c r="M5" s="611"/>
      <c r="N5" s="945"/>
    </row>
    <row r="6" spans="1:14" x14ac:dyDescent="0.25">
      <c r="A6" s="286">
        <v>2021</v>
      </c>
      <c r="B6" s="457">
        <v>2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2.9</v>
      </c>
      <c r="J6" s="458">
        <v>3.6</v>
      </c>
      <c r="K6" s="976">
        <v>2.1</v>
      </c>
      <c r="L6" s="457"/>
      <c r="M6" s="458"/>
      <c r="N6" s="976"/>
    </row>
    <row r="7" spans="1:14" x14ac:dyDescent="0.25">
      <c r="A7" s="286">
        <v>2022</v>
      </c>
      <c r="B7" s="601">
        <v>2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2.2999999999999998</v>
      </c>
      <c r="J7" s="612">
        <v>4.3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29</v>
      </c>
      <c r="C5" s="207">
        <v>18</v>
      </c>
      <c r="G5" s="113"/>
      <c r="H5" s="174" t="s">
        <v>586</v>
      </c>
      <c r="I5" s="207">
        <v>14</v>
      </c>
      <c r="J5" s="207">
        <v>12</v>
      </c>
    </row>
    <row r="6" spans="1:13" ht="15" customHeight="1" x14ac:dyDescent="0.25">
      <c r="A6" s="175" t="s">
        <v>587</v>
      </c>
      <c r="B6" s="208">
        <v>1121</v>
      </c>
      <c r="C6" s="208">
        <v>266</v>
      </c>
      <c r="G6" s="113"/>
      <c r="H6" s="175" t="s">
        <v>587</v>
      </c>
      <c r="I6" s="208">
        <v>254</v>
      </c>
      <c r="J6" s="208">
        <v>69</v>
      </c>
    </row>
    <row r="7" spans="1:13" ht="15" customHeight="1" x14ac:dyDescent="0.25">
      <c r="A7" s="175" t="s">
        <v>588</v>
      </c>
      <c r="B7" s="208">
        <v>1952</v>
      </c>
      <c r="C7" s="208">
        <v>1571</v>
      </c>
      <c r="G7" s="113"/>
      <c r="H7" s="175" t="s">
        <v>588</v>
      </c>
      <c r="I7" s="208">
        <v>1210</v>
      </c>
      <c r="J7" s="208">
        <v>714</v>
      </c>
    </row>
    <row r="8" spans="1:13" ht="15" customHeight="1" x14ac:dyDescent="0.25">
      <c r="A8" s="175" t="s">
        <v>589</v>
      </c>
      <c r="B8" s="208">
        <v>1950</v>
      </c>
      <c r="C8" s="208">
        <v>2239</v>
      </c>
      <c r="G8" s="113"/>
      <c r="H8" s="175" t="s">
        <v>589</v>
      </c>
      <c r="I8" s="208">
        <v>1686</v>
      </c>
      <c r="J8" s="208">
        <v>1579</v>
      </c>
    </row>
    <row r="9" spans="1:13" ht="15" customHeight="1" x14ac:dyDescent="0.25">
      <c r="A9" s="175" t="s">
        <v>590</v>
      </c>
      <c r="B9" s="208">
        <v>3649</v>
      </c>
      <c r="C9" s="208">
        <v>4442</v>
      </c>
      <c r="G9" s="113"/>
      <c r="H9" s="175" t="s">
        <v>590</v>
      </c>
      <c r="I9" s="208">
        <v>3764</v>
      </c>
      <c r="J9" s="208">
        <v>4548</v>
      </c>
    </row>
    <row r="10" spans="1:13" ht="15" customHeight="1" x14ac:dyDescent="0.25">
      <c r="A10" s="175" t="s">
        <v>591</v>
      </c>
      <c r="B10" s="208">
        <v>284</v>
      </c>
      <c r="C10" s="208">
        <v>402</v>
      </c>
      <c r="G10" s="113"/>
      <c r="H10" s="175" t="s">
        <v>591</v>
      </c>
      <c r="I10" s="208">
        <v>271</v>
      </c>
      <c r="J10" s="208">
        <v>331</v>
      </c>
    </row>
    <row r="11" spans="1:13" ht="15" customHeight="1" x14ac:dyDescent="0.25">
      <c r="A11" s="176" t="s">
        <v>592</v>
      </c>
      <c r="B11" s="209">
        <v>353</v>
      </c>
      <c r="C11" s="209">
        <v>440</v>
      </c>
      <c r="G11" s="113"/>
      <c r="H11" s="176" t="s">
        <v>592</v>
      </c>
      <c r="I11" s="209">
        <v>637</v>
      </c>
      <c r="J11" s="209">
        <v>592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29</v>
      </c>
      <c r="C17" s="178">
        <f>IF(ISBLANK(C5),"0",C5)</f>
        <v>18</v>
      </c>
      <c r="G17" s="113"/>
      <c r="H17" s="174" t="s">
        <v>586</v>
      </c>
      <c r="I17" s="177">
        <f>IF(ISBLANK(I5),"0",I5)</f>
        <v>14</v>
      </c>
      <c r="J17" s="178">
        <f>IF(ISBLANK(J5),"0",J5)</f>
        <v>12</v>
      </c>
    </row>
    <row r="18" spans="1:13" ht="15" customHeight="1" x14ac:dyDescent="0.25">
      <c r="A18" s="175" t="s">
        <v>587</v>
      </c>
      <c r="B18" s="179">
        <f t="shared" ref="B18:C18" si="0">IF(ISBLANK(B6),"0",B6)</f>
        <v>1121</v>
      </c>
      <c r="C18" s="180">
        <f t="shared" si="0"/>
        <v>266</v>
      </c>
      <c r="G18" s="113"/>
      <c r="H18" s="175" t="s">
        <v>587</v>
      </c>
      <c r="I18" s="179">
        <f t="shared" ref="I18:J18" si="1">IF(ISBLANK(I6),"0",I6)</f>
        <v>254</v>
      </c>
      <c r="J18" s="180">
        <f t="shared" si="1"/>
        <v>69</v>
      </c>
    </row>
    <row r="19" spans="1:13" ht="15" customHeight="1" x14ac:dyDescent="0.25">
      <c r="A19" s="175" t="s">
        <v>588</v>
      </c>
      <c r="B19" s="179">
        <f t="shared" ref="B19:C19" si="2">IF(ISBLANK(B7),"0",B7)</f>
        <v>1952</v>
      </c>
      <c r="C19" s="180">
        <f t="shared" si="2"/>
        <v>1571</v>
      </c>
      <c r="G19" s="113"/>
      <c r="H19" s="175" t="s">
        <v>588</v>
      </c>
      <c r="I19" s="179">
        <f t="shared" ref="I19:J19" si="3">IF(ISBLANK(I7),"0",I7)</f>
        <v>1210</v>
      </c>
      <c r="J19" s="180">
        <f t="shared" si="3"/>
        <v>714</v>
      </c>
    </row>
    <row r="20" spans="1:13" ht="15" customHeight="1" x14ac:dyDescent="0.25">
      <c r="A20" s="175" t="s">
        <v>589</v>
      </c>
      <c r="B20" s="179">
        <f t="shared" ref="B20:C20" si="4">IF(ISBLANK(B8),"0",B8)</f>
        <v>1950</v>
      </c>
      <c r="C20" s="180">
        <f t="shared" si="4"/>
        <v>2239</v>
      </c>
      <c r="G20" s="113"/>
      <c r="H20" s="175" t="s">
        <v>589</v>
      </c>
      <c r="I20" s="179">
        <f t="shared" ref="I20:J20" si="5">IF(ISBLANK(I8),"0",I8)</f>
        <v>1686</v>
      </c>
      <c r="J20" s="180">
        <f t="shared" si="5"/>
        <v>1579</v>
      </c>
    </row>
    <row r="21" spans="1:13" ht="15" customHeight="1" x14ac:dyDescent="0.25">
      <c r="A21" s="175" t="s">
        <v>590</v>
      </c>
      <c r="B21" s="179">
        <f t="shared" ref="B21:C21" si="6">IF(ISBLANK(B9),"0",B9)</f>
        <v>3649</v>
      </c>
      <c r="C21" s="180">
        <f t="shared" si="6"/>
        <v>4442</v>
      </c>
      <c r="G21" s="113"/>
      <c r="H21" s="175" t="s">
        <v>590</v>
      </c>
      <c r="I21" s="179">
        <f t="shared" ref="I21:J21" si="7">IF(ISBLANK(I9),"0",I9)</f>
        <v>3764</v>
      </c>
      <c r="J21" s="180">
        <f t="shared" si="7"/>
        <v>4548</v>
      </c>
    </row>
    <row r="22" spans="1:13" ht="15" customHeight="1" x14ac:dyDescent="0.25">
      <c r="A22" s="175" t="s">
        <v>591</v>
      </c>
      <c r="B22" s="179">
        <f t="shared" ref="B22:C22" si="8">IF(ISBLANK(B10),"0",B10)</f>
        <v>284</v>
      </c>
      <c r="C22" s="180">
        <f t="shared" si="8"/>
        <v>402</v>
      </c>
      <c r="G22" s="113"/>
      <c r="H22" s="175" t="s">
        <v>591</v>
      </c>
      <c r="I22" s="179">
        <f t="shared" ref="I22:J22" si="9">IF(ISBLANK(I10),"0",I10)</f>
        <v>271</v>
      </c>
      <c r="J22" s="180">
        <f t="shared" si="9"/>
        <v>331</v>
      </c>
    </row>
    <row r="23" spans="1:13" ht="15" customHeight="1" x14ac:dyDescent="0.25">
      <c r="A23" s="176" t="s">
        <v>592</v>
      </c>
      <c r="B23" s="181">
        <f t="shared" ref="B23:C23" si="10">IF(ISBLANK(B11),"0",B11)</f>
        <v>353</v>
      </c>
      <c r="C23" s="182">
        <f t="shared" si="10"/>
        <v>440</v>
      </c>
      <c r="G23" s="113"/>
      <c r="H23" s="176" t="s">
        <v>592</v>
      </c>
      <c r="I23" s="181">
        <f t="shared" ref="I23:J23" si="11">IF(ISBLANK(I11),"0",I11)</f>
        <v>637</v>
      </c>
      <c r="J23" s="182">
        <f t="shared" si="11"/>
        <v>592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0.3105590062111801</v>
      </c>
      <c r="C29" s="184">
        <f>C17/SUM(C17:C23)*100</f>
        <v>0.19193857965451055</v>
      </c>
      <c r="D29" s="253"/>
      <c r="E29" s="253"/>
      <c r="G29" s="113"/>
      <c r="H29" s="174" t="s">
        <v>593</v>
      </c>
      <c r="I29" s="184">
        <f>I17/SUM(I17:I23)*100</f>
        <v>0.17866258295048493</v>
      </c>
      <c r="J29" s="184">
        <f>J17/SUM(J17:J23)*100</f>
        <v>0.15296367112810708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12.00471192974941</v>
      </c>
      <c r="C30" s="185">
        <f>C18/SUM(C17:C23)*100</f>
        <v>2.8364256771166558</v>
      </c>
      <c r="D30" s="253"/>
      <c r="E30" s="253"/>
      <c r="G30" s="113"/>
      <c r="H30" s="175" t="s">
        <v>594</v>
      </c>
      <c r="I30" s="185">
        <f>I18/SUM(I17:I23)*100</f>
        <v>3.2414497192445122</v>
      </c>
      <c r="J30" s="185">
        <f>J18/SUM(J17:J23)*100</f>
        <v>0.87954110898661575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20.903833797387019</v>
      </c>
      <c r="C31" s="185">
        <f>C19/SUM(C17:C23)*100</f>
        <v>16.75197270206867</v>
      </c>
      <c r="D31" s="253"/>
      <c r="E31" s="253"/>
      <c r="G31" s="113"/>
      <c r="H31" s="175" t="s">
        <v>595</v>
      </c>
      <c r="I31" s="185">
        <f>I19/SUM(I17:I23)*100</f>
        <v>15.441551812149058</v>
      </c>
      <c r="J31" s="185">
        <f>J19/SUM(J17:J23)*100</f>
        <v>9.10133843212237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20.882415934889696</v>
      </c>
      <c r="C32" s="185">
        <f>C20/SUM(C17:C23)*100</f>
        <v>23.875026658136065</v>
      </c>
      <c r="D32" s="253"/>
      <c r="E32" s="253"/>
      <c r="G32" s="113"/>
      <c r="H32" s="175" t="s">
        <v>596</v>
      </c>
      <c r="I32" s="185">
        <f>I20/SUM(I17:I23)*100</f>
        <v>21.516079632465544</v>
      </c>
      <c r="J32" s="185">
        <f>J20/SUM(J17:J23)*100</f>
        <v>20.127469725940088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39.076890126365385</v>
      </c>
      <c r="C33" s="185">
        <f>C21/SUM(C17:C23)*100</f>
        <v>47.366176156963107</v>
      </c>
      <c r="D33" s="253"/>
      <c r="E33" s="253"/>
      <c r="G33" s="113"/>
      <c r="H33" s="175" t="s">
        <v>597</v>
      </c>
      <c r="I33" s="185">
        <f>I21/SUM(I17:I23)*100</f>
        <v>48.034711587544663</v>
      </c>
      <c r="J33" s="185">
        <f>J21/SUM(J17:J23)*100</f>
        <v>57.973231357552578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3.041336474619833</v>
      </c>
      <c r="C34" s="185">
        <f>C22/SUM(C17:C23)*100</f>
        <v>4.2866282789507357</v>
      </c>
      <c r="D34" s="253"/>
      <c r="E34" s="253"/>
      <c r="G34" s="113"/>
      <c r="H34" s="175" t="s">
        <v>598</v>
      </c>
      <c r="I34" s="185">
        <f>I22/SUM(I17:I23)*100</f>
        <v>3.4583971413986725</v>
      </c>
      <c r="J34" s="185">
        <f>J22/SUM(J17:J23)*100</f>
        <v>4.2192479286169533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3.7802527307774683</v>
      </c>
      <c r="C35" s="186">
        <f>C23/SUM(C17:C23)*100</f>
        <v>4.6918319471102583</v>
      </c>
      <c r="D35" s="253"/>
      <c r="E35" s="253"/>
      <c r="G35" s="113"/>
      <c r="H35" s="176" t="s">
        <v>599</v>
      </c>
      <c r="I35" s="186">
        <f>I23/SUM(I17:I23)*100</f>
        <v>8.129147524247065</v>
      </c>
      <c r="J35" s="186">
        <f>J23/SUM(J17:J23)*100</f>
        <v>7.5462077756532828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0.3105590062111801</v>
      </c>
      <c r="C41" s="184">
        <f t="shared" si="12"/>
        <v>0.19193857965451055</v>
      </c>
      <c r="G41" s="113"/>
      <c r="H41" s="174" t="s">
        <v>601</v>
      </c>
      <c r="I41" s="184">
        <f t="shared" ref="I41:J41" si="13">I29</f>
        <v>0.17866258295048493</v>
      </c>
      <c r="J41" s="184">
        <f t="shared" si="13"/>
        <v>0.15296367112810708</v>
      </c>
    </row>
    <row r="42" spans="1:12" x14ac:dyDescent="0.25">
      <c r="A42" s="175" t="s">
        <v>602</v>
      </c>
      <c r="B42" s="185">
        <f t="shared" si="12"/>
        <v>12.00471192974941</v>
      </c>
      <c r="C42" s="185">
        <f t="shared" si="12"/>
        <v>2.8364256771166558</v>
      </c>
      <c r="G42" s="113"/>
      <c r="H42" s="175" t="s">
        <v>602</v>
      </c>
      <c r="I42" s="185">
        <f t="shared" ref="I42:J42" si="14">I30</f>
        <v>3.2414497192445122</v>
      </c>
      <c r="J42" s="185">
        <f t="shared" si="14"/>
        <v>0.87954110898661575</v>
      </c>
    </row>
    <row r="43" spans="1:12" x14ac:dyDescent="0.25">
      <c r="A43" s="175" t="s">
        <v>603</v>
      </c>
      <c r="B43" s="185">
        <f t="shared" si="12"/>
        <v>20.903833797387019</v>
      </c>
      <c r="C43" s="185">
        <f t="shared" si="12"/>
        <v>16.75197270206867</v>
      </c>
      <c r="G43" s="113"/>
      <c r="H43" s="175" t="s">
        <v>603</v>
      </c>
      <c r="I43" s="185">
        <f t="shared" ref="I43:J43" si="15">I31</f>
        <v>15.441551812149058</v>
      </c>
      <c r="J43" s="185">
        <f t="shared" si="15"/>
        <v>9.10133843212237</v>
      </c>
    </row>
    <row r="44" spans="1:12" x14ac:dyDescent="0.25">
      <c r="A44" s="175" t="s">
        <v>604</v>
      </c>
      <c r="B44" s="185">
        <f t="shared" si="12"/>
        <v>20.882415934889696</v>
      </c>
      <c r="C44" s="185">
        <f t="shared" si="12"/>
        <v>23.875026658136065</v>
      </c>
      <c r="G44" s="113"/>
      <c r="H44" s="175" t="s">
        <v>604</v>
      </c>
      <c r="I44" s="185">
        <f t="shared" ref="I44:J44" si="16">I32</f>
        <v>21.516079632465544</v>
      </c>
      <c r="J44" s="185">
        <f t="shared" si="16"/>
        <v>20.127469725940088</v>
      </c>
    </row>
    <row r="45" spans="1:12" x14ac:dyDescent="0.25">
      <c r="A45" s="175" t="s">
        <v>605</v>
      </c>
      <c r="B45" s="185">
        <f t="shared" si="12"/>
        <v>39.076890126365385</v>
      </c>
      <c r="C45" s="185">
        <f t="shared" si="12"/>
        <v>47.366176156963107</v>
      </c>
      <c r="G45" s="113"/>
      <c r="H45" s="175" t="s">
        <v>605</v>
      </c>
      <c r="I45" s="185">
        <f t="shared" ref="I45:J45" si="17">I33</f>
        <v>48.034711587544663</v>
      </c>
      <c r="J45" s="185">
        <f t="shared" si="17"/>
        <v>57.973231357552578</v>
      </c>
    </row>
    <row r="46" spans="1:12" x14ac:dyDescent="0.25">
      <c r="A46" s="175" t="s">
        <v>606</v>
      </c>
      <c r="B46" s="185">
        <f t="shared" si="12"/>
        <v>3.041336474619833</v>
      </c>
      <c r="C46" s="185">
        <f t="shared" si="12"/>
        <v>4.2866282789507357</v>
      </c>
      <c r="G46" s="113"/>
      <c r="H46" s="175" t="s">
        <v>606</v>
      </c>
      <c r="I46" s="185">
        <f t="shared" ref="I46:J46" si="18">I34</f>
        <v>3.4583971413986725</v>
      </c>
      <c r="J46" s="185">
        <f t="shared" si="18"/>
        <v>4.2192479286169533</v>
      </c>
    </row>
    <row r="47" spans="1:12" x14ac:dyDescent="0.25">
      <c r="A47" s="176" t="s">
        <v>607</v>
      </c>
      <c r="B47" s="186">
        <f t="shared" si="12"/>
        <v>3.7802527307774683</v>
      </c>
      <c r="C47" s="186">
        <f t="shared" si="12"/>
        <v>4.6918319471102583</v>
      </c>
      <c r="G47" s="113"/>
      <c r="H47" s="176" t="s">
        <v>607</v>
      </c>
      <c r="I47" s="186">
        <f t="shared" ref="I47:J47" si="19">I35</f>
        <v>8.129147524247065</v>
      </c>
      <c r="J47" s="186">
        <f t="shared" si="19"/>
        <v>7.5462077756532828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6695</v>
      </c>
      <c r="C5" s="207">
        <v>6256</v>
      </c>
      <c r="D5" s="253"/>
      <c r="E5" s="253"/>
      <c r="F5" s="1003"/>
      <c r="H5" s="174" t="s">
        <v>624</v>
      </c>
      <c r="I5" s="207">
        <v>3098</v>
      </c>
      <c r="J5" s="207">
        <v>2718</v>
      </c>
    </row>
    <row r="6" spans="1:10" ht="15" customHeight="1" x14ac:dyDescent="0.25">
      <c r="A6" s="175" t="s">
        <v>625</v>
      </c>
      <c r="B6" s="208">
        <v>1180</v>
      </c>
      <c r="C6" s="208">
        <v>1362</v>
      </c>
      <c r="D6" s="253"/>
      <c r="E6" s="253"/>
      <c r="F6" s="1003"/>
      <c r="H6" s="175" t="s">
        <v>625</v>
      </c>
      <c r="I6" s="208">
        <v>2320</v>
      </c>
      <c r="J6" s="208">
        <v>2694</v>
      </c>
    </row>
    <row r="7" spans="1:10" ht="15" customHeight="1" x14ac:dyDescent="0.25">
      <c r="A7" s="176" t="s">
        <v>626</v>
      </c>
      <c r="B7" s="209">
        <v>1463</v>
      </c>
      <c r="C7" s="209">
        <v>1760</v>
      </c>
      <c r="D7" s="253"/>
      <c r="E7" s="253"/>
      <c r="F7" s="1003"/>
      <c r="H7" s="175" t="s">
        <v>626</v>
      </c>
      <c r="I7" s="208">
        <v>2401</v>
      </c>
      <c r="J7" s="208">
        <v>2410</v>
      </c>
    </row>
    <row r="8" spans="1:10" x14ac:dyDescent="0.25">
      <c r="D8" s="253"/>
      <c r="E8" s="253"/>
      <c r="F8" s="1003"/>
      <c r="H8" s="176" t="s">
        <v>2351</v>
      </c>
      <c r="I8" s="209">
        <v>17</v>
      </c>
      <c r="J8" s="209">
        <v>23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6695</v>
      </c>
      <c r="C13" s="178">
        <f>IF(ISBLANK(C5),"0",C5)</f>
        <v>6256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1180</v>
      </c>
      <c r="C14" s="180">
        <f t="shared" si="0"/>
        <v>1362</v>
      </c>
      <c r="D14" s="253"/>
      <c r="E14" s="253"/>
      <c r="F14" s="1003"/>
      <c r="H14" s="174" t="s">
        <v>624</v>
      </c>
      <c r="I14" s="177">
        <f>IF(ISBLANK(I5),"0",I5)</f>
        <v>3098</v>
      </c>
      <c r="J14" s="178">
        <f>IF(ISBLANK(J5),"0",J5)</f>
        <v>2718</v>
      </c>
    </row>
    <row r="15" spans="1:10" ht="15" customHeight="1" x14ac:dyDescent="0.25">
      <c r="A15" s="176" t="s">
        <v>626</v>
      </c>
      <c r="B15" s="181">
        <f t="shared" si="0"/>
        <v>1463</v>
      </c>
      <c r="C15" s="182">
        <f t="shared" si="0"/>
        <v>1760</v>
      </c>
      <c r="D15" s="253"/>
      <c r="E15" s="253"/>
      <c r="F15" s="1003"/>
      <c r="H15" s="175" t="s">
        <v>625</v>
      </c>
      <c r="I15" s="179">
        <f t="shared" ref="I15:J15" si="1">IF(ISBLANK(I6),"0",I6)</f>
        <v>2320</v>
      </c>
      <c r="J15" s="180">
        <f t="shared" si="1"/>
        <v>2694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2401</v>
      </c>
      <c r="J16" s="180">
        <f t="shared" si="2"/>
        <v>2410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17</v>
      </c>
      <c r="J17" s="182">
        <f t="shared" si="3"/>
        <v>23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71.696294709787963</v>
      </c>
      <c r="C21" s="184">
        <f>C13/SUM(C13:C15)*100</f>
        <v>66.709319684367671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12.636538873420433</v>
      </c>
      <c r="C22" s="185">
        <f>C14/SUM(C13:C15)*100</f>
        <v>14.5233525271913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15.667166416791604</v>
      </c>
      <c r="C23" s="186">
        <f>C15/SUM(C13:C15)*100</f>
        <v>18.767327788441033</v>
      </c>
      <c r="D23" s="253"/>
      <c r="E23" s="253"/>
      <c r="F23" s="1003"/>
      <c r="H23" s="174" t="s">
        <v>629</v>
      </c>
      <c r="I23" s="184">
        <f>I14/SUM(I14:I17)*100</f>
        <v>39.535477284328742</v>
      </c>
      <c r="J23" s="184">
        <f>J14/SUM(J14:J17)*100</f>
        <v>34.64627151051625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29.606942317508931</v>
      </c>
      <c r="J24" s="185">
        <f>J15/SUM(J14:J17)*100</f>
        <v>34.340344168260039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30.64063297600817</v>
      </c>
      <c r="J25" s="185">
        <f>J16/SUM(J14:J17)*100</f>
        <v>30.720203951561505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0.2169474221541603</v>
      </c>
      <c r="J26" s="186">
        <f>J17/SUM(J14:J17)*100</f>
        <v>0.29318036966220523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71.696294709787963</v>
      </c>
      <c r="C29" s="189">
        <f t="shared" si="4"/>
        <v>66.709319684367671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12.636538873420433</v>
      </c>
      <c r="C30" s="192">
        <f t="shared" si="4"/>
        <v>14.5233525271913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15.667166416791604</v>
      </c>
      <c r="C31" s="195">
        <f t="shared" si="4"/>
        <v>18.767327788441033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39.535477284328742</v>
      </c>
      <c r="J32" s="189">
        <f>J23</f>
        <v>34.64627151051625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29.606942317508931</v>
      </c>
      <c r="J33" s="192">
        <f t="shared" si="5"/>
        <v>34.340344168260039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30.64063297600817</v>
      </c>
      <c r="J34" s="192">
        <f t="shared" si="6"/>
        <v>30.720203951561505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0.2169474221541603</v>
      </c>
      <c r="J35" s="195">
        <f t="shared" si="7"/>
        <v>0.29318036966220523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337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39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18194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54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9.6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19.399999999999999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-9.8000000000000007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71.37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156.69999999999999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</v>
      </c>
      <c r="C5" s="655">
        <v>2</v>
      </c>
      <c r="E5" s="28"/>
      <c r="J5" s="654" t="s">
        <v>542</v>
      </c>
      <c r="K5" s="669">
        <f>IF(ISBLANK(B5),"",B5)</f>
        <v>4</v>
      </c>
      <c r="L5" s="618">
        <f>IF(ISBLANK(C5),"",C5)</f>
        <v>2</v>
      </c>
      <c r="N5" s="28"/>
    </row>
    <row r="6" spans="1:15" x14ac:dyDescent="0.25">
      <c r="A6" s="656" t="s">
        <v>543</v>
      </c>
      <c r="B6" s="657">
        <v>6</v>
      </c>
      <c r="C6" s="657">
        <v>6</v>
      </c>
      <c r="E6" s="44"/>
      <c r="J6" s="656" t="s">
        <v>543</v>
      </c>
      <c r="K6" s="670">
        <f t="shared" ref="K6:K10" si="0">IF(ISBLANK(B6),"",B6)</f>
        <v>6</v>
      </c>
      <c r="L6" s="619">
        <f t="shared" ref="L6:L10" si="1">IF(ISBLANK(C6),"",C6)</f>
        <v>6</v>
      </c>
      <c r="N6" s="44"/>
    </row>
    <row r="7" spans="1:15" x14ac:dyDescent="0.25">
      <c r="A7" s="656" t="s">
        <v>641</v>
      </c>
      <c r="B7" s="657">
        <v>26</v>
      </c>
      <c r="C7" s="657">
        <v>22</v>
      </c>
      <c r="E7" s="44"/>
      <c r="J7" s="656" t="s">
        <v>641</v>
      </c>
      <c r="K7" s="670">
        <f t="shared" si="0"/>
        <v>26</v>
      </c>
      <c r="L7" s="619">
        <f t="shared" si="1"/>
        <v>22</v>
      </c>
      <c r="N7" s="44"/>
    </row>
    <row r="8" spans="1:15" x14ac:dyDescent="0.25">
      <c r="A8" s="650" t="s">
        <v>642</v>
      </c>
      <c r="B8" s="651">
        <v>25</v>
      </c>
      <c r="C8" s="651">
        <v>23</v>
      </c>
      <c r="E8" s="21"/>
      <c r="J8" s="650" t="s">
        <v>642</v>
      </c>
      <c r="K8" s="670">
        <f t="shared" si="0"/>
        <v>25</v>
      </c>
      <c r="L8" s="619">
        <f t="shared" si="1"/>
        <v>23</v>
      </c>
      <c r="N8" s="21"/>
    </row>
    <row r="9" spans="1:15" x14ac:dyDescent="0.25">
      <c r="A9" s="650" t="s">
        <v>643</v>
      </c>
      <c r="B9" s="651">
        <v>67</v>
      </c>
      <c r="C9" s="651">
        <v>25</v>
      </c>
      <c r="E9" s="21"/>
      <c r="J9" s="650" t="s">
        <v>643</v>
      </c>
      <c r="K9" s="670">
        <f t="shared" si="0"/>
        <v>67</v>
      </c>
      <c r="L9" s="619">
        <f t="shared" si="1"/>
        <v>25</v>
      </c>
      <c r="N9" s="21"/>
    </row>
    <row r="10" spans="1:15" x14ac:dyDescent="0.25">
      <c r="A10" s="652" t="s">
        <v>365</v>
      </c>
      <c r="B10" s="653">
        <v>845</v>
      </c>
      <c r="C10" s="653">
        <v>125</v>
      </c>
      <c r="J10" s="652" t="s">
        <v>365</v>
      </c>
      <c r="K10" s="671">
        <f t="shared" si="0"/>
        <v>845</v>
      </c>
      <c r="L10" s="620">
        <f t="shared" si="1"/>
        <v>125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9.77</v>
      </c>
      <c r="C15" s="197"/>
      <c r="D15" s="253"/>
      <c r="E15" s="211"/>
      <c r="F15" s="253"/>
      <c r="G15" s="253"/>
      <c r="J15" s="673" t="s">
        <v>488</v>
      </c>
      <c r="K15" s="674">
        <f>B15</f>
        <v>9.77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2.0299999999999998</v>
      </c>
      <c r="C16" s="197"/>
      <c r="D16" s="253"/>
      <c r="E16" s="254"/>
      <c r="F16" s="253"/>
      <c r="G16" s="253"/>
      <c r="J16" s="675" t="s">
        <v>489</v>
      </c>
      <c r="K16" s="676">
        <f>B16</f>
        <v>2.0299999999999998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3.23</v>
      </c>
      <c r="C18" s="197"/>
      <c r="D18" s="255"/>
      <c r="E18" s="256"/>
      <c r="F18" s="253"/>
      <c r="G18" s="253"/>
      <c r="J18" s="678" t="s">
        <v>501</v>
      </c>
      <c r="K18" s="674">
        <f>B18</f>
        <v>3.23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7.8</v>
      </c>
      <c r="C19" s="198"/>
      <c r="D19" s="255"/>
      <c r="E19" s="256"/>
      <c r="F19" s="253"/>
      <c r="G19" s="253"/>
      <c r="J19" s="672" t="s">
        <v>502</v>
      </c>
      <c r="K19" s="676">
        <f>B19</f>
        <v>7.8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5.9</v>
      </c>
      <c r="C21" s="253"/>
      <c r="D21" s="253"/>
      <c r="E21" s="253"/>
      <c r="F21" s="253"/>
      <c r="G21" s="253"/>
      <c r="J21" s="661" t="s">
        <v>498</v>
      </c>
      <c r="K21" s="679">
        <f>B21</f>
        <v>5.9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1</v>
      </c>
      <c r="E32" s="28"/>
      <c r="J32" s="654" t="s">
        <v>542</v>
      </c>
      <c r="K32" s="669">
        <f>IF(ISBLANK(B32),"",B32)</f>
        <v>1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1</v>
      </c>
      <c r="C33" s="657">
        <v>0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19</v>
      </c>
      <c r="C34" s="657">
        <v>4</v>
      </c>
      <c r="E34" s="44"/>
      <c r="J34" s="656" t="s">
        <v>641</v>
      </c>
      <c r="K34" s="670">
        <f t="shared" si="2"/>
        <v>19</v>
      </c>
      <c r="L34" s="619">
        <f t="shared" si="3"/>
        <v>4</v>
      </c>
      <c r="N34" s="44"/>
    </row>
    <row r="35" spans="1:15" x14ac:dyDescent="0.25">
      <c r="A35" s="650" t="s">
        <v>642</v>
      </c>
      <c r="B35" s="651">
        <v>22</v>
      </c>
      <c r="C35" s="651">
        <v>9</v>
      </c>
      <c r="E35" s="21"/>
      <c r="J35" s="650" t="s">
        <v>642</v>
      </c>
      <c r="K35" s="670">
        <f t="shared" si="2"/>
        <v>22</v>
      </c>
      <c r="L35" s="619">
        <f t="shared" si="3"/>
        <v>9</v>
      </c>
      <c r="N35" s="21"/>
    </row>
    <row r="36" spans="1:15" x14ac:dyDescent="0.25">
      <c r="A36" s="650" t="s">
        <v>643</v>
      </c>
      <c r="B36" s="651">
        <v>19</v>
      </c>
      <c r="C36" s="651">
        <v>10</v>
      </c>
      <c r="E36" s="21"/>
      <c r="J36" s="650" t="s">
        <v>643</v>
      </c>
      <c r="K36" s="670">
        <f t="shared" si="2"/>
        <v>19</v>
      </c>
      <c r="L36" s="619">
        <f t="shared" si="3"/>
        <v>10</v>
      </c>
      <c r="N36" s="21"/>
    </row>
    <row r="37" spans="1:15" x14ac:dyDescent="0.25">
      <c r="A37" s="652" t="s">
        <v>365</v>
      </c>
      <c r="B37" s="653">
        <v>136</v>
      </c>
      <c r="C37" s="653">
        <v>26</v>
      </c>
      <c r="J37" s="652" t="s">
        <v>365</v>
      </c>
      <c r="K37" s="671">
        <f t="shared" si="2"/>
        <v>136</v>
      </c>
      <c r="L37" s="620">
        <f t="shared" si="3"/>
        <v>26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2.4</v>
      </c>
      <c r="C42" s="197"/>
      <c r="D42" s="253"/>
      <c r="E42" s="211"/>
      <c r="F42" s="253"/>
      <c r="G42" s="253"/>
      <c r="J42" s="673" t="s">
        <v>488</v>
      </c>
      <c r="K42" s="674">
        <f>B42</f>
        <v>2.4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0.6</v>
      </c>
      <c r="C43" s="197"/>
      <c r="D43" s="253"/>
      <c r="E43" s="254"/>
      <c r="F43" s="253"/>
      <c r="G43" s="253"/>
      <c r="J43" s="675" t="s">
        <v>489</v>
      </c>
      <c r="K43" s="676">
        <f>B43</f>
        <v>0.6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1.22</v>
      </c>
      <c r="C45" s="197"/>
      <c r="D45" s="255"/>
      <c r="E45" s="256"/>
      <c r="F45" s="253"/>
      <c r="G45" s="253"/>
      <c r="J45" s="678" t="s">
        <v>501</v>
      </c>
      <c r="K45" s="674">
        <f>B45</f>
        <v>1.22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1.72</v>
      </c>
      <c r="C46" s="198"/>
      <c r="D46" s="255"/>
      <c r="E46" s="256"/>
      <c r="F46" s="253"/>
      <c r="G46" s="253"/>
      <c r="J46" s="672" t="s">
        <v>502</v>
      </c>
      <c r="K46" s="676">
        <f>B46</f>
        <v>1.72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1.5</v>
      </c>
      <c r="C48" s="253"/>
      <c r="D48" s="253"/>
      <c r="E48" s="253"/>
      <c r="F48" s="253"/>
      <c r="G48" s="253"/>
      <c r="J48" s="661" t="s">
        <v>498</v>
      </c>
      <c r="K48" s="679">
        <f>B48</f>
        <v>1.5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126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470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31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1.7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0.6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1.2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2.7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68.3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0.85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97.1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88.6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309560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17014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3</v>
      </c>
      <c r="C4" s="600">
        <v>20.399999999999999</v>
      </c>
      <c r="D4" s="600">
        <v>112.2</v>
      </c>
      <c r="E4" s="600">
        <v>1.1299999999999999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</v>
      </c>
      <c r="C5" s="602">
        <v>5.9</v>
      </c>
      <c r="D5" s="751">
        <v>111.2</v>
      </c>
      <c r="E5" s="751">
        <v>0.96</v>
      </c>
      <c r="G5" s="647" t="s">
        <v>446</v>
      </c>
      <c r="H5" s="648">
        <f>IF(ISBLANK(B4),"",B4)</f>
        <v>3</v>
      </c>
      <c r="I5" s="648">
        <f>IF(ISBLANK(B5),"",B5)</f>
        <v>1</v>
      </c>
      <c r="J5" s="649">
        <f>IF(ISBLANK(B6),"",B6)</f>
        <v>3</v>
      </c>
      <c r="K5" s="569"/>
    </row>
    <row r="6" spans="1:11" x14ac:dyDescent="0.25">
      <c r="A6" s="218">
        <v>2022</v>
      </c>
      <c r="B6" s="601">
        <v>3</v>
      </c>
      <c r="C6" s="602">
        <v>18</v>
      </c>
      <c r="D6" s="959">
        <v>68.3</v>
      </c>
      <c r="E6" s="959">
        <v>0.85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20.399999999999999</v>
      </c>
      <c r="I9" s="648">
        <f>IF(ISBLANK(C5),"",C5)</f>
        <v>5.9</v>
      </c>
      <c r="J9" s="649">
        <f>IF(ISBLANK(C6),"",C6)</f>
        <v>18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30</v>
      </c>
      <c r="C4" s="643">
        <v>1.6</v>
      </c>
      <c r="D4" s="643">
        <v>0.8</v>
      </c>
      <c r="E4" s="643">
        <v>0.12</v>
      </c>
      <c r="F4" s="643">
        <v>0.9</v>
      </c>
      <c r="G4" s="643">
        <v>3.1</v>
      </c>
      <c r="H4" s="1066"/>
      <c r="I4" s="253"/>
      <c r="J4" s="253"/>
      <c r="K4" s="253"/>
    </row>
    <row r="5" spans="1:11" x14ac:dyDescent="0.25">
      <c r="A5" s="480">
        <v>2021</v>
      </c>
      <c r="B5" s="602">
        <v>32</v>
      </c>
      <c r="C5" s="602">
        <v>1.7</v>
      </c>
      <c r="D5" s="602">
        <v>0.8</v>
      </c>
      <c r="E5" s="602">
        <v>0.25</v>
      </c>
      <c r="F5" s="602">
        <v>1.1000000000000001</v>
      </c>
      <c r="G5" s="602">
        <v>3.2</v>
      </c>
      <c r="H5" s="1066"/>
      <c r="I5" s="253"/>
      <c r="J5" s="253"/>
      <c r="K5" s="253"/>
    </row>
    <row r="6" spans="1:11" x14ac:dyDescent="0.25">
      <c r="A6" s="360">
        <v>2022</v>
      </c>
      <c r="B6" s="602">
        <v>31</v>
      </c>
      <c r="C6" s="602">
        <v>1.7</v>
      </c>
      <c r="D6" s="602">
        <v>0.6</v>
      </c>
      <c r="E6" s="602">
        <v>0</v>
      </c>
      <c r="F6" s="602">
        <v>1.2</v>
      </c>
      <c r="G6" s="602">
        <v>2.7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90.7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95.3</v>
      </c>
      <c r="C6" s="602">
        <v>89.1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97.1</v>
      </c>
      <c r="C7" s="1067">
        <v>88.6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2602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14.3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5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520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3611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40355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2218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3448</v>
      </c>
      <c r="C5" s="1034">
        <v>1687</v>
      </c>
      <c r="D5" s="600">
        <v>1761</v>
      </c>
      <c r="G5" s="871" t="s">
        <v>126</v>
      </c>
      <c r="H5" s="637">
        <f>IF(ISBLANK(D7),"",D7)</f>
        <v>1282</v>
      </c>
    </row>
    <row r="6" spans="1:17" x14ac:dyDescent="0.25">
      <c r="A6" s="641">
        <v>2021</v>
      </c>
      <c r="B6" s="1034">
        <v>3227</v>
      </c>
      <c r="C6" s="1034">
        <v>1714</v>
      </c>
      <c r="D6" s="602">
        <v>1513</v>
      </c>
      <c r="G6" s="635" t="s">
        <v>127</v>
      </c>
      <c r="H6" s="623">
        <f>IF(ISBLANK(C7),"",C7)</f>
        <v>1320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2602</v>
      </c>
      <c r="C7" s="1034">
        <v>1320</v>
      </c>
      <c r="D7" s="617">
        <v>1282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1282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1320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30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9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8.6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3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29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2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1127</v>
      </c>
      <c r="C6" s="55">
        <v>563</v>
      </c>
      <c r="D6" s="55">
        <v>564</v>
      </c>
      <c r="E6" s="70">
        <v>1429</v>
      </c>
      <c r="F6" s="55">
        <v>717</v>
      </c>
      <c r="G6" s="110">
        <v>712</v>
      </c>
      <c r="H6" s="55">
        <v>869</v>
      </c>
      <c r="I6" s="55">
        <v>462</v>
      </c>
      <c r="J6" s="55">
        <v>407</v>
      </c>
      <c r="K6" s="70">
        <v>3211</v>
      </c>
      <c r="L6" s="55">
        <v>1632</v>
      </c>
      <c r="M6" s="110">
        <v>1579</v>
      </c>
      <c r="N6" s="70">
        <v>3461</v>
      </c>
      <c r="O6" s="55">
        <v>1801</v>
      </c>
      <c r="P6" s="110">
        <v>1660</v>
      </c>
      <c r="Q6" s="70">
        <v>12278</v>
      </c>
      <c r="R6" s="55">
        <v>6378</v>
      </c>
      <c r="S6" s="110">
        <v>5900</v>
      </c>
      <c r="T6" s="70">
        <v>19124</v>
      </c>
      <c r="U6" s="55">
        <v>9619</v>
      </c>
      <c r="V6" s="160">
        <v>9505</v>
      </c>
    </row>
    <row r="7" spans="1:22" x14ac:dyDescent="0.25">
      <c r="A7" s="286">
        <v>2021</v>
      </c>
      <c r="B7" s="167">
        <v>1122</v>
      </c>
      <c r="C7" s="94">
        <v>572</v>
      </c>
      <c r="D7" s="94">
        <v>550</v>
      </c>
      <c r="E7" s="167">
        <v>1387</v>
      </c>
      <c r="F7" s="94">
        <v>705</v>
      </c>
      <c r="G7" s="169">
        <v>682</v>
      </c>
      <c r="H7" s="94">
        <v>858</v>
      </c>
      <c r="I7" s="94">
        <v>446</v>
      </c>
      <c r="J7" s="94">
        <v>412</v>
      </c>
      <c r="K7" s="167">
        <v>3144</v>
      </c>
      <c r="L7" s="94">
        <v>1608</v>
      </c>
      <c r="M7" s="169">
        <v>1536</v>
      </c>
      <c r="N7" s="167">
        <v>3376</v>
      </c>
      <c r="O7" s="94">
        <v>1753</v>
      </c>
      <c r="P7" s="169">
        <v>1623</v>
      </c>
      <c r="Q7" s="167">
        <v>12062</v>
      </c>
      <c r="R7" s="94">
        <v>6253</v>
      </c>
      <c r="S7" s="169">
        <v>5809</v>
      </c>
      <c r="T7" s="212">
        <v>18790</v>
      </c>
      <c r="U7" s="58">
        <v>9451</v>
      </c>
      <c r="V7" s="160">
        <v>9339</v>
      </c>
    </row>
    <row r="8" spans="1:22" x14ac:dyDescent="0.25">
      <c r="A8" s="219">
        <v>2022</v>
      </c>
      <c r="B8" s="72">
        <v>1110</v>
      </c>
      <c r="C8" s="61">
        <v>573</v>
      </c>
      <c r="D8" s="61">
        <v>537</v>
      </c>
      <c r="E8" s="72">
        <v>1343</v>
      </c>
      <c r="F8" s="61">
        <v>704</v>
      </c>
      <c r="G8" s="111">
        <v>639</v>
      </c>
      <c r="H8" s="61">
        <v>797</v>
      </c>
      <c r="I8" s="61">
        <v>414</v>
      </c>
      <c r="J8" s="61">
        <v>383</v>
      </c>
      <c r="K8" s="72">
        <v>3029</v>
      </c>
      <c r="L8" s="61">
        <v>1569</v>
      </c>
      <c r="M8" s="111">
        <v>1460</v>
      </c>
      <c r="N8" s="72">
        <v>3093</v>
      </c>
      <c r="O8" s="61">
        <v>1599</v>
      </c>
      <c r="P8" s="111">
        <v>1494</v>
      </c>
      <c r="Q8" s="72">
        <v>11588</v>
      </c>
      <c r="R8" s="61">
        <v>5961</v>
      </c>
      <c r="S8" s="111">
        <v>5627</v>
      </c>
      <c r="T8" s="72">
        <v>18194</v>
      </c>
      <c r="U8" s="61">
        <v>9147</v>
      </c>
      <c r="V8" s="111">
        <v>9047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1110</v>
      </c>
      <c r="C15" s="172">
        <f>E8</f>
        <v>1343</v>
      </c>
      <c r="D15" s="172">
        <f>H8</f>
        <v>797</v>
      </c>
      <c r="E15" s="172">
        <f>K8</f>
        <v>3029</v>
      </c>
      <c r="F15" s="172">
        <f>N8</f>
        <v>3093</v>
      </c>
      <c r="G15" s="172">
        <f>Q8</f>
        <v>11588</v>
      </c>
      <c r="H15" s="334">
        <f>T8</f>
        <v>18194</v>
      </c>
      <c r="M15" s="172">
        <f>K8</f>
        <v>3029</v>
      </c>
      <c r="N15" s="172">
        <f>H15-E15-O15</f>
        <v>11012</v>
      </c>
      <c r="O15" s="172">
        <f>H15-(B15+C15+G15)</f>
        <v>4153</v>
      </c>
      <c r="P15" s="29"/>
      <c r="Q15" s="100">
        <f>M15/H15*100</f>
        <v>16.648345608442344</v>
      </c>
      <c r="R15" s="100">
        <f>N15/H15*100</f>
        <v>60.525447949873588</v>
      </c>
      <c r="S15" s="100">
        <f>O15/H15*100</f>
        <v>22.826206441684072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16.648345608442344</v>
      </c>
      <c r="R18" s="100">
        <f>N15/H15*100</f>
        <v>60.525447949873588</v>
      </c>
      <c r="S18" s="100">
        <f>O15/H15*100</f>
        <v>22.826206441684072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18.5</v>
      </c>
      <c r="C23" s="361"/>
      <c r="D23" s="361"/>
      <c r="E23" s="167">
        <v>12.3</v>
      </c>
      <c r="F23" s="361"/>
      <c r="G23" s="362"/>
      <c r="H23" s="167">
        <v>6.17</v>
      </c>
      <c r="I23" s="94">
        <v>0</v>
      </c>
      <c r="J23" s="169">
        <v>15.87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23.5</v>
      </c>
      <c r="C24" s="361"/>
      <c r="D24" s="361"/>
      <c r="E24" s="167">
        <v>29.2</v>
      </c>
      <c r="F24" s="361"/>
      <c r="G24" s="362"/>
      <c r="H24" s="167">
        <v>23.53</v>
      </c>
      <c r="I24" s="94">
        <v>32.97</v>
      </c>
      <c r="J24" s="169">
        <v>12.66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11.5</v>
      </c>
      <c r="C25" s="357"/>
      <c r="D25" s="357"/>
      <c r="E25" s="72">
        <v>11.4</v>
      </c>
      <c r="F25" s="357"/>
      <c r="G25" s="461"/>
      <c r="H25" s="72">
        <v>11.49</v>
      </c>
      <c r="I25" s="61">
        <v>9.8000000000000007</v>
      </c>
      <c r="J25" s="111">
        <v>13.89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15.87</v>
      </c>
      <c r="C32" s="674">
        <f>IF(ISBLANK(I23),"",I23)</f>
        <v>0</v>
      </c>
      <c r="F32" s="700">
        <f>A23</f>
        <v>2020</v>
      </c>
      <c r="G32" s="674">
        <f>IF(ISBLANK(J23),"",J23)</f>
        <v>15.87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12.66</v>
      </c>
      <c r="C33" s="853">
        <f t="shared" ref="C33:C34" si="2">IF(ISBLANK(I24),"",I24)</f>
        <v>32.97</v>
      </c>
      <c r="F33" s="701">
        <f t="shared" ref="F33:F34" si="3">A24</f>
        <v>2021</v>
      </c>
      <c r="G33" s="853">
        <f t="shared" ref="G33:G34" si="4">IF(ISBLANK(J24),"",J24)</f>
        <v>12.66</v>
      </c>
      <c r="H33" s="853">
        <f t="shared" ref="H33:H34" si="5">IF(ISBLANK(I24),"",I24)</f>
        <v>32.97</v>
      </c>
    </row>
    <row r="34" spans="1:8" x14ac:dyDescent="0.25">
      <c r="A34" s="702">
        <f t="shared" si="0"/>
        <v>2022</v>
      </c>
      <c r="B34" s="676">
        <f t="shared" si="1"/>
        <v>13.89</v>
      </c>
      <c r="C34" s="676">
        <f t="shared" si="2"/>
        <v>9.8000000000000007</v>
      </c>
      <c r="F34" s="702">
        <f t="shared" si="3"/>
        <v>2022</v>
      </c>
      <c r="G34" s="676">
        <f t="shared" si="4"/>
        <v>13.89</v>
      </c>
      <c r="H34" s="676">
        <f t="shared" si="5"/>
        <v>9.8000000000000007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26</v>
      </c>
      <c r="C4" s="600">
        <v>4</v>
      </c>
      <c r="D4" s="600">
        <v>1</v>
      </c>
      <c r="E4" s="599">
        <v>1</v>
      </c>
      <c r="F4" s="600">
        <v>8.6999999999999993</v>
      </c>
      <c r="G4" s="600">
        <v>0.3</v>
      </c>
    </row>
    <row r="5" spans="1:10" x14ac:dyDescent="0.25">
      <c r="A5" s="286">
        <v>2022</v>
      </c>
      <c r="B5" s="751">
        <v>26</v>
      </c>
      <c r="C5" s="751">
        <v>3</v>
      </c>
      <c r="D5" s="751">
        <v>1</v>
      </c>
      <c r="E5" s="753">
        <v>1</v>
      </c>
      <c r="F5" s="751">
        <v>9</v>
      </c>
      <c r="G5" s="751">
        <v>0.3</v>
      </c>
    </row>
    <row r="6" spans="1:10" x14ac:dyDescent="0.25">
      <c r="A6" s="218">
        <v>2023</v>
      </c>
      <c r="B6" s="752">
        <v>29</v>
      </c>
      <c r="C6" s="752">
        <v>2</v>
      </c>
      <c r="D6" s="752">
        <v>1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26</v>
      </c>
      <c r="C11" s="80">
        <f>IF(ISBLANK(D4),"",D4)</f>
        <v>1</v>
      </c>
      <c r="E11" s="103">
        <f>A4</f>
        <v>2021</v>
      </c>
      <c r="F11" s="80">
        <f>IF(ISBLANK(B4),"",B4)</f>
        <v>26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26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26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29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29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4</v>
      </c>
      <c r="C18" s="80">
        <f>IF(ISBLANK(E4),"",E4)</f>
        <v>1</v>
      </c>
      <c r="E18" s="603">
        <f>A4</f>
        <v>2021</v>
      </c>
      <c r="F18" s="100">
        <f>IF(ISBLANK(C4),"",C4)</f>
        <v>4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3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3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2</v>
      </c>
      <c r="C20" s="83">
        <f>IF(ISBLANK(E6),"",E6)</f>
        <v>1</v>
      </c>
      <c r="E20" s="155">
        <f t="shared" si="5"/>
        <v>2023</v>
      </c>
      <c r="F20" s="83">
        <f>IF(ISBLANK(C6),"",C6)</f>
        <v>2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1508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8.1999999999999993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1145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38.6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259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7.5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112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1249</v>
      </c>
    </row>
    <row r="17" spans="2:3" x14ac:dyDescent="0.25">
      <c r="B17" s="253">
        <v>2022</v>
      </c>
      <c r="C17" s="1100">
        <v>1160</v>
      </c>
    </row>
    <row r="18" spans="2:3" x14ac:dyDescent="0.25">
      <c r="B18" s="253">
        <v>2023</v>
      </c>
      <c r="C18" s="1100">
        <v>1145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1249</v>
      </c>
    </row>
    <row r="22" spans="2:3" x14ac:dyDescent="0.25">
      <c r="B22" s="636">
        <f>B17</f>
        <v>2022</v>
      </c>
      <c r="C22" s="636">
        <f t="shared" ref="C22:C23" si="0">IF(ISBLANK(C17),"",C17)</f>
        <v>1160</v>
      </c>
    </row>
    <row r="23" spans="2:3" x14ac:dyDescent="0.25">
      <c r="B23" s="636">
        <f>B18</f>
        <v>2023</v>
      </c>
      <c r="C23" s="636">
        <f t="shared" si="0"/>
        <v>1145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14</v>
      </c>
      <c r="C5" s="55">
        <v>14</v>
      </c>
      <c r="D5" s="55">
        <v>13</v>
      </c>
      <c r="E5" s="269">
        <f>SUM(B5:D5)</f>
        <v>41</v>
      </c>
      <c r="F5" s="71">
        <v>1576</v>
      </c>
      <c r="G5" s="70">
        <v>0.5</v>
      </c>
      <c r="H5" s="55">
        <v>0.1</v>
      </c>
      <c r="I5" s="110">
        <v>0.3</v>
      </c>
      <c r="J5" s="71">
        <v>8.5</v>
      </c>
    </row>
    <row r="6" spans="1:10" x14ac:dyDescent="0.25">
      <c r="A6" s="286">
        <v>2022</v>
      </c>
      <c r="B6" s="757">
        <v>19</v>
      </c>
      <c r="C6" s="758">
        <v>19</v>
      </c>
      <c r="D6" s="758">
        <v>14</v>
      </c>
      <c r="E6" s="270">
        <f>SUM(B6:D6)</f>
        <v>52</v>
      </c>
      <c r="F6" s="214">
        <v>1482</v>
      </c>
      <c r="G6" s="457">
        <v>0.6</v>
      </c>
      <c r="H6" s="458">
        <v>0.2</v>
      </c>
      <c r="I6" s="763">
        <v>0.3</v>
      </c>
      <c r="J6" s="214">
        <v>8.1999999999999993</v>
      </c>
    </row>
    <row r="7" spans="1:10" x14ac:dyDescent="0.25">
      <c r="A7" s="218">
        <v>2023</v>
      </c>
      <c r="B7" s="167">
        <v>17</v>
      </c>
      <c r="C7" s="94">
        <v>23</v>
      </c>
      <c r="D7" s="94">
        <v>16</v>
      </c>
      <c r="E7" s="447">
        <f>SUM(B7:D7)</f>
        <v>56</v>
      </c>
      <c r="F7" s="168">
        <v>1508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1576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1482</v>
      </c>
      <c r="C14" s="28"/>
      <c r="D14" s="28"/>
      <c r="F14" s="625" t="s">
        <v>1526</v>
      </c>
      <c r="G14" s="621">
        <f>IF(ISBLANK(B7),"",B7)</f>
        <v>17</v>
      </c>
      <c r="I14" s="625" t="s">
        <v>1529</v>
      </c>
      <c r="J14" s="621">
        <f>IF(ISBLANK(B7),"",B7)</f>
        <v>17</v>
      </c>
    </row>
    <row r="15" spans="1:10" x14ac:dyDescent="0.25">
      <c r="A15" s="624">
        <f t="shared" ref="A15" si="1">A7</f>
        <v>2023</v>
      </c>
      <c r="B15" s="623">
        <f t="shared" si="0"/>
        <v>1508</v>
      </c>
      <c r="C15" s="28"/>
      <c r="D15" s="28"/>
      <c r="F15" s="626" t="s">
        <v>1527</v>
      </c>
      <c r="G15" s="622">
        <f>IF(ISBLANK(C7),"",C7)</f>
        <v>23</v>
      </c>
      <c r="I15" s="626" t="s">
        <v>1538</v>
      </c>
      <c r="J15" s="622">
        <f>IF(ISBLANK(C7),"",C7)</f>
        <v>23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16</v>
      </c>
      <c r="I16" s="627" t="s">
        <v>1539</v>
      </c>
      <c r="J16" s="623">
        <f>IF(ISBLANK(D7),"",D7)</f>
        <v>16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7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74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18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8.6999999999999993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13</v>
      </c>
      <c r="C6" s="759"/>
      <c r="D6" s="759"/>
      <c r="E6" s="457">
        <v>5.8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12</v>
      </c>
      <c r="C7" s="759"/>
      <c r="D7" s="759"/>
      <c r="E7" s="457">
        <v>5.5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18</v>
      </c>
      <c r="C8" s="760"/>
      <c r="D8" s="760"/>
      <c r="E8" s="601">
        <v>8.6999999999999993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13</v>
      </c>
      <c r="C16" s="755"/>
      <c r="I16" s="700">
        <f>A6</f>
        <v>2020</v>
      </c>
      <c r="J16" s="674">
        <f>IF(ISBLANK(E6),"",E6)</f>
        <v>5.8</v>
      </c>
      <c r="K16" s="756"/>
    </row>
    <row r="17" spans="1:10" x14ac:dyDescent="0.25">
      <c r="A17" s="701">
        <f>A7</f>
        <v>2021</v>
      </c>
      <c r="B17" s="853">
        <f>IF(ISBLANK(B7),"",B7)</f>
        <v>12</v>
      </c>
      <c r="C17" s="755"/>
      <c r="I17" s="701">
        <f>A7</f>
        <v>2021</v>
      </c>
      <c r="J17" s="853">
        <f>IF(ISBLANK(E7),"",E7)</f>
        <v>5.5</v>
      </c>
    </row>
    <row r="18" spans="1:10" x14ac:dyDescent="0.25">
      <c r="A18" s="702">
        <f>A8</f>
        <v>2022</v>
      </c>
      <c r="B18" s="676">
        <f>IF(ISBLANK(B8),"",B8)</f>
        <v>18</v>
      </c>
      <c r="C18" s="755"/>
      <c r="I18" s="702">
        <f>A8</f>
        <v>2022</v>
      </c>
      <c r="J18" s="676">
        <f>IF(ISBLANK(E8),"",E8)</f>
        <v>8.6999999999999993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20</v>
      </c>
      <c r="D5" s="449">
        <f>IF(ISBLANK(B5),"",A5)</f>
        <v>2021</v>
      </c>
      <c r="E5" s="618">
        <f>IF(ISBLANK(B5),"",B5)</f>
        <v>20</v>
      </c>
      <c r="K5" s="217">
        <v>2020</v>
      </c>
      <c r="L5" s="655">
        <v>9.1</v>
      </c>
    </row>
    <row r="6" spans="1:12" x14ac:dyDescent="0.25">
      <c r="A6" s="229">
        <v>2022</v>
      </c>
      <c r="B6" s="602">
        <v>22</v>
      </c>
      <c r="D6" s="450">
        <f>IF(ISBLANK(B6),"",A6)</f>
        <v>2022</v>
      </c>
      <c r="E6" s="619">
        <f>IF(ISBLANK(B6),"",B6)</f>
        <v>22</v>
      </c>
      <c r="K6" s="286">
        <v>2021</v>
      </c>
      <c r="L6" s="657">
        <v>8.4</v>
      </c>
    </row>
    <row r="7" spans="1:12" x14ac:dyDescent="0.25">
      <c r="A7" s="123">
        <v>2023</v>
      </c>
      <c r="B7" s="617">
        <v>23</v>
      </c>
      <c r="D7" s="379">
        <f>IF(ISBLANK(B7),"",A7)</f>
        <v>2023</v>
      </c>
      <c r="E7" s="620">
        <f>IF(ISBLANK(B7),"",B7)</f>
        <v>23</v>
      </c>
      <c r="K7" s="219">
        <v>2022</v>
      </c>
      <c r="L7" s="617">
        <v>8.6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10</v>
      </c>
      <c r="C4" s="643">
        <v>62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4</v>
      </c>
      <c r="C5" s="602">
        <v>78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7</v>
      </c>
      <c r="C6" s="602">
        <v>74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6</v>
      </c>
      <c r="C5" s="643">
        <v>3164</v>
      </c>
      <c r="D5" s="643">
        <v>575</v>
      </c>
      <c r="E5" s="869">
        <v>18</v>
      </c>
      <c r="F5" s="1039">
        <v>17.5</v>
      </c>
      <c r="G5" s="1039">
        <v>18.5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5</v>
      </c>
      <c r="C6" s="657">
        <v>3720</v>
      </c>
      <c r="D6" s="657">
        <v>645</v>
      </c>
      <c r="E6" s="657">
        <v>17.2</v>
      </c>
      <c r="F6" s="657">
        <v>18.100000000000001</v>
      </c>
      <c r="G6" s="657">
        <v>16.2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5</v>
      </c>
      <c r="C7" s="617">
        <v>3611</v>
      </c>
      <c r="D7" s="617">
        <v>520</v>
      </c>
      <c r="E7" s="617">
        <v>14.3</v>
      </c>
      <c r="F7" s="617">
        <v>14.4</v>
      </c>
      <c r="G7" s="617">
        <v>14.2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40.299999999999997</v>
      </c>
      <c r="C4" s="655">
        <v>236</v>
      </c>
      <c r="D4" s="655">
        <v>7.6</v>
      </c>
      <c r="E4" s="655">
        <v>121</v>
      </c>
      <c r="F4" s="655">
        <v>0.7</v>
      </c>
      <c r="G4" s="655">
        <v>27</v>
      </c>
      <c r="H4" s="655">
        <v>5</v>
      </c>
      <c r="I4" s="655">
        <v>13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38.6</v>
      </c>
      <c r="C5" s="602">
        <v>225</v>
      </c>
      <c r="D5" s="602">
        <v>7.5</v>
      </c>
      <c r="E5" s="602">
        <v>114</v>
      </c>
      <c r="F5" s="602">
        <v>0.6</v>
      </c>
      <c r="G5" s="602">
        <v>27</v>
      </c>
      <c r="H5" s="602">
        <v>4</v>
      </c>
      <c r="I5" s="602">
        <v>13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259</v>
      </c>
      <c r="D6" s="617"/>
      <c r="E6" s="617">
        <v>112</v>
      </c>
      <c r="F6" s="617"/>
      <c r="G6" s="617">
        <v>30</v>
      </c>
      <c r="H6" s="617">
        <v>3</v>
      </c>
      <c r="I6" s="617">
        <v>11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91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22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162</v>
      </c>
      <c r="C4" s="1006">
        <v>99</v>
      </c>
      <c r="D4" s="1006">
        <v>63</v>
      </c>
      <c r="E4" s="1005">
        <v>404</v>
      </c>
      <c r="F4" s="1006">
        <v>232</v>
      </c>
      <c r="G4" s="1006">
        <v>172</v>
      </c>
      <c r="H4" s="1007">
        <v>8.5</v>
      </c>
      <c r="I4" s="1007">
        <v>21.1</v>
      </c>
      <c r="J4" s="1007">
        <v>-12.6</v>
      </c>
      <c r="K4" s="70">
        <v>229</v>
      </c>
      <c r="L4" s="55">
        <v>102</v>
      </c>
      <c r="M4" s="110">
        <v>127</v>
      </c>
      <c r="N4" s="55">
        <v>274</v>
      </c>
      <c r="O4" s="55">
        <v>104</v>
      </c>
      <c r="P4" s="110">
        <v>170</v>
      </c>
    </row>
    <row r="5" spans="1:17" x14ac:dyDescent="0.25">
      <c r="A5" s="286">
        <v>2021</v>
      </c>
      <c r="B5" s="1008">
        <v>170</v>
      </c>
      <c r="C5" s="1009">
        <v>91</v>
      </c>
      <c r="D5" s="1009">
        <v>79</v>
      </c>
      <c r="E5" s="1008">
        <v>448</v>
      </c>
      <c r="F5" s="1009">
        <v>240</v>
      </c>
      <c r="G5" s="1009">
        <v>208</v>
      </c>
      <c r="H5" s="1010">
        <v>9</v>
      </c>
      <c r="I5" s="1010">
        <v>23.8</v>
      </c>
      <c r="J5" s="1010">
        <v>-14.8</v>
      </c>
      <c r="K5" s="212">
        <v>242</v>
      </c>
      <c r="L5" s="58">
        <v>110</v>
      </c>
      <c r="M5" s="160">
        <v>132</v>
      </c>
      <c r="N5" s="58">
        <v>346</v>
      </c>
      <c r="O5" s="58">
        <v>161</v>
      </c>
      <c r="P5" s="160">
        <v>185</v>
      </c>
    </row>
    <row r="6" spans="1:17" x14ac:dyDescent="0.25">
      <c r="A6" s="219">
        <v>2022</v>
      </c>
      <c r="B6" s="1011">
        <v>174</v>
      </c>
      <c r="C6" s="1012">
        <v>102</v>
      </c>
      <c r="D6" s="1012">
        <v>72</v>
      </c>
      <c r="E6" s="1011">
        <v>353</v>
      </c>
      <c r="F6" s="1012">
        <v>181</v>
      </c>
      <c r="G6" s="1012">
        <v>172</v>
      </c>
      <c r="H6" s="1013">
        <v>9.6</v>
      </c>
      <c r="I6" s="1013">
        <v>19.399999999999999</v>
      </c>
      <c r="J6" s="1013">
        <v>-9.8000000000000007</v>
      </c>
      <c r="K6" s="1014">
        <v>277</v>
      </c>
      <c r="L6" s="1015">
        <v>115</v>
      </c>
      <c r="M6" s="1016">
        <v>162</v>
      </c>
      <c r="N6" s="1015">
        <v>377</v>
      </c>
      <c r="O6" s="1015">
        <v>168</v>
      </c>
      <c r="P6" s="1016">
        <v>209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63</v>
      </c>
      <c r="C13" s="319">
        <f>IF(ISBLANK(C4),"",C4)</f>
        <v>99</v>
      </c>
      <c r="D13" s="364"/>
      <c r="E13" s="322">
        <f>A4</f>
        <v>2020</v>
      </c>
      <c r="F13" s="319">
        <f>IF(ISBLANK(G4),"",G4)</f>
        <v>172</v>
      </c>
      <c r="G13" s="319">
        <f>IF(ISBLANK(F4),"",F4)</f>
        <v>232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79</v>
      </c>
      <c r="C14" s="320">
        <f t="shared" ref="C14:C15" si="2">IF(ISBLANK(C5),"",C5)</f>
        <v>91</v>
      </c>
      <c r="D14" s="364"/>
      <c r="E14" s="323">
        <f t="shared" ref="E14:E15" si="3">A5</f>
        <v>2021</v>
      </c>
      <c r="F14" s="320">
        <f t="shared" ref="F14:F15" si="4">IF(ISBLANK(G5),"",G5)</f>
        <v>208</v>
      </c>
      <c r="G14" s="320">
        <f t="shared" ref="G14:G15" si="5">IF(ISBLANK(F5),"",F5)</f>
        <v>240</v>
      </c>
      <c r="H14" s="389"/>
      <c r="I14" s="389"/>
      <c r="J14" s="48"/>
      <c r="K14" s="325" t="s">
        <v>536</v>
      </c>
      <c r="L14" s="328">
        <f>IF(ISBLANK(K4),"",K4)</f>
        <v>229</v>
      </c>
      <c r="M14" s="328">
        <f>IF(ISBLANK(K5),"",K5)</f>
        <v>242</v>
      </c>
      <c r="N14" s="328">
        <f>IF(ISBLANK(K6),"",K6)</f>
        <v>277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72</v>
      </c>
      <c r="C15" s="321">
        <f t="shared" si="2"/>
        <v>102</v>
      </c>
      <c r="E15" s="324">
        <f t="shared" si="3"/>
        <v>2022</v>
      </c>
      <c r="F15" s="321">
        <f t="shared" si="4"/>
        <v>172</v>
      </c>
      <c r="G15" s="321">
        <f t="shared" si="5"/>
        <v>181</v>
      </c>
      <c r="H15" s="211"/>
      <c r="I15" s="211"/>
      <c r="J15" s="28"/>
      <c r="K15" s="326" t="s">
        <v>535</v>
      </c>
      <c r="L15" s="329">
        <f>IF(ISBLANK(N4),"",N4)</f>
        <v>274</v>
      </c>
      <c r="M15" s="329">
        <f>IF(ISBLANK(N5),"",N5)</f>
        <v>346</v>
      </c>
      <c r="N15" s="329">
        <f>IF(ISBLANK(N6),"",N6)</f>
        <v>377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229</v>
      </c>
      <c r="M19" s="328">
        <f>IF(ISBLANK(K5),"",K5)</f>
        <v>242</v>
      </c>
      <c r="N19" s="328">
        <f>IF(ISBLANK(K6),"",K6)</f>
        <v>277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274</v>
      </c>
      <c r="M20" s="329">
        <f>IF(ISBLANK(N5),"",N5)</f>
        <v>346</v>
      </c>
      <c r="N20" s="329">
        <f>IF(ISBLANK(N6),"",N6)</f>
        <v>377</v>
      </c>
      <c r="O20" s="364"/>
    </row>
    <row r="21" spans="1:15" x14ac:dyDescent="0.25">
      <c r="A21" s="322">
        <f>A4</f>
        <v>2020</v>
      </c>
      <c r="B21" s="319">
        <f>IF(ISBLANK(D4),"",D4)</f>
        <v>63</v>
      </c>
      <c r="C21" s="319">
        <f>IF(ISBLANK(C4),"",C4)</f>
        <v>99</v>
      </c>
      <c r="E21" s="322">
        <f>A4</f>
        <v>2020</v>
      </c>
      <c r="F21" s="319">
        <f>IF(ISBLANK(G4),"",G4)</f>
        <v>172</v>
      </c>
      <c r="G21" s="319">
        <f>IF(ISBLANK(F4),"",F4)</f>
        <v>232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79</v>
      </c>
      <c r="C22" s="320">
        <f t="shared" ref="C22:C23" si="8">IF(ISBLANK(C5),"",C5)</f>
        <v>91</v>
      </c>
      <c r="E22" s="323">
        <f t="shared" ref="E22:E23" si="9">A5</f>
        <v>2021</v>
      </c>
      <c r="F22" s="320">
        <f t="shared" ref="F22:F23" si="10">IF(ISBLANK(G5),"",G5)</f>
        <v>208</v>
      </c>
      <c r="G22" s="320">
        <f t="shared" ref="G22:G23" si="11">IF(ISBLANK(F5),"",F5)</f>
        <v>240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72</v>
      </c>
      <c r="C23" s="321">
        <f t="shared" si="8"/>
        <v>102</v>
      </c>
      <c r="E23" s="324">
        <f t="shared" si="9"/>
        <v>2022</v>
      </c>
      <c r="F23" s="321">
        <f t="shared" si="10"/>
        <v>172</v>
      </c>
      <c r="G23" s="321">
        <f t="shared" si="11"/>
        <v>181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7</v>
      </c>
      <c r="C5" s="611"/>
      <c r="D5" s="611"/>
      <c r="E5" s="599">
        <v>36</v>
      </c>
      <c r="F5" s="616"/>
      <c r="G5" s="945"/>
      <c r="H5" s="599">
        <v>97</v>
      </c>
      <c r="I5" s="616">
        <v>35</v>
      </c>
      <c r="J5" s="616">
        <v>62</v>
      </c>
      <c r="K5" s="616"/>
      <c r="L5" s="945"/>
    </row>
    <row r="6" spans="1:12" x14ac:dyDescent="0.25">
      <c r="A6" s="286">
        <v>2021</v>
      </c>
      <c r="B6" s="601">
        <v>2</v>
      </c>
      <c r="C6" s="612"/>
      <c r="D6" s="612"/>
      <c r="E6" s="1034">
        <v>15</v>
      </c>
      <c r="F6" s="1028"/>
      <c r="G6" s="980"/>
      <c r="H6" s="1034">
        <v>80</v>
      </c>
      <c r="I6" s="1028">
        <v>23</v>
      </c>
      <c r="J6" s="1028">
        <v>57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22</v>
      </c>
      <c r="F7" s="1028"/>
      <c r="G7" s="980"/>
      <c r="H7" s="1034">
        <v>91</v>
      </c>
      <c r="I7" s="1028">
        <v>38</v>
      </c>
      <c r="J7" s="1028">
        <v>53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38</v>
      </c>
    </row>
    <row r="15" spans="1:12" ht="30" x14ac:dyDescent="0.25">
      <c r="A15" s="833" t="s">
        <v>1543</v>
      </c>
      <c r="B15" s="623">
        <f>IF(ISBLANK(J7),"",J7)</f>
        <v>53</v>
      </c>
    </row>
    <row r="17" spans="1:2" x14ac:dyDescent="0.25">
      <c r="A17" s="625" t="s">
        <v>1540</v>
      </c>
      <c r="B17" s="621">
        <f>IF(ISBLANK(I7),"",I7)</f>
        <v>38</v>
      </c>
    </row>
    <row r="18" spans="1:2" x14ac:dyDescent="0.25">
      <c r="A18" s="627" t="s">
        <v>1541</v>
      </c>
      <c r="B18" s="623">
        <f>IF(ISBLANK(J7),"",J7)</f>
        <v>53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71.8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29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72</v>
      </c>
      <c r="C6" s="614">
        <v>29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70.900000000000006</v>
      </c>
      <c r="C10" s="614">
        <v>29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71.8</v>
      </c>
      <c r="C14" s="73">
        <v>29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257.68099999999998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92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4423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102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2921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14357.08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43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16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250.68100000000001</v>
      </c>
      <c r="C5" s="611">
        <v>106.28100000000001</v>
      </c>
      <c r="D5" s="751">
        <v>3333</v>
      </c>
      <c r="E5" s="751">
        <v>18</v>
      </c>
      <c r="G5" s="358">
        <v>2014</v>
      </c>
      <c r="H5" s="70">
        <v>10453.4</v>
      </c>
      <c r="I5" s="55">
        <v>8000.03</v>
      </c>
      <c r="J5" s="55">
        <v>2453.37</v>
      </c>
      <c r="K5" s="71">
        <v>31</v>
      </c>
    </row>
    <row r="6" spans="1:12" x14ac:dyDescent="0.25">
      <c r="A6" s="286">
        <v>2021</v>
      </c>
      <c r="B6" s="601">
        <v>257.68099999999998</v>
      </c>
      <c r="C6" s="612">
        <v>106.28100000000001</v>
      </c>
      <c r="D6" s="959">
        <v>3034</v>
      </c>
      <c r="E6" s="959">
        <v>16</v>
      </c>
      <c r="G6" s="480">
        <v>2017</v>
      </c>
      <c r="H6" s="212">
        <v>14845.16</v>
      </c>
      <c r="I6" s="58">
        <v>12402.13</v>
      </c>
      <c r="J6" s="58">
        <v>2443.0300000000002</v>
      </c>
      <c r="K6" s="214">
        <v>44</v>
      </c>
    </row>
    <row r="7" spans="1:12" x14ac:dyDescent="0.25">
      <c r="A7" s="218">
        <v>2022</v>
      </c>
      <c r="B7" s="601">
        <v>257.68099999999998</v>
      </c>
      <c r="C7" s="612">
        <v>108.181</v>
      </c>
      <c r="D7" s="959">
        <v>2846</v>
      </c>
      <c r="E7" s="959">
        <v>16</v>
      </c>
      <c r="G7" s="482">
        <v>2020</v>
      </c>
      <c r="H7" s="72">
        <v>14357.08</v>
      </c>
      <c r="I7" s="61">
        <v>12402.13</v>
      </c>
      <c r="J7" s="61">
        <v>1954.95</v>
      </c>
      <c r="K7" s="73">
        <v>43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108.181</v>
      </c>
      <c r="D14" s="631">
        <f>A5</f>
        <v>2020</v>
      </c>
      <c r="E14" s="625">
        <f>IF(ISBLANK(D5),"",D5)</f>
        <v>3333</v>
      </c>
      <c r="F14" s="211"/>
      <c r="G14" s="634" t="s">
        <v>925</v>
      </c>
      <c r="H14" s="621">
        <f>IF(ISBLANK(J7),"",J7)</f>
        <v>1954.95</v>
      </c>
      <c r="I14" s="211"/>
      <c r="J14" s="211"/>
    </row>
    <row r="15" spans="1:12" x14ac:dyDescent="0.25">
      <c r="A15" s="870" t="s">
        <v>16</v>
      </c>
      <c r="B15" s="630">
        <f>IF(ISBLANK(B7),"",B7)</f>
        <v>257.68099999999998</v>
      </c>
      <c r="D15" s="632">
        <f t="shared" ref="D15:D16" si="0">A6</f>
        <v>2021</v>
      </c>
      <c r="E15" s="626">
        <f>IF(ISBLANK(D6),"",D6)</f>
        <v>3034</v>
      </c>
      <c r="F15" s="211"/>
      <c r="G15" s="635" t="s">
        <v>926</v>
      </c>
      <c r="H15" s="623">
        <f>IF(ISBLANK(I7),"",I7)</f>
        <v>12402.13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2846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108.181</v>
      </c>
      <c r="F19" s="253"/>
      <c r="G19" s="634" t="s">
        <v>529</v>
      </c>
      <c r="H19" s="621">
        <f>IF(ISBLANK(J7),"",J7)</f>
        <v>1954.95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257.68099999999998</v>
      </c>
      <c r="F20" s="253"/>
      <c r="G20" s="635" t="s">
        <v>528</v>
      </c>
      <c r="H20" s="623">
        <f>IF(ISBLANK(I7),"",I7)</f>
        <v>12402.13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0.2</v>
      </c>
      <c r="C5" s="1092">
        <v>4423</v>
      </c>
      <c r="D5" s="1093">
        <v>92</v>
      </c>
      <c r="E5" s="1092">
        <v>2921</v>
      </c>
      <c r="F5" s="1093">
        <v>102</v>
      </c>
    </row>
    <row r="6" spans="1:9" x14ac:dyDescent="0.25">
      <c r="A6" s="218">
        <v>2021</v>
      </c>
      <c r="B6" s="1092">
        <v>1.4</v>
      </c>
      <c r="C6" s="1092">
        <v>4423</v>
      </c>
      <c r="D6" s="1093">
        <v>92</v>
      </c>
      <c r="E6" s="1092">
        <v>2921</v>
      </c>
      <c r="F6" s="1093">
        <v>102</v>
      </c>
    </row>
    <row r="7" spans="1:9" x14ac:dyDescent="0.25">
      <c r="A7" s="219">
        <v>2022</v>
      </c>
      <c r="B7" s="73">
        <v>0.2</v>
      </c>
      <c r="C7" s="73">
        <v>4423</v>
      </c>
      <c r="D7" s="73">
        <v>92</v>
      </c>
      <c r="E7" s="73">
        <v>2921</v>
      </c>
      <c r="F7" s="73">
        <v>102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340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256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84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1249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879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370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4.4000000000000004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70</v>
      </c>
      <c r="C5" s="458">
        <v>68</v>
      </c>
      <c r="D5" s="458">
        <v>2</v>
      </c>
      <c r="E5" s="457">
        <v>91</v>
      </c>
      <c r="F5" s="458">
        <v>89</v>
      </c>
      <c r="G5" s="458">
        <v>2</v>
      </c>
      <c r="H5" s="457">
        <v>1.3</v>
      </c>
      <c r="I5" s="763">
        <v>1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186</v>
      </c>
      <c r="C6" s="458">
        <v>151</v>
      </c>
      <c r="D6" s="458">
        <v>35</v>
      </c>
      <c r="E6" s="457">
        <v>892</v>
      </c>
      <c r="F6" s="458">
        <v>829</v>
      </c>
      <c r="G6" s="458">
        <v>63</v>
      </c>
      <c r="H6" s="457">
        <v>5.5</v>
      </c>
      <c r="I6" s="763">
        <v>1.8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340</v>
      </c>
      <c r="C7" s="612">
        <v>256</v>
      </c>
      <c r="D7" s="612">
        <v>84</v>
      </c>
      <c r="E7" s="601">
        <v>1249</v>
      </c>
      <c r="F7" s="612">
        <v>879</v>
      </c>
      <c r="G7" s="612">
        <v>370</v>
      </c>
      <c r="H7" s="947">
        <v>3.4</v>
      </c>
      <c r="I7" s="948">
        <v>4.4000000000000004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70</v>
      </c>
      <c r="C14" s="674">
        <f t="shared" ref="C14:D14" si="0">IF(ISBLANK(C5),"",C5)</f>
        <v>68</v>
      </c>
      <c r="D14" s="669">
        <f t="shared" si="0"/>
        <v>2</v>
      </c>
      <c r="F14" s="884">
        <f>A5</f>
        <v>2020</v>
      </c>
      <c r="G14" s="674">
        <f>IF(ISBLANK(E5),"",E5)</f>
        <v>91</v>
      </c>
      <c r="H14" s="674">
        <f t="shared" ref="H14:I16" si="1">IF(ISBLANK(F5),"",F5)</f>
        <v>89</v>
      </c>
      <c r="I14" s="669">
        <f t="shared" si="1"/>
        <v>2</v>
      </c>
      <c r="J14" s="756"/>
      <c r="K14" s="884">
        <f>A5</f>
        <v>2020</v>
      </c>
      <c r="L14" s="674">
        <f>IF(ISBLANK(H5),"",H5)</f>
        <v>1.3</v>
      </c>
      <c r="M14" s="669">
        <f>IF(ISBLANK(I5),"",I5)</f>
        <v>1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186</v>
      </c>
      <c r="C15" s="879">
        <f t="shared" si="3"/>
        <v>151</v>
      </c>
      <c r="D15" s="886">
        <f t="shared" si="3"/>
        <v>35</v>
      </c>
      <c r="F15" s="890">
        <f t="shared" ref="F15:F16" si="4">A6</f>
        <v>2021</v>
      </c>
      <c r="G15" s="853">
        <f t="shared" ref="G15:G16" si="5">IF(ISBLANK(E6),"",E6)</f>
        <v>892</v>
      </c>
      <c r="H15" s="853">
        <f t="shared" si="1"/>
        <v>829</v>
      </c>
      <c r="I15" s="670">
        <f t="shared" si="1"/>
        <v>63</v>
      </c>
      <c r="J15" s="211"/>
      <c r="K15" s="890">
        <f t="shared" ref="K15:K16" si="6">A6</f>
        <v>2021</v>
      </c>
      <c r="L15" s="853">
        <f t="shared" ref="L15:M16" si="7">IF(ISBLANK(H6),"",H6)</f>
        <v>5.5</v>
      </c>
      <c r="M15" s="670">
        <f t="shared" si="7"/>
        <v>1.8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340</v>
      </c>
      <c r="C16" s="888">
        <f t="shared" si="3"/>
        <v>256</v>
      </c>
      <c r="D16" s="889">
        <f t="shared" si="3"/>
        <v>84</v>
      </c>
      <c r="F16" s="891">
        <f t="shared" si="4"/>
        <v>2022</v>
      </c>
      <c r="G16" s="676">
        <f t="shared" si="5"/>
        <v>1249</v>
      </c>
      <c r="H16" s="676">
        <f t="shared" si="1"/>
        <v>879</v>
      </c>
      <c r="I16" s="671">
        <f t="shared" si="1"/>
        <v>370</v>
      </c>
      <c r="J16" s="211"/>
      <c r="K16" s="891">
        <f t="shared" si="6"/>
        <v>2022</v>
      </c>
      <c r="L16" s="676">
        <f t="shared" si="7"/>
        <v>3.4</v>
      </c>
      <c r="M16" s="671">
        <f t="shared" si="7"/>
        <v>4.4000000000000004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70</v>
      </c>
      <c r="C22" s="674">
        <f t="shared" ref="C22:D22" si="8">IF(ISBLANK(C5),"",C5)</f>
        <v>68</v>
      </c>
      <c r="D22" s="669">
        <f t="shared" si="8"/>
        <v>2</v>
      </c>
      <c r="F22" s="884">
        <f>A5</f>
        <v>2020</v>
      </c>
      <c r="G22" s="674">
        <f>IF(ISBLANK(E5),"",E5)</f>
        <v>91</v>
      </c>
      <c r="H22" s="674">
        <f t="shared" ref="H22:I24" si="9">IF(ISBLANK(F5),"",F5)</f>
        <v>89</v>
      </c>
      <c r="I22" s="669">
        <f t="shared" si="9"/>
        <v>2</v>
      </c>
      <c r="J22" s="756"/>
      <c r="K22" s="884">
        <f>A5</f>
        <v>2020</v>
      </c>
      <c r="L22" s="674">
        <f>IF(ISBLANK(H5),"",H5)</f>
        <v>1.3</v>
      </c>
      <c r="M22" s="669">
        <f>IF(ISBLANK(I5),"",I5)</f>
        <v>1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186</v>
      </c>
      <c r="C23" s="853">
        <f t="shared" si="11"/>
        <v>151</v>
      </c>
      <c r="D23" s="670">
        <f t="shared" si="11"/>
        <v>35</v>
      </c>
      <c r="F23" s="890">
        <f t="shared" ref="F23:F24" si="12">A6</f>
        <v>2021</v>
      </c>
      <c r="G23" s="853">
        <f t="shared" ref="G23:G24" si="13">IF(ISBLANK(E6),"",E6)</f>
        <v>892</v>
      </c>
      <c r="H23" s="853">
        <f t="shared" si="9"/>
        <v>829</v>
      </c>
      <c r="I23" s="670">
        <f t="shared" si="9"/>
        <v>63</v>
      </c>
      <c r="J23" s="211"/>
      <c r="K23" s="890">
        <f t="shared" ref="K23:K24" si="14">A6</f>
        <v>2021</v>
      </c>
      <c r="L23" s="853">
        <f t="shared" ref="L23:M24" si="15">IF(ISBLANK(H6),"",H6)</f>
        <v>5.5</v>
      </c>
      <c r="M23" s="670">
        <f t="shared" si="15"/>
        <v>1.8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340</v>
      </c>
      <c r="C24" s="676">
        <f t="shared" si="11"/>
        <v>256</v>
      </c>
      <c r="D24" s="671">
        <f t="shared" si="11"/>
        <v>84</v>
      </c>
      <c r="F24" s="891">
        <f t="shared" si="12"/>
        <v>2022</v>
      </c>
      <c r="G24" s="676">
        <f t="shared" si="13"/>
        <v>1249</v>
      </c>
      <c r="H24" s="676">
        <f t="shared" si="9"/>
        <v>879</v>
      </c>
      <c r="I24" s="671">
        <f t="shared" si="9"/>
        <v>370</v>
      </c>
      <c r="J24" s="211"/>
      <c r="K24" s="891">
        <f t="shared" si="14"/>
        <v>2022</v>
      </c>
      <c r="L24" s="676">
        <f t="shared" si="15"/>
        <v>3.4</v>
      </c>
      <c r="M24" s="671">
        <f t="shared" si="15"/>
        <v>4.4000000000000004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41</v>
      </c>
      <c r="C3" s="71">
        <v>13</v>
      </c>
      <c r="D3" s="71">
        <v>9.4</v>
      </c>
      <c r="F3" s="105" t="s">
        <v>537</v>
      </c>
      <c r="G3" s="97">
        <f>IF(ISBLANK(B3),"",B3)</f>
        <v>41</v>
      </c>
      <c r="H3" s="97">
        <f>IF(ISBLANK(B4),"",B4)</f>
        <v>80</v>
      </c>
      <c r="I3" s="97">
        <f>IF(ISBLANK(B5),"",B5)</f>
        <v>91</v>
      </c>
      <c r="J3" s="365"/>
    </row>
    <row r="4" spans="1:12" x14ac:dyDescent="0.25">
      <c r="A4" s="286">
        <v>2021</v>
      </c>
      <c r="B4" s="214">
        <v>80</v>
      </c>
      <c r="C4" s="214">
        <v>21</v>
      </c>
      <c r="D4" s="214">
        <v>17.2</v>
      </c>
      <c r="F4" s="130" t="s">
        <v>538</v>
      </c>
      <c r="G4" s="98">
        <f>IF(ISBLANK(C3),"",C3)</f>
        <v>13</v>
      </c>
      <c r="H4" s="98">
        <f>IF(ISBLANK(C4),"",C4)</f>
        <v>21</v>
      </c>
      <c r="I4" s="98">
        <f>IF(ISBLANK(C5),"",C5)</f>
        <v>37</v>
      </c>
      <c r="J4" s="365"/>
    </row>
    <row r="5" spans="1:12" x14ac:dyDescent="0.25">
      <c r="A5" s="218">
        <v>2022</v>
      </c>
      <c r="B5" s="168">
        <v>91</v>
      </c>
      <c r="C5" s="168">
        <v>37</v>
      </c>
      <c r="D5" s="168">
        <v>15.5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41</v>
      </c>
      <c r="H8" s="97">
        <f>IF(ISBLANK(B4),"",B4)</f>
        <v>80</v>
      </c>
      <c r="I8" s="97">
        <f>IF(ISBLANK(B5),"",B5)</f>
        <v>91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13</v>
      </c>
      <c r="H9" s="98">
        <f>IF(ISBLANK(C4),"",C4)</f>
        <v>21</v>
      </c>
      <c r="I9" s="98">
        <f>IF(ISBLANK(C5),"",C5)</f>
        <v>37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9.4</v>
      </c>
      <c r="H13" s="132">
        <f>IF(ISBLANK(D4),"",D4)</f>
        <v>17.2</v>
      </c>
      <c r="I13" s="132">
        <f>IF(ISBLANK(D5),"",D5)</f>
        <v>15.5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377</v>
      </c>
      <c r="C4" s="110">
        <v>415</v>
      </c>
      <c r="E4" s="29" t="s">
        <v>540</v>
      </c>
      <c r="F4" s="163">
        <f>B4/($B$22+$C$22)*100</f>
        <v>2.0721116851709356</v>
      </c>
      <c r="G4" s="163">
        <f>C4/($B$22+$C$22)*100</f>
        <v>2.2809717489282182</v>
      </c>
      <c r="J4" s="29" t="s">
        <v>540</v>
      </c>
      <c r="K4" s="163">
        <f>G4</f>
        <v>2.2809717489282182</v>
      </c>
    </row>
    <row r="5" spans="1:11" x14ac:dyDescent="0.25">
      <c r="A5" s="202" t="s">
        <v>541</v>
      </c>
      <c r="B5" s="212">
        <v>386</v>
      </c>
      <c r="C5" s="160">
        <v>412</v>
      </c>
      <c r="E5" s="29" t="s">
        <v>541</v>
      </c>
      <c r="F5" s="163">
        <f t="shared" ref="F5:G21" si="0">B5/($B$22+$C$22)*100</f>
        <v>2.1215785423766076</v>
      </c>
      <c r="G5" s="163">
        <f t="shared" si="0"/>
        <v>2.2644827965263277</v>
      </c>
      <c r="J5" s="29" t="s">
        <v>541</v>
      </c>
      <c r="K5" s="163">
        <f t="shared" ref="K5:K21" si="1">G5</f>
        <v>2.2644827965263277</v>
      </c>
    </row>
    <row r="6" spans="1:11" x14ac:dyDescent="0.25">
      <c r="A6" s="202" t="s">
        <v>542</v>
      </c>
      <c r="B6" s="212">
        <v>413</v>
      </c>
      <c r="C6" s="160">
        <v>450</v>
      </c>
      <c r="E6" s="29" t="s">
        <v>542</v>
      </c>
      <c r="F6" s="163">
        <f t="shared" si="0"/>
        <v>2.2699791139936245</v>
      </c>
      <c r="G6" s="163">
        <f t="shared" si="0"/>
        <v>2.4733428602836098</v>
      </c>
      <c r="J6" s="29" t="s">
        <v>542</v>
      </c>
      <c r="K6" s="163">
        <f t="shared" si="1"/>
        <v>2.4733428602836098</v>
      </c>
    </row>
    <row r="7" spans="1:11" x14ac:dyDescent="0.25">
      <c r="A7" s="202" t="s">
        <v>543</v>
      </c>
      <c r="B7" s="212">
        <v>478</v>
      </c>
      <c r="C7" s="160">
        <v>529</v>
      </c>
      <c r="E7" s="29" t="s">
        <v>543</v>
      </c>
      <c r="F7" s="163">
        <f t="shared" si="0"/>
        <v>2.6272397493679236</v>
      </c>
      <c r="G7" s="163">
        <f t="shared" si="0"/>
        <v>2.907551940200066</v>
      </c>
      <c r="J7" s="29" t="s">
        <v>543</v>
      </c>
      <c r="K7" s="163">
        <f t="shared" si="1"/>
        <v>2.907551940200066</v>
      </c>
    </row>
    <row r="8" spans="1:11" x14ac:dyDescent="0.25">
      <c r="A8" s="202" t="s">
        <v>544</v>
      </c>
      <c r="B8" s="212">
        <v>530</v>
      </c>
      <c r="C8" s="160">
        <v>506</v>
      </c>
      <c r="E8" s="29" t="s">
        <v>544</v>
      </c>
      <c r="F8" s="163">
        <f t="shared" si="0"/>
        <v>2.9130482576673629</v>
      </c>
      <c r="G8" s="163">
        <f t="shared" si="0"/>
        <v>2.7811366384522369</v>
      </c>
      <c r="J8" s="29" t="s">
        <v>544</v>
      </c>
      <c r="K8" s="163">
        <f t="shared" si="1"/>
        <v>2.7811366384522369</v>
      </c>
    </row>
    <row r="9" spans="1:11" x14ac:dyDescent="0.25">
      <c r="A9" s="202" t="s">
        <v>545</v>
      </c>
      <c r="B9" s="212">
        <v>486</v>
      </c>
      <c r="C9" s="160">
        <v>564</v>
      </c>
      <c r="E9" s="29" t="s">
        <v>545</v>
      </c>
      <c r="F9" s="163">
        <f t="shared" si="0"/>
        <v>2.6712102891062988</v>
      </c>
      <c r="G9" s="163">
        <f t="shared" si="0"/>
        <v>3.0999230515554577</v>
      </c>
      <c r="J9" s="29" t="s">
        <v>545</v>
      </c>
      <c r="K9" s="163">
        <f t="shared" si="1"/>
        <v>3.0999230515554577</v>
      </c>
    </row>
    <row r="10" spans="1:11" x14ac:dyDescent="0.25">
      <c r="A10" s="202" t="s">
        <v>546</v>
      </c>
      <c r="B10" s="212">
        <v>524</v>
      </c>
      <c r="C10" s="160">
        <v>541</v>
      </c>
      <c r="E10" s="29" t="s">
        <v>546</v>
      </c>
      <c r="F10" s="163">
        <f t="shared" si="0"/>
        <v>2.8800703528635814</v>
      </c>
      <c r="G10" s="163">
        <f t="shared" si="0"/>
        <v>2.9735077498076286</v>
      </c>
      <c r="J10" s="29" t="s">
        <v>546</v>
      </c>
      <c r="K10" s="163">
        <f t="shared" si="1"/>
        <v>2.9735077498076286</v>
      </c>
    </row>
    <row r="11" spans="1:11" x14ac:dyDescent="0.25">
      <c r="A11" s="202" t="s">
        <v>547</v>
      </c>
      <c r="B11" s="212">
        <v>499</v>
      </c>
      <c r="C11" s="160">
        <v>548</v>
      </c>
      <c r="E11" s="29" t="s">
        <v>547</v>
      </c>
      <c r="F11" s="163">
        <f t="shared" si="0"/>
        <v>2.7426624161811586</v>
      </c>
      <c r="G11" s="163">
        <f t="shared" si="0"/>
        <v>3.0119819720787073</v>
      </c>
      <c r="J11" s="29" t="s">
        <v>547</v>
      </c>
      <c r="K11" s="163">
        <f t="shared" si="1"/>
        <v>3.0119819720787073</v>
      </c>
    </row>
    <row r="12" spans="1:11" x14ac:dyDescent="0.25">
      <c r="A12" s="202" t="s">
        <v>548</v>
      </c>
      <c r="B12" s="212">
        <v>521</v>
      </c>
      <c r="C12" s="160">
        <v>556</v>
      </c>
      <c r="E12" s="29" t="s">
        <v>548</v>
      </c>
      <c r="F12" s="163">
        <f t="shared" si="0"/>
        <v>2.8635814004616909</v>
      </c>
      <c r="G12" s="163">
        <f t="shared" si="0"/>
        <v>3.0559525118170825</v>
      </c>
      <c r="J12" s="29" t="s">
        <v>548</v>
      </c>
      <c r="K12" s="163">
        <f t="shared" si="1"/>
        <v>3.0559525118170825</v>
      </c>
    </row>
    <row r="13" spans="1:11" x14ac:dyDescent="0.25">
      <c r="A13" s="202" t="s">
        <v>549</v>
      </c>
      <c r="B13" s="212">
        <v>665</v>
      </c>
      <c r="C13" s="160">
        <v>672</v>
      </c>
      <c r="E13" s="29" t="s">
        <v>549</v>
      </c>
      <c r="F13" s="163">
        <f t="shared" si="0"/>
        <v>3.6550511157524461</v>
      </c>
      <c r="G13" s="163">
        <f t="shared" si="0"/>
        <v>3.693525338023524</v>
      </c>
      <c r="J13" s="29" t="s">
        <v>549</v>
      </c>
      <c r="K13" s="163">
        <f t="shared" si="1"/>
        <v>3.693525338023524</v>
      </c>
    </row>
    <row r="14" spans="1:11" x14ac:dyDescent="0.25">
      <c r="A14" s="202" t="s">
        <v>550</v>
      </c>
      <c r="B14" s="212">
        <v>680</v>
      </c>
      <c r="C14" s="160">
        <v>670</v>
      </c>
      <c r="E14" s="29" t="s">
        <v>550</v>
      </c>
      <c r="F14" s="163">
        <f t="shared" si="0"/>
        <v>3.7374958777618996</v>
      </c>
      <c r="G14" s="163">
        <f t="shared" si="0"/>
        <v>3.6825327030889303</v>
      </c>
      <c r="J14" s="29" t="s">
        <v>550</v>
      </c>
      <c r="K14" s="163">
        <f t="shared" si="1"/>
        <v>3.6825327030889303</v>
      </c>
    </row>
    <row r="15" spans="1:11" x14ac:dyDescent="0.25">
      <c r="A15" s="202" t="s">
        <v>551</v>
      </c>
      <c r="B15" s="212">
        <v>650</v>
      </c>
      <c r="C15" s="160">
        <v>701</v>
      </c>
      <c r="E15" s="29" t="s">
        <v>551</v>
      </c>
      <c r="F15" s="163">
        <f t="shared" si="0"/>
        <v>3.5726063537429922</v>
      </c>
      <c r="G15" s="163">
        <f t="shared" si="0"/>
        <v>3.8529185445751346</v>
      </c>
      <c r="J15" s="29" t="s">
        <v>551</v>
      </c>
      <c r="K15" s="163">
        <f t="shared" si="1"/>
        <v>3.8529185445751346</v>
      </c>
    </row>
    <row r="16" spans="1:11" x14ac:dyDescent="0.25">
      <c r="A16" s="202" t="s">
        <v>552</v>
      </c>
      <c r="B16" s="212">
        <v>594</v>
      </c>
      <c r="C16" s="160">
        <v>674</v>
      </c>
      <c r="E16" s="29" t="s">
        <v>552</v>
      </c>
      <c r="F16" s="163">
        <f t="shared" si="0"/>
        <v>3.2648125755743655</v>
      </c>
      <c r="G16" s="163">
        <f t="shared" si="0"/>
        <v>3.7045179729581177</v>
      </c>
      <c r="J16" s="29" t="s">
        <v>552</v>
      </c>
      <c r="K16" s="163">
        <f t="shared" si="1"/>
        <v>3.7045179729581177</v>
      </c>
    </row>
    <row r="17" spans="1:11" x14ac:dyDescent="0.25">
      <c r="A17" s="202" t="s">
        <v>553</v>
      </c>
      <c r="B17" s="212">
        <v>704</v>
      </c>
      <c r="C17" s="160">
        <v>671</v>
      </c>
      <c r="E17" s="29" t="s">
        <v>553</v>
      </c>
      <c r="F17" s="163">
        <f t="shared" si="0"/>
        <v>3.8694074969770251</v>
      </c>
      <c r="G17" s="163">
        <f t="shared" si="0"/>
        <v>3.6880290205562272</v>
      </c>
      <c r="J17" s="29" t="s">
        <v>553</v>
      </c>
      <c r="K17" s="163">
        <f t="shared" si="1"/>
        <v>3.6880290205562272</v>
      </c>
    </row>
    <row r="18" spans="1:11" x14ac:dyDescent="0.25">
      <c r="A18" s="202" t="s">
        <v>554</v>
      </c>
      <c r="B18" s="212">
        <v>663</v>
      </c>
      <c r="C18" s="160">
        <v>595</v>
      </c>
      <c r="E18" s="29" t="s">
        <v>554</v>
      </c>
      <c r="F18" s="163">
        <f t="shared" si="0"/>
        <v>3.6440584808178524</v>
      </c>
      <c r="G18" s="163">
        <f t="shared" si="0"/>
        <v>3.2703088930416624</v>
      </c>
      <c r="J18" s="29" t="s">
        <v>554</v>
      </c>
      <c r="K18" s="163">
        <f t="shared" si="1"/>
        <v>3.2703088930416624</v>
      </c>
    </row>
    <row r="19" spans="1:11" x14ac:dyDescent="0.25">
      <c r="A19" s="202" t="s">
        <v>555</v>
      </c>
      <c r="B19" s="212">
        <v>414</v>
      </c>
      <c r="C19" s="160">
        <v>306</v>
      </c>
      <c r="E19" s="29" t="s">
        <v>555</v>
      </c>
      <c r="F19" s="163">
        <f t="shared" si="0"/>
        <v>2.2754754314609213</v>
      </c>
      <c r="G19" s="163">
        <f t="shared" si="0"/>
        <v>1.681873144992855</v>
      </c>
      <c r="J19" s="29" t="s">
        <v>555</v>
      </c>
      <c r="K19" s="163">
        <f t="shared" si="1"/>
        <v>1.681873144992855</v>
      </c>
    </row>
    <row r="20" spans="1:11" x14ac:dyDescent="0.25">
      <c r="A20" s="202" t="s">
        <v>556</v>
      </c>
      <c r="B20" s="212">
        <v>305</v>
      </c>
      <c r="C20" s="160">
        <v>232</v>
      </c>
      <c r="E20" s="29" t="s">
        <v>556</v>
      </c>
      <c r="F20" s="163">
        <f t="shared" si="0"/>
        <v>1.6763768275255577</v>
      </c>
      <c r="G20" s="163">
        <f t="shared" si="0"/>
        <v>1.2751456524128835</v>
      </c>
      <c r="J20" s="29" t="s">
        <v>556</v>
      </c>
      <c r="K20" s="163">
        <f t="shared" si="1"/>
        <v>1.2751456524128835</v>
      </c>
    </row>
    <row r="21" spans="1:11" x14ac:dyDescent="0.25">
      <c r="A21" s="203" t="s">
        <v>557</v>
      </c>
      <c r="B21" s="72">
        <v>158</v>
      </c>
      <c r="C21" s="111">
        <v>105</v>
      </c>
      <c r="E21" s="31" t="s">
        <v>557</v>
      </c>
      <c r="F21" s="163">
        <f t="shared" si="0"/>
        <v>0.86841815983291193</v>
      </c>
      <c r="G21" s="163">
        <f t="shared" si="0"/>
        <v>0.57711333406617571</v>
      </c>
      <c r="J21" s="31" t="s">
        <v>557</v>
      </c>
      <c r="K21" s="210">
        <f t="shared" si="1"/>
        <v>0.57711333406617571</v>
      </c>
    </row>
    <row r="22" spans="1:11" x14ac:dyDescent="0.25">
      <c r="A22" s="309" t="s">
        <v>16</v>
      </c>
      <c r="B22" s="121">
        <f>SUM(B4:B21)</f>
        <v>9047</v>
      </c>
      <c r="C22" s="124">
        <f>SUM(C4:C21)</f>
        <v>9147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466</v>
      </c>
      <c r="C3" s="110">
        <v>832</v>
      </c>
      <c r="E3" s="297" t="s">
        <v>709</v>
      </c>
      <c r="F3" s="71">
        <v>46.92</v>
      </c>
      <c r="G3" s="71">
        <v>52.85</v>
      </c>
      <c r="K3" s="122" t="s">
        <v>16</v>
      </c>
      <c r="L3" s="71">
        <v>3.18</v>
      </c>
      <c r="M3" s="71">
        <v>2.78</v>
      </c>
    </row>
    <row r="4" spans="1:16" x14ac:dyDescent="0.25">
      <c r="A4" s="202" t="s">
        <v>704</v>
      </c>
      <c r="B4" s="212">
        <v>724</v>
      </c>
      <c r="C4" s="160">
        <v>1028</v>
      </c>
      <c r="E4" s="298" t="s">
        <v>710</v>
      </c>
      <c r="F4" s="214">
        <v>44.19</v>
      </c>
      <c r="G4" s="214">
        <v>37.43</v>
      </c>
      <c r="K4" s="215" t="s">
        <v>212</v>
      </c>
      <c r="L4" s="214">
        <v>3.18</v>
      </c>
      <c r="M4" s="214">
        <v>2.75</v>
      </c>
      <c r="N4" s="211"/>
    </row>
    <row r="5" spans="1:16" x14ac:dyDescent="0.25">
      <c r="A5" s="202" t="s">
        <v>705</v>
      </c>
      <c r="B5" s="212">
        <v>511</v>
      </c>
      <c r="C5" s="160">
        <v>589</v>
      </c>
      <c r="E5" s="298" t="s">
        <v>711</v>
      </c>
      <c r="F5" s="214">
        <v>7.57</v>
      </c>
      <c r="G5" s="214">
        <v>8</v>
      </c>
      <c r="K5" s="123" t="s">
        <v>213</v>
      </c>
      <c r="L5" s="73">
        <v>3.18</v>
      </c>
      <c r="M5" s="73">
        <v>2.8</v>
      </c>
      <c r="N5" s="211"/>
    </row>
    <row r="6" spans="1:16" x14ac:dyDescent="0.25">
      <c r="A6" s="202" t="s">
        <v>706</v>
      </c>
      <c r="B6" s="212">
        <v>634</v>
      </c>
      <c r="C6" s="160">
        <v>576</v>
      </c>
      <c r="E6" s="298" t="s">
        <v>712</v>
      </c>
      <c r="F6" s="214">
        <v>1.1299999999999999</v>
      </c>
      <c r="G6" s="214">
        <v>1.49</v>
      </c>
      <c r="K6" s="226"/>
      <c r="L6" s="164"/>
      <c r="M6" s="211"/>
    </row>
    <row r="7" spans="1:16" x14ac:dyDescent="0.25">
      <c r="A7" s="202" t="s">
        <v>707</v>
      </c>
      <c r="B7" s="212">
        <v>325</v>
      </c>
      <c r="C7" s="160">
        <v>427</v>
      </c>
      <c r="E7" s="299" t="s">
        <v>713</v>
      </c>
      <c r="F7" s="73">
        <v>0.19</v>
      </c>
      <c r="G7" s="73">
        <v>0.23</v>
      </c>
      <c r="K7" s="227"/>
      <c r="L7" s="211"/>
      <c r="M7" s="211"/>
    </row>
    <row r="8" spans="1:16" x14ac:dyDescent="0.25">
      <c r="A8" s="203" t="s">
        <v>708</v>
      </c>
      <c r="B8" s="72">
        <v>254</v>
      </c>
      <c r="C8" s="111">
        <v>553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20.774032459425719</v>
      </c>
      <c r="C13" s="301">
        <f>B3/SUM(B3:B8)*100</f>
        <v>15.991763898421413</v>
      </c>
      <c r="E13" s="217" t="s">
        <v>836</v>
      </c>
      <c r="F13" s="289">
        <f>IF(ISBLANK(F3),"",F3)</f>
        <v>46.92</v>
      </c>
      <c r="G13" s="289">
        <f>IF(ISBLANK(G3),"",G3)</f>
        <v>52.85</v>
      </c>
    </row>
    <row r="14" spans="1:16" x14ac:dyDescent="0.25">
      <c r="A14" s="220" t="s">
        <v>825</v>
      </c>
      <c r="B14" s="305">
        <f>C4/SUM(C3:C8)*100</f>
        <v>25.667915106117356</v>
      </c>
      <c r="C14" s="302">
        <f>B4/SUM(B3:B8)*100</f>
        <v>24.845573095401509</v>
      </c>
      <c r="E14" s="286" t="s">
        <v>837</v>
      </c>
      <c r="F14" s="290">
        <f t="shared" ref="F14:G17" si="0">IF(ISBLANK(F4),"",F4)</f>
        <v>44.19</v>
      </c>
      <c r="G14" s="290">
        <f t="shared" si="0"/>
        <v>37.43</v>
      </c>
    </row>
    <row r="15" spans="1:16" x14ac:dyDescent="0.25">
      <c r="A15" s="220" t="s">
        <v>826</v>
      </c>
      <c r="B15" s="305">
        <f>C5/SUM(C3:C8)*100</f>
        <v>14.70661672908864</v>
      </c>
      <c r="C15" s="302">
        <f>B5/SUM(B3:B8)*100</f>
        <v>17.536032944406315</v>
      </c>
      <c r="E15" s="286" t="s">
        <v>838</v>
      </c>
      <c r="F15" s="290">
        <f t="shared" si="0"/>
        <v>7.57</v>
      </c>
      <c r="G15" s="290">
        <f t="shared" si="0"/>
        <v>8</v>
      </c>
    </row>
    <row r="16" spans="1:16" x14ac:dyDescent="0.25">
      <c r="A16" s="220" t="s">
        <v>827</v>
      </c>
      <c r="B16" s="305">
        <f>C6/SUM(C3:C8)*100</f>
        <v>14.382022471910114</v>
      </c>
      <c r="C16" s="302">
        <f>B6/SUM(B3:B8)*100</f>
        <v>21.75703500343171</v>
      </c>
      <c r="E16" s="286" t="s">
        <v>839</v>
      </c>
      <c r="F16" s="290">
        <f t="shared" si="0"/>
        <v>1.1299999999999999</v>
      </c>
      <c r="G16" s="290">
        <f t="shared" si="0"/>
        <v>1.49</v>
      </c>
    </row>
    <row r="17" spans="1:18" x14ac:dyDescent="0.25">
      <c r="A17" s="220" t="s">
        <v>828</v>
      </c>
      <c r="B17" s="305">
        <f>C7/SUM(C3:C8)*100</f>
        <v>10.66167290886392</v>
      </c>
      <c r="C17" s="302">
        <f>B7/SUM(B3:B8)*100</f>
        <v>11.15305422100206</v>
      </c>
      <c r="E17" s="219" t="s">
        <v>840</v>
      </c>
      <c r="F17" s="291">
        <f t="shared" si="0"/>
        <v>0.19</v>
      </c>
      <c r="G17" s="291">
        <f t="shared" si="0"/>
        <v>0.23</v>
      </c>
    </row>
    <row r="18" spans="1:18" x14ac:dyDescent="0.25">
      <c r="A18" s="221" t="s">
        <v>829</v>
      </c>
      <c r="B18" s="306">
        <f>C8/SUM(C3:C8)*100</f>
        <v>13.807740324594256</v>
      </c>
      <c r="C18" s="303">
        <f>B8/SUM(B3:B8)*100</f>
        <v>8.7165408373369928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20.774032459425719</v>
      </c>
      <c r="C22" s="301">
        <f>C13</f>
        <v>15.991763898421413</v>
      </c>
    </row>
    <row r="23" spans="1:18" x14ac:dyDescent="0.25">
      <c r="A23" s="220" t="s">
        <v>831</v>
      </c>
      <c r="B23" s="305">
        <f t="shared" ref="B23:C27" si="1">B14</f>
        <v>25.667915106117356</v>
      </c>
      <c r="C23" s="302">
        <f t="shared" si="1"/>
        <v>24.845573095401509</v>
      </c>
    </row>
    <row r="24" spans="1:18" x14ac:dyDescent="0.25">
      <c r="A24" s="307" t="s">
        <v>832</v>
      </c>
      <c r="B24" s="305">
        <f t="shared" si="1"/>
        <v>14.70661672908864</v>
      </c>
      <c r="C24" s="302">
        <f t="shared" si="1"/>
        <v>17.536032944406315</v>
      </c>
    </row>
    <row r="25" spans="1:18" x14ac:dyDescent="0.25">
      <c r="A25" s="220" t="s">
        <v>833</v>
      </c>
      <c r="B25" s="305">
        <f t="shared" si="1"/>
        <v>14.382022471910114</v>
      </c>
      <c r="C25" s="302">
        <f t="shared" si="1"/>
        <v>21.75703500343171</v>
      </c>
    </row>
    <row r="26" spans="1:18" x14ac:dyDescent="0.25">
      <c r="A26" s="220" t="s">
        <v>834</v>
      </c>
      <c r="B26" s="305">
        <f t="shared" si="1"/>
        <v>10.66167290886392</v>
      </c>
      <c r="C26" s="302">
        <f t="shared" si="1"/>
        <v>11.15305422100206</v>
      </c>
    </row>
    <row r="27" spans="1:18" x14ac:dyDescent="0.25">
      <c r="A27" s="308" t="s">
        <v>835</v>
      </c>
      <c r="B27" s="306">
        <f t="shared" si="1"/>
        <v>13.807740324594256</v>
      </c>
      <c r="C27" s="303">
        <f t="shared" si="1"/>
        <v>8.7165408373369928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705</v>
      </c>
      <c r="C34" s="110">
        <v>916</v>
      </c>
      <c r="E34" s="297" t="s">
        <v>709</v>
      </c>
      <c r="F34" s="71">
        <v>52.85</v>
      </c>
      <c r="G34" s="211"/>
      <c r="K34" s="122" t="s">
        <v>16</v>
      </c>
      <c r="L34" s="71">
        <v>2.78</v>
      </c>
      <c r="M34" s="211"/>
    </row>
    <row r="35" spans="1:16" x14ac:dyDescent="0.25">
      <c r="A35" s="202" t="s">
        <v>704</v>
      </c>
      <c r="B35" s="212">
        <v>829</v>
      </c>
      <c r="C35" s="160">
        <v>1026</v>
      </c>
      <c r="E35" s="298" t="s">
        <v>710</v>
      </c>
      <c r="F35" s="214">
        <v>37.43</v>
      </c>
      <c r="G35" s="211"/>
      <c r="K35" s="215" t="s">
        <v>212</v>
      </c>
      <c r="L35" s="214">
        <v>2.75</v>
      </c>
      <c r="M35" s="211"/>
      <c r="N35" s="29" t="s">
        <v>876</v>
      </c>
    </row>
    <row r="36" spans="1:16" x14ac:dyDescent="0.25">
      <c r="A36" s="202" t="s">
        <v>705</v>
      </c>
      <c r="B36" s="212">
        <v>525</v>
      </c>
      <c r="C36" s="160">
        <v>590</v>
      </c>
      <c r="E36" s="298" t="s">
        <v>711</v>
      </c>
      <c r="F36" s="214">
        <v>8</v>
      </c>
      <c r="G36" s="211"/>
      <c r="K36" s="123" t="s">
        <v>213</v>
      </c>
      <c r="L36" s="73">
        <v>2.8</v>
      </c>
      <c r="M36" s="211"/>
      <c r="N36" s="288">
        <v>2022</v>
      </c>
    </row>
    <row r="37" spans="1:16" x14ac:dyDescent="0.25">
      <c r="A37" s="202" t="s">
        <v>706</v>
      </c>
      <c r="B37" s="212">
        <v>478</v>
      </c>
      <c r="C37" s="160">
        <v>462</v>
      </c>
      <c r="E37" s="298" t="s">
        <v>712</v>
      </c>
      <c r="F37" s="214">
        <v>1.49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229</v>
      </c>
      <c r="C38" s="160">
        <v>307</v>
      </c>
      <c r="E38" s="299" t="s">
        <v>713</v>
      </c>
      <c r="F38" s="73">
        <v>0.23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157</v>
      </c>
      <c r="C39" s="111">
        <v>300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25.437378505970564</v>
      </c>
      <c r="C44" s="301">
        <f>B34/SUM(B34:B39)*100</f>
        <v>24.119055764625386</v>
      </c>
      <c r="E44" s="217" t="s">
        <v>836</v>
      </c>
      <c r="F44" s="289">
        <f>IF(ISBLANK(F34),"",F34)</f>
        <v>52.85</v>
      </c>
    </row>
    <row r="45" spans="1:16" x14ac:dyDescent="0.25">
      <c r="A45" s="220" t="s">
        <v>825</v>
      </c>
      <c r="B45" s="305">
        <f>C35/SUM(C34:C39)*100</f>
        <v>28.492085531796725</v>
      </c>
      <c r="C45" s="302">
        <f>B35/SUM(B34:B39)*100</f>
        <v>28.361272665070132</v>
      </c>
      <c r="E45" s="286" t="s">
        <v>837</v>
      </c>
      <c r="F45" s="290">
        <f t="shared" ref="F45:F48" si="2">IF(ISBLANK(F35),"",F35)</f>
        <v>37.43</v>
      </c>
    </row>
    <row r="46" spans="1:16" x14ac:dyDescent="0.25">
      <c r="A46" s="220" t="s">
        <v>826</v>
      </c>
      <c r="B46" s="305">
        <f>C36/SUM(C34:C39)*100</f>
        <v>16.384337683976675</v>
      </c>
      <c r="C46" s="302">
        <f>B36/SUM(B34:B39)*100</f>
        <v>17.960998973657201</v>
      </c>
      <c r="E46" s="286" t="s">
        <v>838</v>
      </c>
      <c r="F46" s="290">
        <f t="shared" si="2"/>
        <v>8</v>
      </c>
    </row>
    <row r="47" spans="1:16" x14ac:dyDescent="0.25">
      <c r="A47" s="220" t="s">
        <v>827</v>
      </c>
      <c r="B47" s="305">
        <f>C37/SUM(C34:C39)*100</f>
        <v>12.829769508469868</v>
      </c>
      <c r="C47" s="302">
        <f>B37/SUM(B34:B39)*100</f>
        <v>16.353061922682176</v>
      </c>
      <c r="E47" s="286" t="s">
        <v>839</v>
      </c>
      <c r="F47" s="290">
        <f t="shared" si="2"/>
        <v>1.49</v>
      </c>
    </row>
    <row r="48" spans="1:16" x14ac:dyDescent="0.25">
      <c r="A48" s="220" t="s">
        <v>828</v>
      </c>
      <c r="B48" s="305">
        <f>C38/SUM(C34:C39)*100</f>
        <v>8.5254096084421001</v>
      </c>
      <c r="C48" s="302">
        <f>B38/SUM(B34:B39)*100</f>
        <v>7.8344166951761887</v>
      </c>
      <c r="E48" s="219" t="s">
        <v>840</v>
      </c>
      <c r="F48" s="291">
        <f t="shared" si="2"/>
        <v>0.23</v>
      </c>
    </row>
    <row r="49" spans="1:3" x14ac:dyDescent="0.25">
      <c r="A49" s="221" t="s">
        <v>829</v>
      </c>
      <c r="B49" s="306">
        <f>C39/SUM(C34:C39)*100</f>
        <v>8.3310191613440701</v>
      </c>
      <c r="C49" s="303">
        <f>B39/SUM(B34:B39)*100</f>
        <v>5.3711939787889156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25.437378505970564</v>
      </c>
      <c r="C53" s="301">
        <f>C44</f>
        <v>24.119055764625386</v>
      </c>
    </row>
    <row r="54" spans="1:3" x14ac:dyDescent="0.25">
      <c r="A54" s="220" t="s">
        <v>831</v>
      </c>
      <c r="B54" s="305">
        <f t="shared" ref="B54:C54" si="3">B45</f>
        <v>28.492085531796725</v>
      </c>
      <c r="C54" s="302">
        <f t="shared" si="3"/>
        <v>28.361272665070132</v>
      </c>
    </row>
    <row r="55" spans="1:3" x14ac:dyDescent="0.25">
      <c r="A55" s="307" t="s">
        <v>832</v>
      </c>
      <c r="B55" s="305">
        <f t="shared" ref="B55:C55" si="4">B46</f>
        <v>16.384337683976675</v>
      </c>
      <c r="C55" s="302">
        <f t="shared" si="4"/>
        <v>17.960998973657201</v>
      </c>
    </row>
    <row r="56" spans="1:3" x14ac:dyDescent="0.25">
      <c r="A56" s="220" t="s">
        <v>833</v>
      </c>
      <c r="B56" s="305">
        <f t="shared" ref="B56:C56" si="5">B47</f>
        <v>12.829769508469868</v>
      </c>
      <c r="C56" s="302">
        <f t="shared" si="5"/>
        <v>16.353061922682176</v>
      </c>
    </row>
    <row r="57" spans="1:3" x14ac:dyDescent="0.25">
      <c r="A57" s="220" t="s">
        <v>834</v>
      </c>
      <c r="B57" s="305">
        <f t="shared" ref="B57:C57" si="6">B48</f>
        <v>8.5254096084421001</v>
      </c>
      <c r="C57" s="302">
        <f t="shared" si="6"/>
        <v>7.8344166951761887</v>
      </c>
    </row>
    <row r="58" spans="1:3" x14ac:dyDescent="0.25">
      <c r="A58" s="308" t="s">
        <v>835</v>
      </c>
      <c r="B58" s="306">
        <f t="shared" ref="B58:C58" si="7">B49</f>
        <v>8.3310191613440701</v>
      </c>
      <c r="C58" s="303">
        <f t="shared" si="7"/>
        <v>5.3711939787889156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2024-04-26T07:37:40Z</dcterms:modified>
</cp:coreProperties>
</file>