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<sst xmlns="http://schemas.openxmlformats.org/spreadsheetml/2006/main" count="6316" uniqueCount="2914">
  <si>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</si>
  <si>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</si>
  <si>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</si>
  <si>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</si>
  <si>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</si>
  <si>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</si>
  <si>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</si>
  <si>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</si>
  <si>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</si>
  <si>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</si>
  <si>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</si>
  <si>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</si>
  <si>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</si>
  <si>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</si>
  <si>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</si>
  <si>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</si>
  <si>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</si>
  <si>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</si>
  <si>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</si>
  <si>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</si>
  <si>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</si>
  <si>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</si>
  <si>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</si>
  <si>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</si>
  <si>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</si>
  <si>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</si>
  <si>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</si>
  <si>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</si>
  <si>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</si>
  <si>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</si>
  <si>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</si>
  <si>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</si>
  <si>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</si>
  <si>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</si>
  <si>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</si>
  <si>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</si>
  <si>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</si>
  <si>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</si>
  <si>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</si>
  <si>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</si>
  <si>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</si>
  <si>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</si>
  <si>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</si>
  <si>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</si>
  <si>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</si>
  <si>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</si>
  <si>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</si>
  <si>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</si>
  <si>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</si>
  <si>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</si>
  <si>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</si>
  <si>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</si>
  <si>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</si>
  <si>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</si>
  <si>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</si>
  <si>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</si>
  <si>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</si>
  <si>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</si>
  <si>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</si>
  <si>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</si>
  <si>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</si>
  <si>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</si>
  <si>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</si>
  <si>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</si>
  <si>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</si>
  <si>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</si>
  <si>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</si>
  <si>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</si>
  <si>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</si>
  <si>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</si>
  <si>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</si>
  <si>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</si>
  <si>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</si>
  <si>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</si>
  <si>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</si>
  <si>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</si>
  <si>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</si>
  <si>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</si>
  <si>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</si>
  <si>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</si>
  <si>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</si>
  <si>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</si>
  <si>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</si>
  <si>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</si>
  <si>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</si>
  <si>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</si>
  <si>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</si>
  <si>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</si>
  <si>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</si>
  <si>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</si>
  <si>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</si>
  <si>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</si>
  <si>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</si>
  <si>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</si>
  <si>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</si>
  <si>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</si>
  <si>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</si>
  <si>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</si>
  <si>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</si>
  <si>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</si>
  <si>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</si>
  <si>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</si>
  <si>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</si>
  <si>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</si>
  <si>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</si>
  <si>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</si>
  <si>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</si>
  <si>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</si>
  <si>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</si>
  <si>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</si>
  <si>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</si>
  <si>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</si>
  <si>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</si>
  <si>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</si>
  <si>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</si>
  <si>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</si>
  <si>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</si>
  <si>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</si>
  <si>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</si>
  <si>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</si>
  <si>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</si>
  <si>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</si>
  <si>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</si>
  <si>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</si>
  <si>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</si>
  <si>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</si>
  <si>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</si>
  <si>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</si>
  <si>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</si>
  <si>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</si>
  <si>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</si>
  <si>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</si>
  <si>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</si>
  <si>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</si>
  <si>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</si>
  <si>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</si>
  <si>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</si>
  <si>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</si>
  <si>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</si>
  <si>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</si>
  <si>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</si>
  <si>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</si>
  <si>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</si>
  <si>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</si>
  <si>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</si>
  <si>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</si>
  <si>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</si>
  <si>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</si>
  <si>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</si>
  <si>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</si>
  <si>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</si>
  <si>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</si>
  <si>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</si>
  <si>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</si>
  <si>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</si>
  <si>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</si>
  <si>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</si>
  <si>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</si>
  <si>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</si>
  <si>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</si>
  <si>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</si>
  <si>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</si>
  <si>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</si>
  <si>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</si>
  <si>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</si>
  <si>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</si>
  <si>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</si>
  <si>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</si>
  <si>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</si>
  <si>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</si>
  <si>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</si>
  <si>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</si>
  <si>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</si>
  <si>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</si>
  <si>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</si>
  <si>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</si>
  <si>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</si>
  <si>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</si>
  <si>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</si>
  <si>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</si>
  <si>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</si>
  <si>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</si>
  <si>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</si>
  <si>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</si>
  <si>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</si>
  <si>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</si>
  <si>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</si>
  <si>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</si>
  <si>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</si>
  <si>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</si>
  <si>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</si>
  <si>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</si>
  <si>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</si>
  <si>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</si>
  <si>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</si>
  <si>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</si>
  <si>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</si>
  <si>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</si>
  <si>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</si>
  <si>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</si>
  <si>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</si>
  <si>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</si>
  <si>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</si>
  <si>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</si>
  <si>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</si>
  <si>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</si>
  <si>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</si>
  <si>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</si>
  <si>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</si>
  <si>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</si>
  <si>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</si>
  <si>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</si>
  <si>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</si>
  <si>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</si>
  <si>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</si>
  <si>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</si>
  <si>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</si>
  <si>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</si>
  <si>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</si>
  <si>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</si>
  <si>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</si>
  <si>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</si>
  <si>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</si>
  <si>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</si>
  <si>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</si>
  <si>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</si>
  <si>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</si>
  <si>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</si>
  <si>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</si>
  <si>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</si>
  <si>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</si>
  <si>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</si>
  <si>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</si>
  <si>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</si>
  <si>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</si>
  <si>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</si>
  <si>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</si>
  <si>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</si>
  <si>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</si>
  <si>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</si>
  <si>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</si>
  <si>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</si>
  <si>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</si>
  <si>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</si>
  <si>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</si>
  <si>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</si>
  <si>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</si>
  <si>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</si>
  <si>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</si>
  <si>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</si>
  <si>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</si>
  <si>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</si>
  <si>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</si>
  <si>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</si>
  <si>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</si>
  <si>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</si>
  <si>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</si>
  <si>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</si>
  <si>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</si>
  <si>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</si>
  <si>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</si>
  <si>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</si>
  <si>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</si>
  <si>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</si>
  <si>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</si>
  <si>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</si>
  <si>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</si>
  <si>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</si>
  <si>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</si>
  <si>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</si>
  <si>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</si>
  <si>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</si>
  <si>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</si>
  <si>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</si>
  <si>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</si>
  <si>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</si>
  <si>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</si>
  <si>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</si>
  <si>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</si>
  <si>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</si>
  <si>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</si>
  <si>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</si>
  <si>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</si>
  <si>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</si>
  <si>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</si>
  <si>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</si>
  <si>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</si>
  <si>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</si>
  <si>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</si>
  <si>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</si>
  <si>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</si>
  <si>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</si>
  <si>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</si>
  <si>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</si>
  <si>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</si>
  <si>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</si>
  <si>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</si>
  <si>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</si>
  <si>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</si>
  <si>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</si>
  <si>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</si>
  <si>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</si>
  <si>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</si>
  <si>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</si>
  <si>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</si>
  <si>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</si>
  <si>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</si>
  <si>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</si>
  <si>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</si>
  <si>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</si>
  <si>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</si>
  <si>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</si>
  <si>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</si>
  <si>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</si>
  <si>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</si>
  <si>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</si>
  <si>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</si>
  <si>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</si>
  <si>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</si>
  <si>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</si>
  <si>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</si>
  <si>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</si>
  <si>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</si>
  <si>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</si>
  <si>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</si>
  <si>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</si>
  <si>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</si>
  <si>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</si>
  <si>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</si>
  <si>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</si>
  <si>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</si>
  <si>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</si>
  <si>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</si>
  <si>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</si>
  <si>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</si>
  <si>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</si>
  <si>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</si>
  <si>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</si>
  <si>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</si>
  <si>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</si>
  <si>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</si>
  <si>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</si>
  <si>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</si>
  <si>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</si>
  <si>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</si>
  <si>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</si>
  <si>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</si>
  <si>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</si>
  <si>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</si>
  <si>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</si>
  <si>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</si>
  <si>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</si>
  <si>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</si>
  <si>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</si>
  <si>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</si>
  <si>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</si>
  <si>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</si>
  <si>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</si>
  <si>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</si>
  <si>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</si>
  <si>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</si>
  <si>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</si>
  <si>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</si>
  <si>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</si>
  <si>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</si>
  <si>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</si>
  <si>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</si>
  <si>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</si>
  <si>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</si>
  <si>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</si>
  <si>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</si>
  <si>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</si>
  <si>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</si>
  <si>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</si>
  <si>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</si>
  <si>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</si>
  <si>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</si>
  <si>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</si>
  <si>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</si>
  <si>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</si>
  <si>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</si>
  <si>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</si>
  <si>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</si>
  <si>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</si>
  <si>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</si>
  <si>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</si>
  <si>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</si>
  <si>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</si>
  <si>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</si>
  <si>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</si>
  <si>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</si>
  <si>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</si>
  <si>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</si>
  <si>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</si>
  <si>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</si>
  <si>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</si>
  <si>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</si>
  <si>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</si>
  <si>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</si>
  <si>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</si>
  <si>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</si>
  <si>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</si>
  <si>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</si>
  <si>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</si>
  <si>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</si>
  <si>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</si>
  <si>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</si>
  <si>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</si>
  <si>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</si>
  <si>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</si>
  <si>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</si>
  <si>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</si>
  <si>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</si>
  <si>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</si>
  <si>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</si>
  <si>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</si>
  <si>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</si>
  <si>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</si>
  <si>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</si>
  <si>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</si>
  <si>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</si>
  <si>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</si>
  <si>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</si>
  <si>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</si>
  <si>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</si>
  <si>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</si>
  <si>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</si>
  <si>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</si>
  <si>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</si>
  <si>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</si>
  <si>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</si>
  <si>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</si>
  <si>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</si>
  <si>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</si>
  <si>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</si>
  <si>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</si>
  <si>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</si>
  <si>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</si>
  <si>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</si>
  <si>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</si>
  <si>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</si>
  <si>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</si>
  <si>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</si>
  <si>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</si>
  <si>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</si>
  <si>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</si>
  <si>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</si>
  <si>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</si>
  <si>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</si>
  <si>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</si>
  <si>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</si>
  <si>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</si>
  <si>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</si>
  <si>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</si>
  <si>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</si>
  <si>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</si>
  <si>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</si>
  <si>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</si>
  <si>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</si>
  <si>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</si>
  <si>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</si>
  <si>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</si>
  <si>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</si>
  <si>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</si>
  <si>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</si>
  <si>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</si>
  <si>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</si>
  <si>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</si>
  <si>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</si>
  <si>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</si>
  <si>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</si>
  <si>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</si>
  <si>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</si>
  <si>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</si>
  <si>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</si>
  <si>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</si>
  <si>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</si>
  <si>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</si>
  <si>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</si>
  <si>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</si>
  <si>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</si>
  <si>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</si>
  <si>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</si>
  <si>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</si>
  <si>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</si>
  <si>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</si>
  <si>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</si>
  <si>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</si>
  <si>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</si>
  <si>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</si>
  <si>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</si>
  <si>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</si>
  <si>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</si>
  <si>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</si>
  <si>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</si>
  <si>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</si>
  <si>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</si>
  <si>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</si>
  <si>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</si>
  <si>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</si>
  <si>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</si>
  <si>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</si>
  <si>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</si>
  <si>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</si>
  <si>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</si>
  <si>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</si>
  <si>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</si>
  <si>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</si>
  <si>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</si>
  <si>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</si>
  <si>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</si>
  <si>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</si>
  <si>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</si>
  <si>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</si>
  <si>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</si>
  <si>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</si>
  <si>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</si>
  <si>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</si>
  <si>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</si>
  <si>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</si>
  <si>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</si>
  <si>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</si>
  <si>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</si>
  <si>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</si>
  <si>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</si>
  <si>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</si>
  <si>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</si>
  <si>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</si>
  <si>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</si>
  <si>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</si>
  <si>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</si>
  <si>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</si>
  <si>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</si>
  <si>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</si>
  <si>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</si>
  <si>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</si>
  <si>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</si>
  <si>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</si>
  <si>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</si>
  <si>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</si>
  <si>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</si>
  <si>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</si>
  <si>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</si>
  <si>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</si>
  <si>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</si>
  <si>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</si>
  <si>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</si>
  <si>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</si>
  <si>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</si>
  <si>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</si>
  <si>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</si>
  <si>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</si>
  <si>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</si>
  <si>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</si>
  <si>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</si>
  <si>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</si>
  <si>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</si>
  <si>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</si>
  <si>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</si>
  <si>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</si>
  <si>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</si>
  <si>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</si>
  <si>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</si>
  <si>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</si>
  <si>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</si>
  <si>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</si>
  <si>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</si>
  <si>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</si>
  <si>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</si>
  <si>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</si>
  <si>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</si>
  <si>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</si>
  <si>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</si>
  <si>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</si>
  <si>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</si>
  <si>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</si>
  <si>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</si>
  <si>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</si>
  <si>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</si>
  <si>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</si>
  <si>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</si>
  <si>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</si>
  <si>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</si>
  <si>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</si>
  <si>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</si>
  <si>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</si>
  <si>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</si>
  <si>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</si>
  <si>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</si>
  <si>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</si>
  <si>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</si>
  <si>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</si>
  <si>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</si>
  <si>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</si>
  <si>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</si>
  <si>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</si>
  <si>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</si>
  <si>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</si>
  <si>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</si>
  <si>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</si>
  <si>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</si>
  <si>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</si>
  <si>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</si>
  <si>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</si>
  <si>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</si>
  <si>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</si>
  <si>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</si>
  <si>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</si>
  <si>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</si>
  <si>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</si>
  <si>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</si>
  <si>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</si>
  <si>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</si>
  <si>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</si>
  <si>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</si>
  <si>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</si>
  <si>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</si>
  <si>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</si>
  <si>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</si>
  <si>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</si>
  <si>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</si>
  <si>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</si>
  <si>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</si>
  <si>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</si>
  <si>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</si>
  <si>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</si>
  <si>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</si>
  <si>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</si>
  <si>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</si>
  <si>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</si>
  <si>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</si>
  <si>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</si>
  <si>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</si>
  <si>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</si>
  <si>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</si>
  <si>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</si>
  <si>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</si>
  <si>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</si>
  <si>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</si>
  <si>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</si>
  <si>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</si>
  <si>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</si>
  <si>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</si>
  <si>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</si>
  <si>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</si>
  <si>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</si>
  <si>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</si>
  <si>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</si>
  <si>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</si>
  <si>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</si>
  <si>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</si>
  <si>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</si>
  <si>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</si>
  <si>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</si>
  <si>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</si>
  <si>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</si>
  <si>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</si>
  <si>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</si>
  <si>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</si>
  <si>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</si>
  <si>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</si>
  <si>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</si>
  <si>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</si>
  <si>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</si>
  <si>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</si>
  <si>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</si>
  <si>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</si>
  <si>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</si>
  <si>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</si>
  <si>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</si>
  <si>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</si>
  <si>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</si>
  <si>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</si>
  <si>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</si>
  <si>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</si>
  <si>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</si>
  <si>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</si>
  <si>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</si>
  <si>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</si>
  <si>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</si>
  <si>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</si>
  <si>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</si>
  <si>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</si>
  <si>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</si>
  <si>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</si>
  <si>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</si>
  <si>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</si>
  <si>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</si>
  <si>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</si>
  <si>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</si>
  <si>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</si>
  <si>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</si>
  <si>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</si>
  <si>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</si>
  <si>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</si>
  <si>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</si>
  <si>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</si>
  <si>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</si>
  <si>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</si>
  <si>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</si>
  <si>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</si>
  <si>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</si>
  <si>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</si>
  <si>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</si>
  <si>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</si>
  <si>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</si>
  <si>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</si>
  <si>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</si>
  <si>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</si>
  <si>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</si>
  <si>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</si>
  <si>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</si>
  <si>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</si>
  <si>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</si>
  <si>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</si>
  <si>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</si>
  <si>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</si>
  <si>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</si>
  <si>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</si>
  <si>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</si>
  <si>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</si>
  <si>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</si>
  <si>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</si>
  <si>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</si>
  <si>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</si>
  <si>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</si>
  <si>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</si>
  <si>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</si>
  <si>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</si>
  <si>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</si>
  <si>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</si>
  <si>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</si>
  <si>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</si>
  <si>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</si>
  <si>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</si>
  <si>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</si>
  <si>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</si>
  <si>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</si>
  <si>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</si>
  <si>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</si>
  <si>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</si>
  <si>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</si>
  <si>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</si>
  <si>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</si>
  <si>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</si>
  <si>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</si>
  <si>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</si>
  <si>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</si>
  <si>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</si>
  <si>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</si>
  <si>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</si>
  <si>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</si>
  <si>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</si>
  <si>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</si>
  <si>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</si>
  <si>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</si>
  <si>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</si>
  <si>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</si>
  <si>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</si>
  <si>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</si>
  <si>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</si>
  <si>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</si>
  <si>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</si>
  <si>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</si>
  <si>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</si>
  <si>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</si>
  <si>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</si>
  <si>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</si>
  <si>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</si>
  <si>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</si>
  <si>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</si>
  <si>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</si>
  <si>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</si>
  <si>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</si>
  <si>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</si>
  <si>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</si>
  <si>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</si>
  <si>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</si>
  <si>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</si>
  <si>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</si>
  <si>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</si>
  <si>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</si>
  <si>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</si>
  <si>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</si>
  <si>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</si>
  <si>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</si>
  <si>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</si>
  <si>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</si>
  <si>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</si>
  <si>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</si>
  <si>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</si>
  <si>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</si>
  <si>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</si>
  <si>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</si>
  <si>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</si>
  <si>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</si>
  <si>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</si>
  <si>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</si>
  <si>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</si>
  <si>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</si>
  <si>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</si>
  <si>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</si>
  <si>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</si>
  <si>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</si>
  <si>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</si>
  <si>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</si>
  <si>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</si>
  <si>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</si>
  <si>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</si>
  <si>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</si>
  <si>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</si>
  <si>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</si>
  <si>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</si>
  <si>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</si>
  <si>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</si>
  <si>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</si>
  <si>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</si>
  <si>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</si>
  <si>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</si>
  <si>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</si>
  <si>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</si>
  <si>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</si>
  <si>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</si>
  <si>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</si>
  <si>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</si>
  <si>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</si>
  <si>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</si>
  <si>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</si>
  <si>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</si>
  <si>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</si>
  <si>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</si>
  <si>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</si>
  <si>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</si>
  <si>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</si>
  <si>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</si>
  <si>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</si>
  <si>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</si>
  <si>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</si>
  <si>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</si>
  <si>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</si>
  <si>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</si>
  <si>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</si>
  <si>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</si>
  <si>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</si>
  <si>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</si>
  <si>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</si>
  <si>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</si>
  <si>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</si>
  <si>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</si>
  <si>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</si>
  <si>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</si>
  <si>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</si>
  <si>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</si>
  <si>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</si>
  <si>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</si>
  <si>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</si>
  <si>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</si>
  <si>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</si>
  <si>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</si>
  <si>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</si>
  <si>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</si>
  <si>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</si>
  <si>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</si>
  <si>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</si>
  <si>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</si>
  <si>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</si>
  <si>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</si>
  <si>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</si>
  <si>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</si>
  <si>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</si>
  <si>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</si>
  <si>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</si>
  <si>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</si>
  <si>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</si>
  <si>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</si>
  <si>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</si>
  <si>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</si>
  <si>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</si>
  <si>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</si>
  <si>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</si>
  <si>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</si>
  <si>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</si>
  <si>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</si>
  <si>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</si>
  <si>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</si>
  <si>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</si>
  <si>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</si>
  <si>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</si>
  <si>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</si>
  <si>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</si>
  <si>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</si>
  <si>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</si>
  <si>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</si>
  <si>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</si>
  <si>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</si>
  <si>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</si>
  <si>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</si>
  <si>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</si>
  <si>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</si>
  <si>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</si>
  <si>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</si>
  <si>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</si>
  <si>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</si>
  <si>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</si>
  <si>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</si>
  <si>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</si>
  <si>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</si>
  <si>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</si>
  <si>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</si>
  <si>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</si>
  <si>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</si>
  <si>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</si>
  <si>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</si>
  <si>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</si>
  <si>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</si>
  <si>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</si>
  <si>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</si>
  <si>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</si>
  <si>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</si>
  <si>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</si>
  <si>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</si>
  <si>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</si>
  <si>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</si>
  <si>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</si>
  <si>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</si>
  <si>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</si>
  <si>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</si>
  <si>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</si>
  <si>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</si>
  <si>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</si>
  <si>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</si>
  <si>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</si>
  <si>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</si>
  <si>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</si>
  <si>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</si>
  <si>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</si>
  <si>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</si>
  <si>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</si>
  <si>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</si>
  <si>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</si>
  <si>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</si>
  <si>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</si>
  <si>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</si>
  <si>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</si>
  <si>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</si>
  <si>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</si>
  <si>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</si>
  <si>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</si>
  <si>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</si>
  <si>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</si>
  <si>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</si>
  <si>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</si>
  <si>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</si>
  <si>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</si>
  <si>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</si>
  <si>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</si>
  <si>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</si>
  <si>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</si>
  <si>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</si>
  <si>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</si>
  <si>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</si>
  <si>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</si>
  <si>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</si>
  <si>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</si>
  <si>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</si>
  <si>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</si>
  <si>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</si>
  <si>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</si>
  <si>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</si>
  <si>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</si>
  <si>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</si>
  <si>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</si>
  <si>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</si>
  <si>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</si>
  <si>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</si>
  <si>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</si>
  <si>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</si>
  <si>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</si>
  <si>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</si>
  <si>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</si>
  <si>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</si>
  <si>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</si>
  <si>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</si>
  <si>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</si>
  <si>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</si>
  <si>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</si>
  <si>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</si>
  <si>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</si>
  <si>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</si>
  <si>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</si>
  <si>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</si>
  <si>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</si>
  <si>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</si>
  <si>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</si>
  <si>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</si>
  <si>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</si>
  <si>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</si>
  <si>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</si>
  <si>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</si>
  <si>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</si>
  <si>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</si>
  <si>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</si>
  <si>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</si>
  <si>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</si>
  <si>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</si>
  <si>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</si>
  <si>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</si>
  <si>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</si>
  <si>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</si>
  <si>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</si>
  <si>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</si>
  <si>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</si>
  <si>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</si>
  <si>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</si>
  <si>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</si>
  <si>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</si>
  <si>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</si>
  <si>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</si>
  <si>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</si>
  <si>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</si>
  <si>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</si>
  <si>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</si>
  <si>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</si>
  <si>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</si>
  <si>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</si>
  <si>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</si>
  <si>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</si>
  <si>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</si>
  <si>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</si>
  <si>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</si>
  <si>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</si>
  <si>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</si>
  <si>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</si>
  <si>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</si>
  <si>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</si>
  <si>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</si>
  <si>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</si>
  <si>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</si>
  <si>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</si>
  <si>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</si>
  <si>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</si>
  <si>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</si>
  <si>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</si>
  <si>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</si>
  <si>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</si>
  <si>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</si>
  <si>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</si>
  <si>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</si>
  <si>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</si>
  <si>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</si>
  <si>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</si>
  <si>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</si>
  <si>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</si>
  <si>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</si>
  <si>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</si>
  <si>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</si>
  <si>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</si>
  <si>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</si>
  <si>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</si>
  <si>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</si>
  <si>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</si>
  <si>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</si>
  <si>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</si>
  <si>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</si>
  <si>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</si>
  <si>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</si>
  <si>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</si>
  <si>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</si>
  <si>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</si>
  <si>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</si>
  <si>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</si>
  <si>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</si>
  <si>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</si>
  <si>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</si>
  <si>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</si>
  <si>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</si>
  <si>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</si>
  <si>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</si>
  <si>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</si>
  <si>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</si>
  <si>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</si>
  <si>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</si>
  <si>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</si>
  <si>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</si>
  <si>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</si>
  <si>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</si>
  <si>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</si>
  <si>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</si>
  <si>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</si>
  <si>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</si>
  <si>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</si>
  <si>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</si>
  <si>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</si>
  <si>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</si>
  <si>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</si>
  <si>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</si>
  <si>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</si>
  <si>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</si>
  <si>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</si>
  <si>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</si>
  <si>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</si>
  <si>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</si>
  <si>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</si>
  <si>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</si>
  <si>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</si>
  <si>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</si>
  <si>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</si>
  <si>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</si>
  <si>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</si>
  <si>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</si>
  <si>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</si>
  <si>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</si>
  <si>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</si>
  <si>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</si>
  <si>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</si>
  <si>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</si>
  <si>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</si>
  <si>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</si>
  <si>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</si>
  <si>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</si>
  <si>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</si>
  <si>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</si>
  <si>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</si>
  <si>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</si>
  <si>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</si>
  <si>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</si>
  <si>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</si>
  <si>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</si>
  <si>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</si>
  <si>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</si>
  <si>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</si>
  <si>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</si>
  <si>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</si>
  <si>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</si>
  <si>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</si>
  <si>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</si>
  <si>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</si>
  <si>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</si>
  <si>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</si>
  <si>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</si>
  <si>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</si>
  <si>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</si>
  <si>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</si>
  <si>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</si>
  <si>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</si>
  <si>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</si>
  <si>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</si>
  <si>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</si>
  <si>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</si>
  <si>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</si>
  <si>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</si>
  <si>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</si>
  <si>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</si>
  <si>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</si>
  <si>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</si>
  <si>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</si>
  <si>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</si>
  <si>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</si>
  <si>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</si>
  <si>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</si>
  <si>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</si>
  <si>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</si>
  <si>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</si>
  <si>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</si>
  <si>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</si>
  <si>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</si>
  <si>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</si>
  <si>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</si>
  <si>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</si>
  <si>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</si>
  <si>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</si>
  <si>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</si>
  <si>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</si>
  <si>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</si>
  <si>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</si>
  <si>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</si>
  <si>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</si>
  <si>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</si>
  <si>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</si>
  <si>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</si>
  <si>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</si>
  <si>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</si>
  <si>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</si>
  <si>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</si>
  <si>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</si>
  <si>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</si>
  <si>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</si>
  <si>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</si>
  <si>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</si>
  <si>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</si>
  <si>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</si>
  <si>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</si>
  <si>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</si>
  <si>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</si>
  <si>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</si>
  <si>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</si>
  <si>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</si>
  <si>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</si>
  <si>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</si>
  <si>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</si>
  <si>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</si>
  <si>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</si>
  <si>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</si>
  <si>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</si>
  <si>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</si>
  <si>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</si>
  <si>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</si>
  <si>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</si>
  <si>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</si>
  <si>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</si>
  <si>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</si>
  <si>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</si>
  <si>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</si>
  <si>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</si>
  <si>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</si>
  <si>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</si>
  <si>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</si>
  <si>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</si>
  <si>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</si>
  <si>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</si>
  <si>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</si>
  <si>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</si>
  <si>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</si>
  <si>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</si>
  <si>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</si>
  <si>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</si>
  <si>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</si>
  <si>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</si>
  <si>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</si>
  <si>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</si>
  <si>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</si>
  <si>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</si>
  <si>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</si>
  <si>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</si>
  <si>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</si>
  <si>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</si>
  <si>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</si>
  <si>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</si>
  <si>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</si>
  <si>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</si>
  <si>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</si>
  <si>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</si>
  <si>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</si>
  <si>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</si>
  <si>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</si>
  <si>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</si>
  <si>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</si>
  <si>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</si>
  <si>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</si>
  <si>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</si>
  <si>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</si>
  <si>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</si>
  <si>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</si>
  <si>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</si>
  <si>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</si>
  <si>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</si>
  <si>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</si>
  <si>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</si>
  <si>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</si>
  <si>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</si>
  <si>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</si>
  <si>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</si>
  <si>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</si>
  <si>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</si>
  <si>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</si>
  <si>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</si>
  <si>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</si>
  <si>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</si>
  <si>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</si>
  <si>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</si>
  <si>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</si>
  <si>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</si>
  <si>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</si>
  <si>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</si>
  <si>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</si>
  <si>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</si>
  <si>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</si>
  <si>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</si>
  <si>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</si>
  <si>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</si>
  <si>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</si>
  <si>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</si>
  <si>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</si>
  <si>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</si>
  <si>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</si>
  <si>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</si>
  <si>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</si>
  <si>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</si>
  <si>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</si>
  <si>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</si>
  <si>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</si>
  <si>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</si>
  <si>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</si>
  <si>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</si>
  <si>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</si>
  <si>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</si>
  <si>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</si>
  <si>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</si>
  <si>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</si>
  <si>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</si>
  <si>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</si>
  <si>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</si>
  <si>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</si>
  <si>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</si>
  <si>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</si>
  <si>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</si>
  <si>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</si>
  <si>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</si>
  <si>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</si>
  <si>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</si>
  <si>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</si>
  <si>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</si>
  <si>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</si>
  <si>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</si>
  <si>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</si>
  <si>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</si>
  <si>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</si>
  <si>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</si>
  <si>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</si>
  <si>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</si>
  <si>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</si>
  <si>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</si>
  <si>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</si>
  <si>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</si>
  <si>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</si>
  <si>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</si>
  <si>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</si>
  <si>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</si>
  <si>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</si>
  <si>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</si>
  <si>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</si>
  <si>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</si>
  <si>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</si>
  <si>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</si>
  <si>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</si>
  <si>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</si>
  <si>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</si>
  <si>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</si>
  <si>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</si>
  <si>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</si>
  <si>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</si>
  <si>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</si>
  <si>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</si>
  <si>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</si>
  <si>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</si>
  <si>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</si>
  <si>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</si>
  <si>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</si>
  <si>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</si>
  <si>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</si>
  <si>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</si>
  <si>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</si>
  <si>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</si>
  <si>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</si>
  <si>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</si>
  <si>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</si>
  <si>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</si>
  <si>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</si>
  <si>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</si>
  <si>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</si>
  <si>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</si>
  <si>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</si>
  <si>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</si>
  <si>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</si>
  <si>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</si>
  <si>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</si>
  <si>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</si>
  <si>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</si>
  <si>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</si>
  <si>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</si>
  <si>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</si>
  <si>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</si>
  <si>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</si>
  <si>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</si>
  <si>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</si>
  <si>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</si>
  <si>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</si>
  <si>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</si>
  <si>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</si>
  <si>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</si>
  <si>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</si>
  <si>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</si>
  <si>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</si>
  <si>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</si>
  <si>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</si>
  <si>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</si>
  <si>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</si>
  <si>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</si>
  <si>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</si>
  <si>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</si>
  <si>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</si>
  <si>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</si>
  <si>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</si>
  <si>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</si>
  <si>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</si>
  <si>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</si>
  <si>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</si>
  <si>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</si>
  <si>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</si>
  <si>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</si>
  <si>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</si>
  <si>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</si>
  <si>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</si>
  <si>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</si>
  <si>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</si>
  <si>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</si>
  <si>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</si>
  <si>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</si>
  <si>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</si>
  <si>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</si>
  <si>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</si>
  <si>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</si>
  <si>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</si>
  <si>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</si>
  <si>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</si>
  <si>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</si>
  <si>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</si>
  <si>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</si>
  <si>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</si>
  <si>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</si>
  <si>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</si>
  <si>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</si>
  <si>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</si>
  <si>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</si>
  <si>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</si>
  <si>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</si>
  <si>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</si>
  <si>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</si>
  <si>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</si>
  <si>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</si>
  <si>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</si>
  <si>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</si>
  <si>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</si>
  <si>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</si>
  <si>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</si>
  <si>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</si>
  <si>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</si>
  <si>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</si>
  <si>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</si>
  <si>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</si>
  <si>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</si>
  <si>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</si>
  <si>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</si>
  <si>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</si>
  <si>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</si>
  <si>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</si>
  <si>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</si>
  <si>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</si>
  <si>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</si>
  <si>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</si>
  <si>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</si>
  <si>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</si>
  <si>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</si>
  <si>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</si>
  <si>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</si>
  <si>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</si>
  <si>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</si>
  <si>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</si>
  <si>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</si>
  <si>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</si>
  <si>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</si>
  <si>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</si>
  <si>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</si>
  <si>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</si>
  <si>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</si>
  <si>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</si>
  <si>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</si>
  <si>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</si>
  <si>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</si>
  <si>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</si>
  <si>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</si>
  <si>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</si>
  <si>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</si>
  <si>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</si>
  <si>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</si>
  <si>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</si>
  <si>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</si>
  <si>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</si>
  <si>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</si>
  <si>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</si>
  <si>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</si>
  <si>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</si>
  <si>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</si>
  <si>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</si>
  <si>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</si>
  <si>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</si>
  <si>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</si>
  <si>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</si>
  <si>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</si>
  <si>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</si>
  <si>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</si>
  <si>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</si>
  <si>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</si>
  <si>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</si>
  <si>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</si>
  <si>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</si>
  <si>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</si>
  <si>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</si>
  <si>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</si>
  <si>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</si>
  <si>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</si>
  <si>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</si>
  <si>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</si>
  <si>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</si>
  <si>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</si>
  <si>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</si>
  <si>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</si>
  <si>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</si>
  <si>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</si>
  <si>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</si>
  <si>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</si>
  <si>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</si>
  <si>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</si>
  <si>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</si>
  <si>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</si>
  <si>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</si>
  <si>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</si>
  <si>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</si>
  <si>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</si>
  <si>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</si>
  <si>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</si>
  <si>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</si>
  <si>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</si>
  <si>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</si>
  <si>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</si>
  <si>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</si>
  <si>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</si>
  <si>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</si>
  <si>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</si>
  <si>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</si>
  <si>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</si>
  <si>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</si>
  <si>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</si>
  <si>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</si>
  <si>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</si>
  <si>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</si>
  <si>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</si>
  <si>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</si>
  <si>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</si>
  <si>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</si>
  <si>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</si>
  <si>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</si>
  <si>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</si>
  <si>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</si>
  <si>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</si>
  <si>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</si>
  <si>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</si>
  <si>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</si>
  <si>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</si>
  <si>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</si>
  <si>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</si>
  <si>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</si>
  <si>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</si>
  <si>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</si>
  <si>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</si>
  <si>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</si>
  <si>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</si>
  <si>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</si>
  <si>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</si>
  <si>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</si>
  <si>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</si>
  <si>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</si>
  <si>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</si>
  <si>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</si>
  <si>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</si>
  <si>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</si>
  <si>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</si>
  <si>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</si>
  <si>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</si>
  <si>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</si>
  <si>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</si>
  <si>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</si>
  <si>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</si>
  <si>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</si>
  <si>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</si>
  <si>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</si>
  <si>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</si>
  <si>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</si>
  <si>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</si>
  <si>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</si>
  <si>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</si>
  <si>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</si>
  <si>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</si>
  <si>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</si>
  <si>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</si>
  <si>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</si>
  <si>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</si>
  <si>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</si>
  <si>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</si>
  <si>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</si>
  <si>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</si>
  <si>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</si>
  <si>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</si>
  <si>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</si>
  <si>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</si>
  <si>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</si>
  <si>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</si>
  <si>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</si>
  <si>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</si>
  <si>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</si>
  <si>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</si>
  <si>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</si>
  <si>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</si>
  <si>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</si>
  <si>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</si>
  <si>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</si>
  <si>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</si>
  <si>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</si>
  <si>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</si>
  <si>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</si>
  <si>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</si>
  <si>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</si>
  <si>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</si>
  <si>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</si>
  <si>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</si>
  <si>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</si>
  <si>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</si>
  <si>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</si>
  <si>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</si>
  <si>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</si>
  <si>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</si>
  <si>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</si>
  <si>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</si>
  <si>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</si>
  <si>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</si>
  <si>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</si>
  <si>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</si>
  <si>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</si>
  <si>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</si>
  <si>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</si>
  <si>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</si>
  <si>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</si>
  <si>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</si>
  <si>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</si>
  <si>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</si>
  <si>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</si>
  <si>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</si>
  <si>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</si>
  <si>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</si>
  <si>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</si>
  <si>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</si>
  <si>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</si>
  <si>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</si>
  <si>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</si>
  <si>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</si>
  <si>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</si>
  <si>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</si>
  <si>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</si>
  <si>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</si>
  <si>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</si>
  <si>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</si>
  <si>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</si>
  <si>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</si>
  <si>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</si>
  <si>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</si>
  <si>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</si>
  <si>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</si>
  <si>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</si>
  <si>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</si>
  <si>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</si>
  <si>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</si>
  <si>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</si>
  <si>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</si>
  <si>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</si>
  <si>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</si>
  <si>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</si>
  <si>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</si>
  <si>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</si>
  <si>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</si>
  <si>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</si>
  <si>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</si>
  <si>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</si>
  <si>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</si>
  <si>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</si>
  <si>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</si>
  <si>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</si>
  <si>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</si>
  <si>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</si>
  <si>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</si>
  <si>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</si>
  <si>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</si>
  <si>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</si>
  <si>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</si>
  <si>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</si>
  <si>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</si>
  <si>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</si>
  <si>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</si>
  <si>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</si>
  <si>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</si>
  <si>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</si>
  <si>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</si>
  <si>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</si>
  <si>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</si>
  <si>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</si>
  <si>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</si>
  <si>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</si>
  <si>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</si>
  <si>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</si>
  <si>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</si>
  <si>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</si>
  <si>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</si>
  <si>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</si>
  <si>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</si>
  <si>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</si>
  <si>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</si>
  <si>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</si>
  <si>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</si>
  <si>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</si>
  <si>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</si>
  <si>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</si>
  <si>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</si>
  <si>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</si>
  <si>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</si>
  <si>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</si>
  <si>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</si>
  <si>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</si>
  <si>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</si>
  <si>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</si>
  <si>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</si>
  <si>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</si>
  <si>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</si>
  <si>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</si>
  <si>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</si>
  <si>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</si>
  <si>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</si>
  <si>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</si>
  <si>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</si>
  <si>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</si>
  <si>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</si>
  <si>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</si>
  <si>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</si>
  <si>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</si>
  <si>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</si>
  <si>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</si>
  <si>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</si>
  <si>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</si>
  <si>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</si>
  <si>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</si>
  <si>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</si>
  <si>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</si>
  <si>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</si>
  <si>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</si>
  <si>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</si>
  <si>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</si>
  <si>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</si>
  <si>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</si>
  <si>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</si>
  <si>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</si>
  <si>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</si>
  <si>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</si>
  <si>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</si>
  <si>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</si>
  <si>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</si>
  <si>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</si>
  <si>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</si>
  <si>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</si>
  <si>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</si>
  <si>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</si>
  <si>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</si>
  <si>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</si>
  <si>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</si>
  <si>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</si>
  <si>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</si>
  <si>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</si>
  <si>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</si>
  <si>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</si>
  <si>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</si>
  <si>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</si>
  <si>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</si>
  <si>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</si>
  <si>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</si>
  <si>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</si>
  <si>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</si>
  <si>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</si>
  <si>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</si>
  <si>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</si>
  <si>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</si>
  <si>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</si>
  <si>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</si>
  <si>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</si>
  <si>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</si>
  <si>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</si>
  <si>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</si>
  <si>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</si>
  <si>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</si>
  <si>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</si>
  <si>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</si>
  <si>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</si>
  <si>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</si>
  <si>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</si>
  <si>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</si>
  <si>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</si>
  <si>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</si>
  <si>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</si>
  <si>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</si>
  <si>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</si>
  <si>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</si>
  <si>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</si>
  <si>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</si>
  <si>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</si>
  <si>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</si>
  <si>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</si>
  <si>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</si>
  <si>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</si>
  <si>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</si>
  <si>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</si>
  <si>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</si>
  <si>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</si>
  <si>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</si>
  <si>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</si>
  <si>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</si>
  <si>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</si>
  <si>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</si>
  <si>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</si>
  <si>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</si>
  <si>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</si>
  <si>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</si>
  <si>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</si>
  <si>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</si>
  <si>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</si>
  <si>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</si>
  <si>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</si>
  <si>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</si>
  <si>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</si>
  <si>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</si>
  <si>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</si>
  <si>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</si>
  <si>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</si>
  <si>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</si>
  <si>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</si>
  <si>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</si>
  <si>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</si>
  <si>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</si>
  <si>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</si>
  <si>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</si>
  <si>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</si>
  <si>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</si>
  <si>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</si>
  <si>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</si>
  <si>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</si>
  <si>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</si>
  <si>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</si>
  <si>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</si>
  <si>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</si>
  <si>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</si>
  <si>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</si>
  <si>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</si>
  <si>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</si>
  <si>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</si>
  <si>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</si>
  <si>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</si>
  <si>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</si>
  <si>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</si>
  <si>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</si>
  <si>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</si>
  <si>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</si>
  <si>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</si>
  <si>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</si>
  <si>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</si>
  <si>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</si>
  <si>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</si>
  <si>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</si>
  <si>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</si>
  <si>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</si>
  <si>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</si>
  <si>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</si>
  <si>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</si>
  <si>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</si>
  <si>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</si>
  <si>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</si>
  <si>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</si>
  <si>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</si>
  <si>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</si>
  <si>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</si>
  <si>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</si>
  <si>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</si>
  <si>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</si>
  <si>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</si>
  <si>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</si>
  <si>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</si>
  <si>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</si>
  <si>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</si>
  <si>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</si>
  <si>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</si>
  <si>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</si>
  <si>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</si>
  <si>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</si>
  <si>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</si>
  <si>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</si>
  <si>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</si>
  <si>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</si>
  <si>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</si>
  <si>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</si>
  <si>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</si>
  <si>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</si>
  <si>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</si>
  <si>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</si>
  <si>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</si>
  <si>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</si>
  <si>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</si>
  <si>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</si>
  <si>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</si>
  <si>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</si>
  <si>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</si>
  <si>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</si>
  <si>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</si>
  <si>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</si>
  <si>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</si>
  <si>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</si>
  <si>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</si>
  <si>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</si>
  <si>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</si>
  <si>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</si>
  <si>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</si>
  <si>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</si>
  <si>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</si>
  <si>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</si>
  <si>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</si>
  <si>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</si>
  <si>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</si>
  <si>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</si>
  <si>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</si>
  <si>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</si>
  <si>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</si>
  <si>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</si>
  <si>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</si>
  <si>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</si>
  <si>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</si>
  <si>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</si>
  <si>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</si>
  <si>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</si>
  <si>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</si>
  <si>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</si>
  <si>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</si>
  <si>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</si>
  <si>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</si>
  <si>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</si>
  <si>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</si>
  <si>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</si>
  <si>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</si>
  <si>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</si>
  <si>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</si>
  <si>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</si>
  <si>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</si>
  <si>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</si>
  <si>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</si>
  <si>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</si>
  <si>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</si>
  <si>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</si>
  <si>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</si>
  <si>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</si>
  <si>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</si>
  <si>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</si>
  <si>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</si>
  <si>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</si>
  <si>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</si>
  <si>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</si>
  <si>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</si>
  <si>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</si>
  <si>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</si>
  <si>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</si>
  <si>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</si>
  <si>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</si>
  <si>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</si>
  <si>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</si>
  <si>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</si>
  <si>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</si>
  <si>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</si>
  <si>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</si>
  <si>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</si>
  <si>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</si>
  <si>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</si>
  <si>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</si>
  <si>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</si>
  <si>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</si>
  <si>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</si>
  <si>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</si>
  <si>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</si>
  <si>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</si>
  <si>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</si>
  <si>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</si>
  <si>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</si>
  <si>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</si>
  <si>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</si>
  <si>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</si>
  <si>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</si>
  <si>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</si>
  <si>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</si>
  <si>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</si>
  <si>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</si>
  <si>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</si>
  <si>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</si>
  <si>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</si>
  <si>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</si>
  <si>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</si>
  <si>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</si>
  <si>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</si>
  <si>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</si>
  <si>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</si>
  <si>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</si>
  <si>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</si>
  <si>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</si>
  <si>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</si>
  <si>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</si>
  <si>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</si>
  <si>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</si>
  <si>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</si>
  <si>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</si>
  <si>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</si>
  <si>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</si>
  <si>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</si>
  <si>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</si>
  <si>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</si>
  <si>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</si>
  <si>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</si>
  <si>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</si>
  <si>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</si>
  <si>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</si>
  <si>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</si>
  <si>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</si>
  <si>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</si>
  <si>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</si>
  <si>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</si>
  <si>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</si>
  <si>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</si>
  <si>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</si>
  <si>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</si>
  <si>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</si>
  <si>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</si>
  <si>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</si>
  <si>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</si>
  <si>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</si>
  <si>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</si>
  <si>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</si>
  <si>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</si>
  <si>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</si>
  <si>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</si>
  <si>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</si>
  <si>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</si>
  <si>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</si>
  <si>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</si>
  <si>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</si>
  <si>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</si>
  <si>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</si>
  <si>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</si>
  <si>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</si>
  <si>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</si>
  <si>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</si>
  <si>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</si>
  <si>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</si>
  <si>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</si>
  <si>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</si>
  <si>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</si>
  <si>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</si>
  <si>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</si>
  <si>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</si>
  <si>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</si>
  <si>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</si>
  <si>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</si>
  <si>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</si>
  <si>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</si>
  <si>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</si>
  <si>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</si>
  <si>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</si>
  <si>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</si>
  <si>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</si>
  <si>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</si>
  <si>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</si>
  <si>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</si>
  <si>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</si>
  <si>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</si>
  <si>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</si>
  <si>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</si>
  <si>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</si>
  <si>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</si>
  <si>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</si>
  <si>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</si>
  <si>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</si>
  <si>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</si>
  <si>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</si>
  <si>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</si>
  <si>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</si>
  <si>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</si>
  <si>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</si>
  <si>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</si>
  <si>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</si>
  <si>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</si>
  <si>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</si>
  <si>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</si>
  <si>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</si>
  <si>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</si>
  <si>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</si>
  <si>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</si>
  <si>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</si>
  <si>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</si>
  <si>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</si>
  <si>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</si>
  <si>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</si>
  <si>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</si>
  <si>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</si>
  <si>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</si>
  <si>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</si>
  <si>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</si>
  <si>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</si>
  <si>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</si>
  <si>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</si>
  <si>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</si>
  <si>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</si>
  <si>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</si>
  <si>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</si>
  <si>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</si>
  <si>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</si>
  <si>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</si>
  <si>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</si>
  <si>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</si>
  <si>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</si>
  <si>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</si>
  <si>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</si>
  <si>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</si>
  <si>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</si>
  <si>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</si>
  <si>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</si>
  <si>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</si>
  <si>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</si>
  <si>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</si>
  <si>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</si>
  <si>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</si>
  <si>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</si>
  <si>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</si>
  <si>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</si>
  <si>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</si>
  <si>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</si>
  <si>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</si>
  <si>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</si>
  <si>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</si>
  <si>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</si>
  <si>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</si>
  <si>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</si>
  <si>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</si>
  <si>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</si>
  <si>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</si>
  <si>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</si>
  <si>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</si>
  <si>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</si>
  <si>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</si>
  <si>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</si>
  <si>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</si>
  <si>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</si>
  <si>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</si>
  <si>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</si>
  <si>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</si>
  <si>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</si>
  <si>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</si>
  <si>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</si>
  <si>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</si>
  <si>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</si>
  <si>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</si>
  <si>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</si>
  <si>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</si>
  <si>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</si>
  <si>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</si>
  <si>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</si>
  <si>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</si>
  <si>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</si>
  <si>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</si>
  <si>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</si>
  <si>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</si>
  <si>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</si>
  <si>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</si>
  <si>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</si>
  <si>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</si>
  <si>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</si>
  <si>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</si>
  <si>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</si>
  <si>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</si>
  <si>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</si>
  <si>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</si>
  <si>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</si>
  <si>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</si>
  <si>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</si>
  <si>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</si>
  <si>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</si>
  <si>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</si>
  <si>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</si>
  <si>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</si>
  <si>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</si>
  <si>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</si>
  <si>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</si>
  <si>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</si>
  <si>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</si>
  <si>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</si>
  <si>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</si>
  <si>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</si>
  <si>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</si>
  <si>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</si>
  <si>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</si>
  <si>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</si>
  <si>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</si>
  <si>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</si>
  <si>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</si>
  <si>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</si>
  <si>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</si>
  <si>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</si>
  <si>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</si>
  <si>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</si>
  <si>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</si>
  <si>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</si>
  <si>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</si>
  <si>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</si>
  <si>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</si>
  <si>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</si>
  <si>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</si>
  <si>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</si>
  <si>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</si>
  <si>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</si>
  <si>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</si>
  <si>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</si>
  <si>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</si>
  <si>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</si>
  <si>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</si>
  <si>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</si>
  <si>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</si>
  <si>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</si>
  <si>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</si>
  <si>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</si>
  <si>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</si>
  <si>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</si>
  <si>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</si>
  <si>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</si>
  <si>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</si>
  <si>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</si>
  <si>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</si>
  <si>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</si>
  <si>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</si>
  <si>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</si>
  <si>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</si>
  <si>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</si>
  <si>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</si>
  <si>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</si>
  <si>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</si>
  <si>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</si>
  <si>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</si>
  <si>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</si>
  <si>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</si>
  <si>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</si>
  <si>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</si>
  <si>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</si>
  <si>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</si>
  <si>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</si>
  <si>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</si>
  <si>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</si>
  <si>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</si>
  <si>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</si>
  <si>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</si>
  <si>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</si>
  <si>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</si>
  <si>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</si>
  <si>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</si>
  <si>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</si>
  <si>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</si>
  <si>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</si>
  <si>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</si>
  <si>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</si>
  <si>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</si>
  <si>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</si>
  <si>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</si>
  <si>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</si>
  <si>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</si>
  <si>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</si>
  <si>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</si>
  <si>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</si>
  <si>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</si>
  <si>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</si>
  <si>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</si>
  <si>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</si>
  <si>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</si>
  <si>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</si>
  <si>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</si>
  <si>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</si>
  <si>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</si>
  <si>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</si>
  <si>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</si>
  <si>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</si>
  <si>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</si>
  <si>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</si>
  <si>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</si>
  <si>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</si>
  <si>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</si>
  <si>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</si>
  <si>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</si>
  <si>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</si>
  <si>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</si>
  <si>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</si>
  <si>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</si>
  <si>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</si>
  <si>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</si>
  <si>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</si>
  <si>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</si>
  <si>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</si>
  <si>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</si>
  <si>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</si>
  <si>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</si>
  <si>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</si>
  <si>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</si>
  <si>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</si>
  <si>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</si>
  <si>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</si>
  <si>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</si>
  <si>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</si>
  <si>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</si>
  <si>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</si>
  <si>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</si>
  <si>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</si>
  <si>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</si>
  <si>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</si>
  <si>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</si>
  <si>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</si>
  <si>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</si>
  <si>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</si>
  <si>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</si>
  <si>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</si>
  <si>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</si>
  <si>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</si>
  <si>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</si>
  <si>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</si>
  <si>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</si>
  <si>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</si>
  <si>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</si>
  <si>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</si>
  <si>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</si>
  <si>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</si>
  <si>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</si>
  <si>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</si>
  <si>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</si>
  <si>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</si>
  <si>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</si>
  <si>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</si>
  <si>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</si>
  <si>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</si>
  <si>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</si>
  <si>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</si>
  <si>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</si>
  <si>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</si>
  <si>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</si>
  <si>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</si>
  <si>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</si>
  <si>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</si>
  <si>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</si>
  <si>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</si>
  <si>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</si>
  <si>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</si>
  <si>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</si>
  <si>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</si>
  <si>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</si>
  <si>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</si>
  <si>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</si>
  <si>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</si>
  <si>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</si>
  <si>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</si>
  <si>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</si>
  <si>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</si>
  <si>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</si>
  <si>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</si>
  <si>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</si>
  <si>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</si>
  <si>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</si>
  <si>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</si>
  <si>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</si>
  <si>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</si>
  <si>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</si>
  <si>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</si>
  <si>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</si>
  <si>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</si>
  <si>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</si>
  <si>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</si>
  <si>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</si>
  <si>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</si>
  <si>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</si>
  <si>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</si>
  <si>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</si>
  <si>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</si>
  <si>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</si>
  <si>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</si>
  <si>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</si>
  <si>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</si>
  <si>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</si>
  <si>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</si>
  <si>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</si>
  <si>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</si>
  <si>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</si>
  <si>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</si>
  <si>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</si>
  <si>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</si>
  <si>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</si>
  <si>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</si>
  <si>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</si>
  <si>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</si>
  <si>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</si>
  <si>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</si>
  <si>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</si>
  <si>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</si>
  <si>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</si>
  <si>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</si>
  <si>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</si>
  <si>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</si>
  <si>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</si>
  <si>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</si>
  <si>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</si>
  <si>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</si>
  <si>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</si>
  <si>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</si>
  <si>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</si>
  <si>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</si>
  <si>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</si>
  <si>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</si>
  <si>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</si>
  <si>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</si>
  <si>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</si>
  <si>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</si>
  <si>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</si>
  <si>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</si>
  <si>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</si>
  <si>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</si>
  <si>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</si>
  <si>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</si>
  <si>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</si>
  <si>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</si>
  <si>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</si>
  <si>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</si>
  <si>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</si>
  <si>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</si>
  <si>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</si>
  <si>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</si>
  <si>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</si>
  <si>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</si>
  <si>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</si>
  <si>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</si>
  <si>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</si>
  <si>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</si>
  <si>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</si>
  <si>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</si>
  <si>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</si>
  <si>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</si>
  <si>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</si>
  <si>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</si>
  <si>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</si>
  <si>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</si>
  <si>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</si>
  <si>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</si>
  <si>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</si>
  <si>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</si>
  <si>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</si>
  <si>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</si>
  <si>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</si>
  <si>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</si>
  <si>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</si>
  <si>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</si>
  <si>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</si>
  <si>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</si>
  <si>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</si>
  <si>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</si>
  <si>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</si>
  <si>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</si>
  <si>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</si>
  <si>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</si>
  <si>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</si>
  <si>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</si>
  <si>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</si>
  <si>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</si>
  <si>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</si>
  <si>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</si>
  <si>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</si>
  <si>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</si>
  <si>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</si>
  <si>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</si>
  <si>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</si>
  <si>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</si>
  <si>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</si>
  <si>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</si>
  <si>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</si>
  <si>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</si>
  <si>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</si>
  <si>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</si>
  <si>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</si>
  <si>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</si>
  <si>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</si>
  <si>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</si>
  <si>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</si>
  <si>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</si>
  <si>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</si>
  <si>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</si>
  <si>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</si>
  <si>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</si>
  <si>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</si>
  <si>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</si>
  <si>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</si>
  <si>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</si>
  <si>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</si>
  <si>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</si>
  <si>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</si>
  <si>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</si>
  <si>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</si>
  <si>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</si>
  <si>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</si>
  <si>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</si>
  <si>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</si>
  <si>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</si>
  <si>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</si>
  <si>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</si>
  <si>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</si>
  <si>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</si>
  <si>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</si>
  <si>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</si>
  <si>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</si>
  <si>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</si>
  <si>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</si>
  <si>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</si>
  <si>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</si>
  <si>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</si>
  <si>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</si>
  <si>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</si>
  <si>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</si>
  <si>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</si>
  <si>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</si>
  <si>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</si>
  <si>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</si>
  <si>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</si>
  <si>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</si>
  <si>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</si>
  <si>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</si>
  <si>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</si>
  <si>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</si>
  <si>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</si>
  <si>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</si>
  <si>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</si>
  <si>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</si>
  <si>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</si>
  <si>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</si>
  <si>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</si>
  <si>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</si>
  <si>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</si>
  <si>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</si>
  <si>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</si>
  <si>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</si>
  <si>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</si>
  <si>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</si>
  <si>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</si>
  <si>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</si>
  <si>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</si>
  <si>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</si>
  <si>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</si>
  <si>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</si>
  <si>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</si>
  <si>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</si>
  <si>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</si>
  <si>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</si>
  <si>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</si>
  <si>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</si>
  <si>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</si>
  <si>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</si>
  <si>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</si>
  <si>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</si>
  <si>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</si>
  <si>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</si>
  <si>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</si>
  <si>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</si>
  <si>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</si>
  <si>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</si>
  <si>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</si>
  <si>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</si>
  <si>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</si>
  <si>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</si>
  <si>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</si>
  <si>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</si>
  <si>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</si>
  <si>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</si>
  <si>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</si>
  <si>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</si>
  <si>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</si>
  <si>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</si>
  <si>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</si>
  <si>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</si>
  <si>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</si>
  <si>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</si>
  <si>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</si>
  <si>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</si>
  <si>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</si>
  <si>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</si>
  <si>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</si>
  <si>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</si>
  <si>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</si>
  <si>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</si>
  <si>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</si>
  <si>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</si>
  <si>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</si>
  <si>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</si>
  <si>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</si>
  <si>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</si>
  <si>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</si>
  <si>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</si>
  <si>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</si>
  <si>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</si>
  <si>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</si>
  <si>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</si>
  <si>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</si>
  <si>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</si>
  <si>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</si>
  <si>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</si>
  <si>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</si>
  <si>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</si>
  <si>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</si>
  <si>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</si>
  <si>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</si>
  <si>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</si>
  <si>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</si>
  <si>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</si>
  <si>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</si>
  <si>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</si>
  <si>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</si>
  <si>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</si>
  <si>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</si>
  <si>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</si>
  <si>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</si>
  <si>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</si>
  <si>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</si>
  <si>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</si>
  <si>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</si>
  <si>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</si>
  <si>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</si>
  <si>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</si>
  <si>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</si>
  <si>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</si>
  <si>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</si>
  <si>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</si>
  <si>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</si>
  <si>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</si>
  <si>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</si>
  <si>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</si>
  <si>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</si>
  <si>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</si>
  <si>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</si>
  <si>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</si>
  <si>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</si>
  <si>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</si>
  <si>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</si>
  <si>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</si>
  <si>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</si>
  <si>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</si>
  <si>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</si>
  <si>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</si>
  <si>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</si>
  <si>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</si>
  <si>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</si>
  <si>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</si>
  <si>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</si>
  <si>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</si>
  <si>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</si>
  <si>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</si>
  <si>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</si>
  <si>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</si>
  <si>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</si>
  <si>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</si>
  <si>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</si>
  <si>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</si>
  <si>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</si>
  <si>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</si>
  <si>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</si>
  <si>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</si>
  <si>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</si>
  <si>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</si>
  <si>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</si>
  <si>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</si>
  <si>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</si>
  <si>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</si>
  <si>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</si>
  <si>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</si>
  <si>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</si>
  <si>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</si>
  <si>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</si>
  <si>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</si>
  <si>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</si>
  <si>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</si>
  <si>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</si>
  <si>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</si>
  <si>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</si>
  <si>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</si>
  <si>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</si>
  <si>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</si>
  <si>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</si>
  <si>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</si>
  <si>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</si>
  <si>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</si>
  <si>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</si>
  <si>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</si>
  <si>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</si>
  <si>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</si>
  <si>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</si>
  <si>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</si>
  <si>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</si>
  <si>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</si>
  <si>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</si>
  <si>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</si>
  <si>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</si>
  <si>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</si>
  <si>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</si>
  <si>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</si>
  <si>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</si>
  <si>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</si>
  <si>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</si>
  <si>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</si>
  <si>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</si>
  <si>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</si>
  <si>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</si>
  <si>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</si>
  <si>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</si>
  <si>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</si>
  <si>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</si>
  <si>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</si>
  <si>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</si>
  <si>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</si>
  <si>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</si>
  <si>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</si>
  <si>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</si>
  <si>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</si>
  <si>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</si>
  <si>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</si>
  <si>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</si>
  <si>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</si>
  <si>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</si>
  <si>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</si>
  <si>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</si>
  <si>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</si>
  <si>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</si>
  <si>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</si>
  <si>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</si>
  <si>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</si>
  <si>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</si>
  <si>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</si>
  <si>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</si>
  <si>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</si>
  <si>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</si>
  <si>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</si>
  <si>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</si>
  <si>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</si>
  <si>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</si>
  <si>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</si>
  <si>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</si>
  <si>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</si>
  <si>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</si>
  <si>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</si>
  <si>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</si>
  <si>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</si>
  <si>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</si>
  <si>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</si>
  <si>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</si>
  <si>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</si>
  <si>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</si>
  <si>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</si>
  <si>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</si>
  <si>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</si>
  <si>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</si>
  <si>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</si>
  <si>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</si>
  <si>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</si>
  <si>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</si>
  <si>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</si>
  <si>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</si>
  <si>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</si>
  <si>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</si>
  <si>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</si>
  <si>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</si>
  <si>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</si>
  <si>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</si>
  <si>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</si>
  <si>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</si>
  <si>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</si>
  <si>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</si>
  <si>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</si>
  <si>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</si>
  <si>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</si>
  <si>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</si>
  <si>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</si>
  <si>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</si>
  <si>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</si>
  <si>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</si>
  <si>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</si>
  <si>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</si>
  <si>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</si>
  <si>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</si>
  <si>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</si>
  <si>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</si>
  <si>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</si>
  <si>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</si>
  <si>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</si>
  <si>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</si>
  <si>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</si>
  <si>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</si>
  <si>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</si>
  <si>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</si>
  <si>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</si>
  <si>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</si>
  <si>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</si>
  <si>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</si>
  <si>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</si>
  <si>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</si>
  <si>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</si>
  <si>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</si>
  <si>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</si>
  <si>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</si>
  <si>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</si>
  <si>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</si>
  <si>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</si>
  <si>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</si>
  <si>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</si>
  <si>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</si>
  <si>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</si>
  <si>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</si>
  <si>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</si>
  <si>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</si>
  <si>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</si>
  <si>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</si>
  <si>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</si>
  <si>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</si>
  <si>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</si>
  <si>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</si>
  <si>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</si>
  <si>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</si>
  <si>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</si>
  <si>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</si>
  <si>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</si>
  <si>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</si>
  <si>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</si>
  <si>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</si>
  <si>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</si>
  <si>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</si>
  <si>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</si>
  <si>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</si>
  <si>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</si>
  <si>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</si>
  <si>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</si>
  <si>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</si>
  <si>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</si>
  <si>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</si>
  <si>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</si>
  <si>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</si>
  <si>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</si>
  <si>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</si>
  <si>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</si>
  <si>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</si>
  <si>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</si>
  <si>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</si>
  <si>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</si>
  <si>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</si>
  <si>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</si>
  <si>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</si>
  <si>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</si>
  <si>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</si>
  <si>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</si>
  <si>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</si>
  <si>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</si>
  <si>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</si>
  <si>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</si>
  <si>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</si>
  <si>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</si>
  <si>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</si>
  <si>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</si>
  <si>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</si>
  <si>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</si>
  <si>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</si>
  <si>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</si>
  <si>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</si>
  <si>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</si>
  <si>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</si>
  <si>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</si>
  <si>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</si>
  <si>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</si>
  <si>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</si>
  <si>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</si>
  <si>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</si>
  <si>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</si>
  <si>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</si>
  <si>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</si>
  <si>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</si>
  <si>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</si>
  <si>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</si>
  <si>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</si>
  <si>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</si>
  <si>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</si>
  <si>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</si>
  <si>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</si>
  <si>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</si>
  <si>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</si>
  <si>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</si>
  <si>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</si>
  <si>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</si>
  <si>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</si>
  <si>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</si>
  <si>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</si>
  <si>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</si>
  <si>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</si>
  <si>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</si>
  <si>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</si>
  <si>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</si>
  <si>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</si>
  <si>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</si>
  <si>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</si>
  <si>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</si>
  <si>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</si>
  <si>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</si>
  <si>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</si>
  <si>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</si>
  <si>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</si>
  <si>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</si>
  <si>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Lazarevac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</si>
</sst>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48" fillId="0" borderId="0" xfId="0" applyFont="1" applyFill="1" applyAlignment="1">
      <alignment horizontal="left"/>
    </xf>
    <xf numFmtId="0" fontId="36" fillId="0" borderId="0" xfId="0" applyFont="1" applyFill="1" applyBorder="1" applyAlignment="1">
      <alignment horizontal="center" vertical="center" wrapText="1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19" fillId="0" borderId="90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36" fillId="0" borderId="53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12" fillId="0" borderId="0" xfId="0" applyFont="1" applyFill="1" applyBorder="1" applyAlignment="1">
      <alignment horizontal="center" vertical="center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vertical="center"/>
    </xf>
    <xf numFmtId="0" fontId="19" fillId="0" borderId="55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36" fillId="0" borderId="0" xfId="0" applyFont="1" applyFill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1064</c:v>
                </c:pt>
                <c:pt idx="1">
                  <c:v>1331</c:v>
                </c:pt>
                <c:pt idx="2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1297</c:v>
                </c:pt>
                <c:pt idx="1">
                  <c:v>1579</c:v>
                </c:pt>
                <c:pt idx="2">
                  <c:v>1512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168320"/>
        <c:axId val="128169856"/>
      </c:barChart>
      <c:catAx>
        <c:axId val="12816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69856"/>
        <c:crosses val="autoZero"/>
        <c:auto val="1"/>
        <c:lblAlgn val="ctr"/>
        <c:lblOffset val="100"/>
        <c:noMultiLvlLbl val="0"/>
      </c:catAx>
      <c:valAx>
        <c:axId val="12816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168320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1192</c:v>
                </c:pt>
                <c:pt idx="1">
                  <c:v>1045</c:v>
                </c:pt>
                <c:pt idx="2">
                  <c:v>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238144"/>
        <c:axId val="133248128"/>
      </c:barChart>
      <c:catAx>
        <c:axId val="13323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48128"/>
        <c:crosses val="autoZero"/>
        <c:auto val="1"/>
        <c:lblAlgn val="ctr"/>
        <c:lblOffset val="100"/>
        <c:noMultiLvlLbl val="0"/>
      </c:catAx>
      <c:valAx>
        <c:axId val="133248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381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38</c:v>
                </c:pt>
                <c:pt idx="1">
                  <c:v>36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279104"/>
        <c:axId val="133284992"/>
      </c:barChart>
      <c:catAx>
        <c:axId val="133279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84992"/>
        <c:crosses val="autoZero"/>
        <c:auto val="1"/>
        <c:lblAlgn val="ctr"/>
        <c:lblOffset val="100"/>
        <c:noMultiLvlLbl val="0"/>
      </c:catAx>
      <c:valAx>
        <c:axId val="133284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279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43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520000"/>
        <c:axId val="133534080"/>
      </c:barChart>
      <c:catAx>
        <c:axId val="1335200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34080"/>
        <c:crosses val="autoZero"/>
        <c:auto val="1"/>
        <c:lblAlgn val="ctr"/>
        <c:lblOffset val="100"/>
        <c:noMultiLvlLbl val="0"/>
      </c:catAx>
      <c:valAx>
        <c:axId val="13353408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520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640576"/>
        <c:axId val="133642112"/>
      </c:barChart>
      <c:catAx>
        <c:axId val="1336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42112"/>
        <c:crosses val="autoZero"/>
        <c:auto val="1"/>
        <c:lblAlgn val="ctr"/>
        <c:lblOffset val="100"/>
        <c:noMultiLvlLbl val="0"/>
      </c:catAx>
      <c:valAx>
        <c:axId val="133642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640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18.879817938807211</c:v>
                </c:pt>
                <c:pt idx="1">
                  <c:v>61.619044178737859</c:v>
                </c:pt>
                <c:pt idx="2">
                  <c:v>19.501137882454938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49</c:v>
                </c:pt>
                <c:pt idx="1">
                  <c:v>52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11</c:v>
                </c:pt>
                <c:pt idx="1">
                  <c:v>13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3772416"/>
        <c:axId val="133773952"/>
      </c:barChart>
      <c:catAx>
        <c:axId val="1337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773952"/>
        <c:crosses val="autoZero"/>
        <c:auto val="1"/>
        <c:lblAlgn val="ctr"/>
        <c:lblOffset val="100"/>
        <c:noMultiLvlLbl val="0"/>
      </c:catAx>
      <c:valAx>
        <c:axId val="13377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772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3825280"/>
        <c:axId val="133826816"/>
      </c:barChart>
      <c:catAx>
        <c:axId val="13382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26816"/>
        <c:crosses val="autoZero"/>
        <c:auto val="1"/>
        <c:lblAlgn val="ctr"/>
        <c:lblOffset val="100"/>
        <c:noMultiLvlLbl val="0"/>
      </c:catAx>
      <c:valAx>
        <c:axId val="1338268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3825280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84.7</c:v>
                </c:pt>
                <c:pt idx="1">
                  <c:v>92.8</c:v>
                </c:pt>
                <c:pt idx="2">
                  <c:v>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86.7</c:v>
                </c:pt>
                <c:pt idx="1">
                  <c:v>94.4</c:v>
                </c:pt>
                <c:pt idx="2">
                  <c:v>99.1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874048"/>
        <c:axId val="133875584"/>
      </c:barChart>
      <c:catAx>
        <c:axId val="133874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75584"/>
        <c:crosses val="autoZero"/>
        <c:auto val="1"/>
        <c:lblAlgn val="ctr"/>
        <c:lblOffset val="100"/>
        <c:noMultiLvlLbl val="0"/>
      </c:catAx>
      <c:valAx>
        <c:axId val="1338755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740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481</c:v>
                </c:pt>
                <c:pt idx="1">
                  <c:v>373</c:v>
                </c:pt>
                <c:pt idx="2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900928"/>
        <c:axId val="133927296"/>
      </c:barChart>
      <c:catAx>
        <c:axId val="13390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27296"/>
        <c:crosses val="autoZero"/>
        <c:auto val="1"/>
        <c:lblAlgn val="ctr"/>
        <c:lblOffset val="100"/>
        <c:noMultiLvlLbl val="0"/>
      </c:catAx>
      <c:valAx>
        <c:axId val="13392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00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34</c:v>
                </c:pt>
                <c:pt idx="1">
                  <c:v>24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43</c:v>
                </c:pt>
                <c:pt idx="1">
                  <c:v>46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949312"/>
        <c:axId val="133950848"/>
      </c:barChart>
      <c:catAx>
        <c:axId val="133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50848"/>
        <c:crosses val="autoZero"/>
        <c:auto val="1"/>
        <c:lblAlgn val="ctr"/>
        <c:lblOffset val="100"/>
        <c:noMultiLvlLbl val="0"/>
      </c:catAx>
      <c:valAx>
        <c:axId val="133950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94931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229</c:v>
                </c:pt>
                <c:pt idx="1">
                  <c:v>335</c:v>
                </c:pt>
                <c:pt idx="2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117</c:v>
                </c:pt>
                <c:pt idx="1">
                  <c:v>110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847872"/>
        <c:axId val="128849408"/>
      </c:barChart>
      <c:catAx>
        <c:axId val="12884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49408"/>
        <c:crosses val="autoZero"/>
        <c:auto val="1"/>
        <c:lblAlgn val="ctr"/>
        <c:lblOffset val="100"/>
        <c:noMultiLvlLbl val="0"/>
      </c:catAx>
      <c:valAx>
        <c:axId val="12884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478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80</c:v>
                </c:pt>
                <c:pt idx="1">
                  <c:v>86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183</c:v>
                </c:pt>
                <c:pt idx="1">
                  <c:v>158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010368"/>
        <c:axId val="134011904"/>
      </c:barChart>
      <c:catAx>
        <c:axId val="13401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11904"/>
        <c:crosses val="autoZero"/>
        <c:auto val="1"/>
        <c:lblAlgn val="ctr"/>
        <c:lblOffset val="100"/>
        <c:noMultiLvlLbl val="0"/>
      </c:catAx>
      <c:valAx>
        <c:axId val="134011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0103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2.447350359426363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2.5412708160242747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2.6315789473684208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2.5214030271285628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2.4491565220532459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2.8194198605642451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3.2294187768666687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3.641223855795976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3.4768630567496297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3.5021493335259906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3.4533829426001512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3.6303868800346786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3.9428530144854244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4.1487555539500782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3.1535599465375861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1.529819744969837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1.2029043095040277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0.83986562150055988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4278528"/>
        <c:axId val="134292608"/>
      </c:barChart>
      <c:catAx>
        <c:axId val="1342785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4292608"/>
        <c:crosses val="autoZero"/>
        <c:auto val="1"/>
        <c:lblAlgn val="ctr"/>
        <c:lblOffset val="100"/>
        <c:noMultiLvlLbl val="0"/>
      </c:catAx>
      <c:valAx>
        <c:axId val="13429260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42785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2.7020192898168554</c:v>
                </c:pt>
                <c:pt idx="1">
                  <c:v>2.7327240544738651</c:v>
                </c:pt>
                <c:pt idx="2">
                  <c:v>2.682151500921143</c:v>
                </c:pt>
                <c:pt idx="3">
                  <c:v>2.6677021999060795</c:v>
                </c:pt>
                <c:pt idx="4">
                  <c:v>2.586424881696348</c:v>
                </c:pt>
                <c:pt idx="5">
                  <c:v>2.9675251959686451</c:v>
                </c:pt>
                <c:pt idx="6">
                  <c:v>3.225806451612903</c:v>
                </c:pt>
                <c:pt idx="7">
                  <c:v>3.6899902467218153</c:v>
                </c:pt>
                <c:pt idx="8">
                  <c:v>3.6574793194379223</c:v>
                </c:pt>
                <c:pt idx="9">
                  <c:v>3.364880973882888</c:v>
                </c:pt>
                <c:pt idx="10">
                  <c:v>3.1047935556117472</c:v>
                </c:pt>
                <c:pt idx="11">
                  <c:v>3.3179207455839328</c:v>
                </c:pt>
                <c:pt idx="12">
                  <c:v>3.5129863092872879</c:v>
                </c:pt>
                <c:pt idx="13">
                  <c:v>3.664703969945454</c:v>
                </c:pt>
                <c:pt idx="14">
                  <c:v>2.5792002311888163</c:v>
                </c:pt>
                <c:pt idx="15">
                  <c:v>1.1071776902792327</c:v>
                </c:pt>
                <c:pt idx="16">
                  <c:v>0.79651771845536978</c:v>
                </c:pt>
                <c:pt idx="17">
                  <c:v>0.47863309612397503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4325376"/>
        <c:axId val="134326912"/>
      </c:barChart>
      <c:catAx>
        <c:axId val="1343253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4326912"/>
        <c:crosses val="autoZero"/>
        <c:auto val="1"/>
        <c:lblAlgn val="ctr"/>
        <c:lblOffset val="100"/>
        <c:noMultiLvlLbl val="0"/>
      </c:catAx>
      <c:valAx>
        <c:axId val="1343269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253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0.22896632113567295</c:v>
                </c:pt>
                <c:pt idx="1">
                  <c:v>0.23583856182975127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0.9200283085633405</c:v>
                </c:pt>
                <c:pt idx="1">
                  <c:v>0.37378187157922838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6.3652637275717083</c:v>
                </c:pt>
                <c:pt idx="1">
                  <c:v>1.8333110844124059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20.174014404063112</c:v>
                </c:pt>
                <c:pt idx="1">
                  <c:v>12.67298536021003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54.056866908122061</c:v>
                </c:pt>
                <c:pt idx="1">
                  <c:v>70.382236461531605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5.3078556263269645</c:v>
                </c:pt>
                <c:pt idx="1">
                  <c:v>4.7879677835624976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12.947004704217143</c:v>
                </c:pt>
                <c:pt idx="1">
                  <c:v>9.713878876874471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558848"/>
        <c:axId val="134560384"/>
      </c:barChart>
      <c:catAx>
        <c:axId val="1345588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560384"/>
        <c:crosses val="autoZero"/>
        <c:auto val="1"/>
        <c:lblAlgn val="ctr"/>
        <c:lblOffset val="100"/>
        <c:noMultiLvlLbl val="0"/>
      </c:catAx>
      <c:valAx>
        <c:axId val="13456038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55884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26.177095041838395</c:v>
                </c:pt>
                <c:pt idx="1">
                  <c:v>22.142126106883815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26.626701636068439</c:v>
                </c:pt>
                <c:pt idx="1">
                  <c:v>33.920704845814981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46.975563048998794</c:v>
                </c:pt>
                <c:pt idx="1">
                  <c:v>43.719129622213323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0.22064027309437576</c:v>
                </c:pt>
                <c:pt idx="1">
                  <c:v>0.21803942508788324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623616"/>
        <c:axId val="134625152"/>
      </c:barChart>
      <c:catAx>
        <c:axId val="134623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625152"/>
        <c:crosses val="autoZero"/>
        <c:auto val="1"/>
        <c:lblAlgn val="ctr"/>
        <c:lblOffset val="100"/>
        <c:noMultiLvlLbl val="0"/>
      </c:catAx>
      <c:valAx>
        <c:axId val="1346251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6236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11</c:v>
                </c:pt>
                <c:pt idx="4">
                  <c:v>26</c:v>
                </c:pt>
                <c:pt idx="5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4651904"/>
        <c:axId val="134653440"/>
      </c:barChart>
      <c:catAx>
        <c:axId val="134651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53440"/>
        <c:crosses val="autoZero"/>
        <c:auto val="1"/>
        <c:lblAlgn val="ctr"/>
        <c:lblOffset val="100"/>
        <c:noMultiLvlLbl val="0"/>
      </c:catAx>
      <c:valAx>
        <c:axId val="1346534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6519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0.56999999999999995</c:v>
                </c:pt>
                <c:pt idx="1">
                  <c:v>0.28999999999999998</c:v>
                </c:pt>
                <c:pt idx="3">
                  <c:v>0.24</c:v>
                </c:pt>
                <c:pt idx="4">
                  <c:v>0.63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4710400"/>
        <c:axId val="134711936"/>
      </c:barChart>
      <c:catAx>
        <c:axId val="13471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711936"/>
        <c:crosses val="autoZero"/>
        <c:auto val="1"/>
        <c:lblAlgn val="ctr"/>
        <c:lblOffset val="100"/>
        <c:noMultiLvlLbl val="0"/>
      </c:catAx>
      <c:valAx>
        <c:axId val="13471193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71040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66.20581304006285</c:v>
                </c:pt>
                <c:pt idx="2">
                  <c:v>12.067868504772004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100</c:v>
                </c:pt>
                <c:pt idx="1">
                  <c:v>33.794186959937157</c:v>
                </c:pt>
                <c:pt idx="2">
                  <c:v>87.932131495227992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5143424"/>
        <c:axId val="135144960"/>
      </c:barChart>
      <c:catAx>
        <c:axId val="1351434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144960"/>
        <c:crosses val="autoZero"/>
        <c:auto val="1"/>
        <c:lblAlgn val="ctr"/>
        <c:lblOffset val="100"/>
        <c:noMultiLvlLbl val="0"/>
      </c:catAx>
      <c:valAx>
        <c:axId val="1351449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14342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7.4</c:v>
                </c:pt>
                <c:pt idx="1">
                  <c:v>6.8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223168"/>
        <c:axId val="135224704"/>
      </c:barChart>
      <c:catAx>
        <c:axId val="13522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224704"/>
        <c:crosses val="autoZero"/>
        <c:auto val="1"/>
        <c:lblAlgn val="ctr"/>
        <c:lblOffset val="100"/>
        <c:noMultiLvlLbl val="0"/>
      </c:catAx>
      <c:valAx>
        <c:axId val="13522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223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256</c:v>
                </c:pt>
                <c:pt idx="1">
                  <c:v>313</c:v>
                </c:pt>
                <c:pt idx="2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275</c:v>
                </c:pt>
                <c:pt idx="1">
                  <c:v>321</c:v>
                </c:pt>
                <c:pt idx="2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894720"/>
        <c:axId val="134896256"/>
      </c:barChart>
      <c:catAx>
        <c:axId val="13489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896256"/>
        <c:crosses val="autoZero"/>
        <c:auto val="1"/>
        <c:lblAlgn val="ctr"/>
        <c:lblOffset val="100"/>
        <c:noMultiLvlLbl val="0"/>
      </c:catAx>
      <c:valAx>
        <c:axId val="134896256"/>
        <c:scaling>
          <c:orientation val="minMax"/>
          <c:max val="6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89472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1447</c:v>
                </c:pt>
                <c:pt idx="1">
                  <c:v>1394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697</c:v>
                </c:pt>
                <c:pt idx="1">
                  <c:v>483</c:v>
                </c:pt>
                <c:pt idx="2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896384"/>
        <c:axId val="131400832"/>
      </c:barChart>
      <c:catAx>
        <c:axId val="128896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400832"/>
        <c:crosses val="autoZero"/>
        <c:auto val="1"/>
        <c:lblAlgn val="ctr"/>
        <c:lblOffset val="100"/>
        <c:noMultiLvlLbl val="0"/>
      </c:catAx>
      <c:valAx>
        <c:axId val="131400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88963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430</c:v>
                </c:pt>
                <c:pt idx="1">
                  <c:v>490</c:v>
                </c:pt>
                <c:pt idx="2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515</c:v>
                </c:pt>
                <c:pt idx="1">
                  <c:v>546</c:v>
                </c:pt>
                <c:pt idx="2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943488"/>
        <c:axId val="134945024"/>
      </c:barChart>
      <c:catAx>
        <c:axId val="13494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945024"/>
        <c:crosses val="autoZero"/>
        <c:auto val="1"/>
        <c:lblAlgn val="ctr"/>
        <c:lblOffset val="100"/>
        <c:noMultiLvlLbl val="0"/>
      </c:catAx>
      <c:valAx>
        <c:axId val="13494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9434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25.75834432383078</c:v>
                </c:pt>
                <c:pt idx="1">
                  <c:v>26.539880783423222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26.06269656081972</c:v>
                </c:pt>
                <c:pt idx="1">
                  <c:v>26.151953827230578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17.703155118190121</c:v>
                </c:pt>
                <c:pt idx="1">
                  <c:v>20.399280915886081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15.785736025159785</c:v>
                </c:pt>
                <c:pt idx="1">
                  <c:v>17.81625508562778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7.9638835345439789</c:v>
                </c:pt>
                <c:pt idx="1">
                  <c:v>5.8851357744346675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6.7261844374556148</c:v>
                </c:pt>
                <c:pt idx="1">
                  <c:v>3.2074936133976726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5036288"/>
        <c:axId val="135054464"/>
      </c:barChart>
      <c:catAx>
        <c:axId val="135036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5054464"/>
        <c:crosses val="autoZero"/>
        <c:auto val="1"/>
        <c:lblAlgn val="ctr"/>
        <c:lblOffset val="100"/>
        <c:noMultiLvlLbl val="0"/>
      </c:catAx>
      <c:valAx>
        <c:axId val="1350544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03628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47.37</c:v>
                </c:pt>
                <c:pt idx="1">
                  <c:v>43.76</c:v>
                </c:pt>
                <c:pt idx="2">
                  <c:v>7.31</c:v>
                </c:pt>
                <c:pt idx="3">
                  <c:v>1.25</c:v>
                </c:pt>
                <c:pt idx="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51.83</c:v>
                </c:pt>
                <c:pt idx="1">
                  <c:v>38.1</c:v>
                </c:pt>
                <c:pt idx="2">
                  <c:v>8.34</c:v>
                </c:pt>
                <c:pt idx="3">
                  <c:v>1.32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5300224"/>
        <c:axId val="135301760"/>
      </c:barChart>
      <c:catAx>
        <c:axId val="135300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301760"/>
        <c:crosses val="autoZero"/>
        <c:auto val="1"/>
        <c:lblAlgn val="ctr"/>
        <c:lblOffset val="100"/>
        <c:noMultiLvlLbl val="0"/>
      </c:catAx>
      <c:valAx>
        <c:axId val="13530176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30022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76856</c:v>
                </c:pt>
                <c:pt idx="1">
                  <c:v>80854</c:v>
                </c:pt>
                <c:pt idx="2">
                  <c:v>90244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322624"/>
        <c:axId val="135598848"/>
      </c:barChart>
      <c:catAx>
        <c:axId val="13532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598848"/>
        <c:crosses val="autoZero"/>
        <c:auto val="1"/>
        <c:lblAlgn val="ctr"/>
        <c:lblOffset val="100"/>
        <c:noMultiLvlLbl val="0"/>
      </c:catAx>
      <c:valAx>
        <c:axId val="13559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322624"/>
        <c:crosses val="autoZero"/>
        <c:crossBetween val="between"/>
        <c:majorUnit val="20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9774</c:v>
                </c:pt>
                <c:pt idx="1">
                  <c:v>10162</c:v>
                </c:pt>
                <c:pt idx="2">
                  <c:v>10327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12732</c:v>
                </c:pt>
                <c:pt idx="1">
                  <c:v>12827</c:v>
                </c:pt>
                <c:pt idx="2">
                  <c:v>13021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637248"/>
        <c:axId val="135647232"/>
      </c:barChart>
      <c:catAx>
        <c:axId val="13563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647232"/>
        <c:crosses val="autoZero"/>
        <c:auto val="1"/>
        <c:lblAlgn val="ctr"/>
        <c:lblOffset val="100"/>
        <c:noMultiLvlLbl val="0"/>
      </c:catAx>
      <c:valAx>
        <c:axId val="135647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637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25</c:v>
                </c:pt>
                <c:pt idx="1">
                  <c:v>37.299999999999997</c:v>
                </c:pt>
                <c:pt idx="2">
                  <c:v>0</c:v>
                </c:pt>
                <c:pt idx="3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84.488734835355288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15.511265164644714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8108032"/>
        <c:axId val="128109568"/>
      </c:barChart>
      <c:catAx>
        <c:axId val="1281080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109568"/>
        <c:crosses val="autoZero"/>
        <c:auto val="1"/>
        <c:lblAlgn val="ctr"/>
        <c:lblOffset val="100"/>
        <c:noMultiLvlLbl val="0"/>
      </c:catAx>
      <c:valAx>
        <c:axId val="12810956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10803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25</c:v>
                </c:pt>
                <c:pt idx="1">
                  <c:v>34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478656"/>
        <c:axId val="135492736"/>
      </c:barChart>
      <c:catAx>
        <c:axId val="13547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92736"/>
        <c:crosses val="autoZero"/>
        <c:auto val="1"/>
        <c:lblAlgn val="ctr"/>
        <c:lblOffset val="100"/>
        <c:noMultiLvlLbl val="0"/>
      </c:catAx>
      <c:valAx>
        <c:axId val="13549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478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3.6</c:v>
                </c:pt>
                <c:pt idx="1">
                  <c:v>4.9000000000000004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521408"/>
        <c:axId val="135522944"/>
      </c:barChart>
      <c:catAx>
        <c:axId val="13552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522944"/>
        <c:crosses val="autoZero"/>
        <c:auto val="1"/>
        <c:lblAlgn val="ctr"/>
        <c:lblOffset val="100"/>
        <c:noMultiLvlLbl val="0"/>
      </c:catAx>
      <c:valAx>
        <c:axId val="13552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52140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3.6</c:v>
                </c:pt>
                <c:pt idx="1">
                  <c:v>3.6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539328"/>
        <c:axId val="135545216"/>
      </c:barChart>
      <c:catAx>
        <c:axId val="13553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545216"/>
        <c:crosses val="autoZero"/>
        <c:auto val="1"/>
        <c:lblAlgn val="ctr"/>
        <c:lblOffset val="100"/>
        <c:noMultiLvlLbl val="0"/>
      </c:catAx>
      <c:valAx>
        <c:axId val="1355452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53932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26.1</c:v>
                </c:pt>
                <c:pt idx="1">
                  <c:v>56.1</c:v>
                </c:pt>
                <c:pt idx="2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6.23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5923584"/>
        <c:axId val="135925120"/>
      </c:barChart>
      <c:catAx>
        <c:axId val="13592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925120"/>
        <c:crosses val="autoZero"/>
        <c:auto val="1"/>
        <c:lblAlgn val="ctr"/>
        <c:lblOffset val="100"/>
        <c:noMultiLvlLbl val="0"/>
      </c:catAx>
      <c:valAx>
        <c:axId val="13592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592358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12.5</c:v>
                </c:pt>
                <c:pt idx="1">
                  <c:v>9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5966720"/>
        <c:axId val="135968256"/>
      </c:barChart>
      <c:catAx>
        <c:axId val="13596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68256"/>
        <c:crosses val="autoZero"/>
        <c:auto val="1"/>
        <c:lblAlgn val="ctr"/>
        <c:lblOffset val="100"/>
        <c:noMultiLvlLbl val="0"/>
      </c:catAx>
      <c:valAx>
        <c:axId val="13596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66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23.8</c:v>
                </c:pt>
                <c:pt idx="1">
                  <c:v>17.899999999999999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0.4</c:v>
                </c:pt>
                <c:pt idx="1">
                  <c:v>3.1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75.8</c:v>
                </c:pt>
                <c:pt idx="1">
                  <c:v>79</c:v>
                </c:pt>
                <c:pt idx="2">
                  <c:v>81.099999999999994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5794048"/>
        <c:axId val="135816320"/>
      </c:barChart>
      <c:catAx>
        <c:axId val="13579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5816320"/>
        <c:crosses val="autoZero"/>
        <c:auto val="1"/>
        <c:lblAlgn val="ctr"/>
        <c:lblOffset val="100"/>
        <c:noMultiLvlLbl val="0"/>
      </c:catAx>
      <c:valAx>
        <c:axId val="135816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579404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306</c:v>
                </c:pt>
                <c:pt idx="1">
                  <c:v>227</c:v>
                </c:pt>
                <c:pt idx="2">
                  <c:v>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23</c:v>
                </c:pt>
                <c:pt idx="1">
                  <c:v>20</c:v>
                </c:pt>
                <c:pt idx="2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834624"/>
        <c:axId val="135836416"/>
      </c:barChart>
      <c:catAx>
        <c:axId val="135834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836416"/>
        <c:crosses val="autoZero"/>
        <c:auto val="1"/>
        <c:lblAlgn val="ctr"/>
        <c:lblOffset val="100"/>
        <c:noMultiLvlLbl val="0"/>
      </c:catAx>
      <c:valAx>
        <c:axId val="135836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8346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1790</c:v>
                </c:pt>
                <c:pt idx="1">
                  <c:v>1015</c:v>
                </c:pt>
                <c:pt idx="2">
                  <c:v>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129</c:v>
                </c:pt>
                <c:pt idx="1">
                  <c:v>120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5899776"/>
        <c:axId val="135905664"/>
      </c:barChart>
      <c:catAx>
        <c:axId val="135899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5905664"/>
        <c:crosses val="autoZero"/>
        <c:auto val="1"/>
        <c:lblAlgn val="ctr"/>
        <c:lblOffset val="100"/>
        <c:noMultiLvlLbl val="0"/>
      </c:catAx>
      <c:valAx>
        <c:axId val="1359056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5899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5.8</c:v>
                </c:pt>
                <c:pt idx="1">
                  <c:v>4.5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5.6</c:v>
                </c:pt>
                <c:pt idx="1">
                  <c:v>6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001792"/>
        <c:axId val="136015872"/>
      </c:barChart>
      <c:catAx>
        <c:axId val="136001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015872"/>
        <c:crosses val="autoZero"/>
        <c:auto val="1"/>
        <c:lblAlgn val="ctr"/>
        <c:lblOffset val="100"/>
        <c:noMultiLvlLbl val="0"/>
      </c:catAx>
      <c:valAx>
        <c:axId val="13601587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0017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34.1</c:v>
                </c:pt>
                <c:pt idx="1">
                  <c:v>35.799999999999997</c:v>
                </c:pt>
                <c:pt idx="2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46.4</c:v>
                </c:pt>
                <c:pt idx="1">
                  <c:v>47.4</c:v>
                </c:pt>
                <c:pt idx="2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324992"/>
        <c:axId val="136326528"/>
      </c:barChart>
      <c:catAx>
        <c:axId val="13632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326528"/>
        <c:crosses val="autoZero"/>
        <c:auto val="1"/>
        <c:lblAlgn val="ctr"/>
        <c:lblOffset val="100"/>
        <c:noMultiLvlLbl val="0"/>
      </c:catAx>
      <c:valAx>
        <c:axId val="13632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32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241.14400000000001</c:v>
                </c:pt>
                <c:pt idx="1">
                  <c:v>241.14400000000001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201728"/>
        <c:axId val="136203264"/>
      </c:barChart>
      <c:catAx>
        <c:axId val="136201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03264"/>
        <c:crosses val="autoZero"/>
        <c:auto val="1"/>
        <c:lblAlgn val="ctr"/>
        <c:lblOffset val="100"/>
        <c:noMultiLvlLbl val="0"/>
      </c:catAx>
      <c:valAx>
        <c:axId val="1362032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01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332</c:v>
                </c:pt>
                <c:pt idx="1">
                  <c:v>6455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241920"/>
        <c:axId val="136243456"/>
      </c:barChart>
      <c:catAx>
        <c:axId val="136241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43456"/>
        <c:crosses val="autoZero"/>
        <c:auto val="1"/>
        <c:lblAlgn val="ctr"/>
        <c:lblOffset val="100"/>
        <c:noMultiLvlLbl val="0"/>
      </c:catAx>
      <c:valAx>
        <c:axId val="1362434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419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51</c:v>
                </c:pt>
                <c:pt idx="1">
                  <c:v>51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26</c:v>
                </c:pt>
                <c:pt idx="1">
                  <c:v>26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273280"/>
        <c:axId val="136287360"/>
      </c:barChart>
      <c:catAx>
        <c:axId val="13627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87360"/>
        <c:crosses val="autoZero"/>
        <c:auto val="1"/>
        <c:lblAlgn val="ctr"/>
        <c:lblOffset val="100"/>
        <c:noMultiLvlLbl val="0"/>
      </c:catAx>
      <c:valAx>
        <c:axId val="13628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27328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23.7</c:v>
                </c:pt>
                <c:pt idx="1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59.8</c:v>
                </c:pt>
                <c:pt idx="1">
                  <c:v>45.6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16.5</c:v>
                </c:pt>
                <c:pt idx="1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1650304"/>
        <c:axId val="131651840"/>
      </c:barChart>
      <c:catAx>
        <c:axId val="131650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651840"/>
        <c:crosses val="autoZero"/>
        <c:auto val="1"/>
        <c:lblAlgn val="ctr"/>
        <c:lblOffset val="100"/>
        <c:noMultiLvlLbl val="0"/>
      </c:catAx>
      <c:valAx>
        <c:axId val="131651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6503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1064</c:v>
                </c:pt>
                <c:pt idx="1">
                  <c:v>1331</c:v>
                </c:pt>
                <c:pt idx="2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1297</c:v>
                </c:pt>
                <c:pt idx="1">
                  <c:v>1579</c:v>
                </c:pt>
                <c:pt idx="2">
                  <c:v>1512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151360"/>
        <c:axId val="131152896"/>
      </c:barChart>
      <c:catAx>
        <c:axId val="1311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52896"/>
        <c:crosses val="autoZero"/>
        <c:auto val="1"/>
        <c:lblAlgn val="ctr"/>
        <c:lblOffset val="100"/>
        <c:noMultiLvlLbl val="0"/>
      </c:catAx>
      <c:valAx>
        <c:axId val="13115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51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229</c:v>
                </c:pt>
                <c:pt idx="1">
                  <c:v>335</c:v>
                </c:pt>
                <c:pt idx="2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117</c:v>
                </c:pt>
                <c:pt idx="1">
                  <c:v>110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197568"/>
        <c:axId val="131211648"/>
      </c:barChart>
      <c:catAx>
        <c:axId val="13119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211648"/>
        <c:crosses val="autoZero"/>
        <c:auto val="1"/>
        <c:lblAlgn val="ctr"/>
        <c:lblOffset val="100"/>
        <c:noMultiLvlLbl val="0"/>
      </c:catAx>
      <c:valAx>
        <c:axId val="131211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197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1447</c:v>
                </c:pt>
                <c:pt idx="1">
                  <c:v>1394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697</c:v>
                </c:pt>
                <c:pt idx="1">
                  <c:v>483</c:v>
                </c:pt>
                <c:pt idx="2">
                  <c:v>410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226624"/>
        <c:axId val="131252992"/>
      </c:barChart>
      <c:catAx>
        <c:axId val="13122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52992"/>
        <c:crosses val="autoZero"/>
        <c:auto val="1"/>
        <c:lblAlgn val="ctr"/>
        <c:lblOffset val="100"/>
        <c:noMultiLvlLbl val="0"/>
      </c:catAx>
      <c:valAx>
        <c:axId val="13125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2266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26.1</c:v>
                </c:pt>
                <c:pt idx="1">
                  <c:v>56.1</c:v>
                </c:pt>
                <c:pt idx="2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23.7</c:v>
                </c:pt>
                <c:pt idx="1">
                  <c:v>32.9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59.8</c:v>
                </c:pt>
                <c:pt idx="1">
                  <c:v>45.6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16.5</c:v>
                </c:pt>
                <c:pt idx="1">
                  <c:v>21.5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37308032"/>
        <c:axId val="137309568"/>
      </c:barChart>
      <c:catAx>
        <c:axId val="13730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309568"/>
        <c:crosses val="autoZero"/>
        <c:auto val="1"/>
        <c:lblAlgn val="ctr"/>
        <c:lblOffset val="100"/>
        <c:noMultiLvlLbl val="0"/>
      </c:catAx>
      <c:valAx>
        <c:axId val="1373095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30803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23.8</c:v>
                </c:pt>
                <c:pt idx="1">
                  <c:v>17.899999999999999</c:v>
                </c:pt>
                <c:pt idx="2">
                  <c:v>18.8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0.4</c:v>
                </c:pt>
                <c:pt idx="1">
                  <c:v>3.1</c:v>
                </c:pt>
                <c:pt idx="2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75.8</c:v>
                </c:pt>
                <c:pt idx="1">
                  <c:v>79</c:v>
                </c:pt>
                <c:pt idx="2">
                  <c:v>81.099999999999994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7373568"/>
        <c:axId val="137375104"/>
      </c:barChart>
      <c:catAx>
        <c:axId val="1373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7375104"/>
        <c:crosses val="autoZero"/>
        <c:auto val="1"/>
        <c:lblAlgn val="ctr"/>
        <c:lblOffset val="100"/>
        <c:noMultiLvlLbl val="0"/>
      </c:catAx>
      <c:valAx>
        <c:axId val="13737510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73735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7401856"/>
        <c:axId val="137403392"/>
      </c:barChart>
      <c:catAx>
        <c:axId val="1374018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403392"/>
        <c:crosses val="autoZero"/>
        <c:auto val="1"/>
        <c:lblAlgn val="ctr"/>
        <c:lblOffset val="100"/>
        <c:noMultiLvlLbl val="0"/>
      </c:catAx>
      <c:valAx>
        <c:axId val="1374033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74018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366</c:v>
                </c:pt>
                <c:pt idx="1">
                  <c:v>303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202</c:v>
                </c:pt>
                <c:pt idx="1">
                  <c:v>489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459584"/>
        <c:axId val="137461120"/>
      </c:barChart>
      <c:catAx>
        <c:axId val="1374595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461120"/>
        <c:crosses val="autoZero"/>
        <c:auto val="1"/>
        <c:lblAlgn val="ctr"/>
        <c:lblOffset val="100"/>
        <c:noMultiLvlLbl val="0"/>
      </c:catAx>
      <c:valAx>
        <c:axId val="13746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459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80</c:v>
                </c:pt>
                <c:pt idx="1">
                  <c:v>74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50</c:v>
                </c:pt>
                <c:pt idx="1">
                  <c:v>124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7905664"/>
        <c:axId val="137907200"/>
      </c:barChart>
      <c:catAx>
        <c:axId val="13790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907200"/>
        <c:crosses val="autoZero"/>
        <c:auto val="1"/>
        <c:lblAlgn val="ctr"/>
        <c:lblOffset val="100"/>
        <c:noMultiLvlLbl val="0"/>
      </c:catAx>
      <c:valAx>
        <c:axId val="137907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7905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2395</c:v>
                </c:pt>
                <c:pt idx="1">
                  <c:v>2241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950336"/>
        <c:axId val="137951872"/>
      </c:barChart>
      <c:catAx>
        <c:axId val="137950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7951872"/>
        <c:crosses val="autoZero"/>
        <c:auto val="1"/>
        <c:lblAlgn val="ctr"/>
        <c:lblOffset val="100"/>
        <c:noMultiLvlLbl val="0"/>
      </c:catAx>
      <c:valAx>
        <c:axId val="13795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50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31551616"/>
        <c:axId val="131553152"/>
      </c:barChart>
      <c:catAx>
        <c:axId val="131551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1553152"/>
        <c:crosses val="autoZero"/>
        <c:auto val="1"/>
        <c:lblAlgn val="ctr"/>
        <c:lblOffset val="100"/>
        <c:noMultiLvlLbl val="0"/>
      </c:catAx>
      <c:valAx>
        <c:axId val="13155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1551616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1192</c:v>
                </c:pt>
                <c:pt idx="1">
                  <c:v>1045</c:v>
                </c:pt>
                <c:pt idx="2">
                  <c:v>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976448"/>
        <c:axId val="137986432"/>
      </c:barChart>
      <c:catAx>
        <c:axId val="13797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86432"/>
        <c:crosses val="autoZero"/>
        <c:auto val="1"/>
        <c:lblAlgn val="ctr"/>
        <c:lblOffset val="100"/>
        <c:noMultiLvlLbl val="0"/>
      </c:catAx>
      <c:valAx>
        <c:axId val="137986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976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38</c:v>
                </c:pt>
                <c:pt idx="1">
                  <c:v>36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636480"/>
        <c:axId val="137654656"/>
      </c:barChart>
      <c:catAx>
        <c:axId val="1376364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654656"/>
        <c:crosses val="autoZero"/>
        <c:auto val="1"/>
        <c:lblAlgn val="ctr"/>
        <c:lblOffset val="100"/>
        <c:noMultiLvlLbl val="0"/>
      </c:catAx>
      <c:valAx>
        <c:axId val="1376546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37636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25</c:v>
                </c:pt>
                <c:pt idx="1">
                  <c:v>34</c:v>
                </c:pt>
                <c:pt idx="2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757056"/>
        <c:axId val="137758592"/>
      </c:barChart>
      <c:catAx>
        <c:axId val="13775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58592"/>
        <c:crosses val="autoZero"/>
        <c:auto val="1"/>
        <c:lblAlgn val="ctr"/>
        <c:lblOffset val="100"/>
        <c:noMultiLvlLbl val="0"/>
      </c:catAx>
      <c:valAx>
        <c:axId val="137758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757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43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805184"/>
        <c:axId val="137806976"/>
      </c:barChart>
      <c:catAx>
        <c:axId val="1378051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06976"/>
        <c:crosses val="autoZero"/>
        <c:auto val="1"/>
        <c:lblAlgn val="ctr"/>
        <c:lblOffset val="100"/>
        <c:noMultiLvlLbl val="0"/>
      </c:catAx>
      <c:valAx>
        <c:axId val="137806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05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241.14400000000001</c:v>
                </c:pt>
                <c:pt idx="1">
                  <c:v>241.14400000000001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824896"/>
        <c:axId val="137838976"/>
      </c:barChart>
      <c:catAx>
        <c:axId val="137824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38976"/>
        <c:crosses val="autoZero"/>
        <c:auto val="1"/>
        <c:lblAlgn val="ctr"/>
        <c:lblOffset val="100"/>
        <c:noMultiLvlLbl val="0"/>
      </c:catAx>
      <c:valAx>
        <c:axId val="1378389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24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7879936"/>
        <c:axId val="137881472"/>
      </c:barChart>
      <c:catAx>
        <c:axId val="137879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81472"/>
        <c:crosses val="autoZero"/>
        <c:auto val="1"/>
        <c:lblAlgn val="ctr"/>
        <c:lblOffset val="100"/>
        <c:noMultiLvlLbl val="0"/>
      </c:catAx>
      <c:valAx>
        <c:axId val="137881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7879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12.5</c:v>
                </c:pt>
                <c:pt idx="1">
                  <c:v>9</c:v>
                </c:pt>
                <c:pt idx="2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033024"/>
        <c:axId val="138034560"/>
      </c:barChart>
      <c:catAx>
        <c:axId val="13803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34560"/>
        <c:crosses val="autoZero"/>
        <c:auto val="1"/>
        <c:lblAlgn val="ctr"/>
        <c:lblOffset val="100"/>
        <c:noMultiLvlLbl val="0"/>
      </c:catAx>
      <c:valAx>
        <c:axId val="138034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330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7.4</c:v>
                </c:pt>
                <c:pt idx="1">
                  <c:v>6.8</c:v>
                </c:pt>
                <c:pt idx="2">
                  <c:v>10.7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063232"/>
        <c:axId val="138077312"/>
      </c:barChart>
      <c:catAx>
        <c:axId val="138063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077312"/>
        <c:crosses val="autoZero"/>
        <c:auto val="1"/>
        <c:lblAlgn val="ctr"/>
        <c:lblOffset val="100"/>
        <c:noMultiLvlLbl val="0"/>
      </c:catAx>
      <c:valAx>
        <c:axId val="138077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0632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18.879817938807211</c:v>
                </c:pt>
                <c:pt idx="1">
                  <c:v>61.619044178737859</c:v>
                </c:pt>
                <c:pt idx="2">
                  <c:v>19.501137882454938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49</c:v>
                </c:pt>
                <c:pt idx="1">
                  <c:v>52</c:v>
                </c:pt>
                <c:pt idx="2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11</c:v>
                </c:pt>
                <c:pt idx="1">
                  <c:v>13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8221056"/>
        <c:axId val="138222592"/>
      </c:barChart>
      <c:catAx>
        <c:axId val="13822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22592"/>
        <c:crosses val="autoZero"/>
        <c:auto val="1"/>
        <c:lblAlgn val="ctr"/>
        <c:lblOffset val="100"/>
        <c:noMultiLvlLbl val="0"/>
      </c:catAx>
      <c:valAx>
        <c:axId val="138222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221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366</c:v>
                </c:pt>
                <c:pt idx="1">
                  <c:v>303</c:v>
                </c:pt>
                <c:pt idx="2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202</c:v>
                </c:pt>
                <c:pt idx="1">
                  <c:v>489</c:v>
                </c:pt>
                <c:pt idx="2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307008"/>
        <c:axId val="133316992"/>
      </c:barChart>
      <c:catAx>
        <c:axId val="133307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316992"/>
        <c:crosses val="autoZero"/>
        <c:auto val="1"/>
        <c:lblAlgn val="ctr"/>
        <c:lblOffset val="100"/>
        <c:noMultiLvlLbl val="0"/>
      </c:catAx>
      <c:valAx>
        <c:axId val="133316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307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38261632"/>
        <c:axId val="138263168"/>
      </c:barChart>
      <c:catAx>
        <c:axId val="1382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263168"/>
        <c:crosses val="autoZero"/>
        <c:auto val="1"/>
        <c:lblAlgn val="ctr"/>
        <c:lblOffset val="100"/>
        <c:noMultiLvlLbl val="0"/>
      </c:catAx>
      <c:valAx>
        <c:axId val="13826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382616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84.7</c:v>
                </c:pt>
                <c:pt idx="1">
                  <c:v>92.8</c:v>
                </c:pt>
                <c:pt idx="2">
                  <c:v>96.4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86.7</c:v>
                </c:pt>
                <c:pt idx="1">
                  <c:v>94.4</c:v>
                </c:pt>
                <c:pt idx="2">
                  <c:v>99.1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310400"/>
        <c:axId val="138311936"/>
      </c:barChart>
      <c:catAx>
        <c:axId val="13831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11936"/>
        <c:crosses val="autoZero"/>
        <c:auto val="1"/>
        <c:lblAlgn val="ctr"/>
        <c:lblOffset val="100"/>
        <c:noMultiLvlLbl val="0"/>
      </c:catAx>
      <c:valAx>
        <c:axId val="13831193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104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481</c:v>
                </c:pt>
                <c:pt idx="1">
                  <c:v>373</c:v>
                </c:pt>
                <c:pt idx="2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8357376"/>
        <c:axId val="138367360"/>
      </c:barChart>
      <c:catAx>
        <c:axId val="13835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67360"/>
        <c:crosses val="autoZero"/>
        <c:auto val="1"/>
        <c:lblAlgn val="ctr"/>
        <c:lblOffset val="100"/>
        <c:noMultiLvlLbl val="0"/>
      </c:catAx>
      <c:valAx>
        <c:axId val="1383673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5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34</c:v>
                </c:pt>
                <c:pt idx="1">
                  <c:v>24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43</c:v>
                </c:pt>
                <c:pt idx="1">
                  <c:v>46</c:v>
                </c:pt>
                <c:pt idx="2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397568"/>
        <c:axId val="138399104"/>
      </c:barChart>
      <c:catAx>
        <c:axId val="13839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99104"/>
        <c:crosses val="autoZero"/>
        <c:auto val="1"/>
        <c:lblAlgn val="ctr"/>
        <c:lblOffset val="100"/>
        <c:noMultiLvlLbl val="0"/>
      </c:catAx>
      <c:valAx>
        <c:axId val="13839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397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80</c:v>
                </c:pt>
                <c:pt idx="1">
                  <c:v>86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183</c:v>
                </c:pt>
                <c:pt idx="1">
                  <c:v>158</c:v>
                </c:pt>
                <c:pt idx="2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454528"/>
        <c:axId val="138456064"/>
      </c:barChart>
      <c:catAx>
        <c:axId val="13845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56064"/>
        <c:crosses val="autoZero"/>
        <c:auto val="1"/>
        <c:lblAlgn val="ctr"/>
        <c:lblOffset val="100"/>
        <c:noMultiLvlLbl val="0"/>
      </c:catAx>
      <c:valAx>
        <c:axId val="138456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8454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2.447350359426363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2.5412708160242747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2.6315789473684208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2.5214030271285628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2.4491565220532459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2.8194198605642451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3.2294187768666687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3.641223855795976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3.4768630567496297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3.5021493335259906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3.4533829426001512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3.6303868800346786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3.9428530144854244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4.1487555539500782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3.1535599465375861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1.529819744969837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1.2029043095040277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0.83986562150055988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763648"/>
        <c:axId val="138773632"/>
      </c:barChart>
      <c:catAx>
        <c:axId val="13876364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38773632"/>
        <c:crosses val="autoZero"/>
        <c:auto val="1"/>
        <c:lblAlgn val="ctr"/>
        <c:lblOffset val="100"/>
        <c:noMultiLvlLbl val="0"/>
      </c:catAx>
      <c:valAx>
        <c:axId val="1387736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3876364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2.7020192898168554</c:v>
                </c:pt>
                <c:pt idx="1">
                  <c:v>2.7327240544738651</c:v>
                </c:pt>
                <c:pt idx="2">
                  <c:v>2.682151500921143</c:v>
                </c:pt>
                <c:pt idx="3">
                  <c:v>2.6677021999060795</c:v>
                </c:pt>
                <c:pt idx="4">
                  <c:v>2.586424881696348</c:v>
                </c:pt>
                <c:pt idx="5">
                  <c:v>2.9675251959686451</c:v>
                </c:pt>
                <c:pt idx="6">
                  <c:v>3.225806451612903</c:v>
                </c:pt>
                <c:pt idx="7">
                  <c:v>3.6899902467218153</c:v>
                </c:pt>
                <c:pt idx="8">
                  <c:v>3.6574793194379223</c:v>
                </c:pt>
                <c:pt idx="9">
                  <c:v>3.364880973882888</c:v>
                </c:pt>
                <c:pt idx="10">
                  <c:v>3.1047935556117472</c:v>
                </c:pt>
                <c:pt idx="11">
                  <c:v>3.3179207455839328</c:v>
                </c:pt>
                <c:pt idx="12">
                  <c:v>3.5129863092872879</c:v>
                </c:pt>
                <c:pt idx="13">
                  <c:v>3.664703969945454</c:v>
                </c:pt>
                <c:pt idx="14">
                  <c:v>2.5792002311888163</c:v>
                </c:pt>
                <c:pt idx="15">
                  <c:v>1.1071776902792327</c:v>
                </c:pt>
                <c:pt idx="16">
                  <c:v>0.79651771845536978</c:v>
                </c:pt>
                <c:pt idx="17">
                  <c:v>0.47863309612397503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871168"/>
        <c:axId val="138872704"/>
      </c:barChart>
      <c:catAx>
        <c:axId val="1388711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38872704"/>
        <c:crosses val="autoZero"/>
        <c:auto val="1"/>
        <c:lblAlgn val="ctr"/>
        <c:lblOffset val="100"/>
        <c:noMultiLvlLbl val="0"/>
      </c:catAx>
      <c:valAx>
        <c:axId val="13887270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887116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0.22896632113567295</c:v>
                </c:pt>
                <c:pt idx="1">
                  <c:v>0.23583856182975127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0.9200283085633405</c:v>
                </c:pt>
                <c:pt idx="1">
                  <c:v>0.37378187157922838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6.3652637275717083</c:v>
                </c:pt>
                <c:pt idx="1">
                  <c:v>1.8333110844124059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20.174014404063112</c:v>
                </c:pt>
                <c:pt idx="1">
                  <c:v>12.67298536021003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54.056866908122061</c:v>
                </c:pt>
                <c:pt idx="1">
                  <c:v>70.382236461531605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5.3078556263269645</c:v>
                </c:pt>
                <c:pt idx="1">
                  <c:v>4.7879677835624976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12.947004704217143</c:v>
                </c:pt>
                <c:pt idx="1">
                  <c:v>9.713878876874471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8980736"/>
        <c:axId val="138990720"/>
      </c:barChart>
      <c:catAx>
        <c:axId val="13898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990720"/>
        <c:crosses val="autoZero"/>
        <c:auto val="1"/>
        <c:lblAlgn val="ctr"/>
        <c:lblOffset val="100"/>
        <c:noMultiLvlLbl val="0"/>
      </c:catAx>
      <c:valAx>
        <c:axId val="1389907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89807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26.177095041838395</c:v>
                </c:pt>
                <c:pt idx="1">
                  <c:v>22.142126106883815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26.626701636068439</c:v>
                </c:pt>
                <c:pt idx="1">
                  <c:v>33.920704845814981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46.975563048998794</c:v>
                </c:pt>
                <c:pt idx="1">
                  <c:v>43.719129622213323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0.22064027309437576</c:v>
                </c:pt>
                <c:pt idx="1">
                  <c:v>0.21803942508788324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033216"/>
        <c:axId val="139055488"/>
      </c:barChart>
      <c:catAx>
        <c:axId val="13903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055488"/>
        <c:crosses val="autoZero"/>
        <c:auto val="1"/>
        <c:lblAlgn val="ctr"/>
        <c:lblOffset val="100"/>
        <c:noMultiLvlLbl val="0"/>
      </c:catAx>
      <c:valAx>
        <c:axId val="1390554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03321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3</c:v>
                </c:pt>
                <c:pt idx="1">
                  <c:v>3</c:v>
                </c:pt>
                <c:pt idx="2">
                  <c:v>8</c:v>
                </c:pt>
                <c:pt idx="3">
                  <c:v>11</c:v>
                </c:pt>
                <c:pt idx="4">
                  <c:v>26</c:v>
                </c:pt>
                <c:pt idx="5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18</c:v>
                </c:pt>
                <c:pt idx="3">
                  <c:v>18</c:v>
                </c:pt>
                <c:pt idx="4">
                  <c:v>17</c:v>
                </c:pt>
                <c:pt idx="5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39081984"/>
        <c:axId val="139104256"/>
      </c:barChart>
      <c:catAx>
        <c:axId val="139081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104256"/>
        <c:crosses val="autoZero"/>
        <c:auto val="1"/>
        <c:lblAlgn val="ctr"/>
        <c:lblOffset val="100"/>
        <c:noMultiLvlLbl val="0"/>
      </c:catAx>
      <c:valAx>
        <c:axId val="1391042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081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80</c:v>
                </c:pt>
                <c:pt idx="1">
                  <c:v>74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50</c:v>
                </c:pt>
                <c:pt idx="1">
                  <c:v>124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355776"/>
        <c:axId val="133357568"/>
      </c:barChart>
      <c:catAx>
        <c:axId val="133355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357568"/>
        <c:crosses val="autoZero"/>
        <c:auto val="1"/>
        <c:lblAlgn val="ctr"/>
        <c:lblOffset val="100"/>
        <c:noMultiLvlLbl val="0"/>
      </c:catAx>
      <c:valAx>
        <c:axId val="1333575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335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0.56999999999999995</c:v>
                </c:pt>
                <c:pt idx="1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9136384"/>
        <c:axId val="139138176"/>
      </c:barChart>
      <c:catAx>
        <c:axId val="139136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138176"/>
        <c:crosses val="autoZero"/>
        <c:auto val="1"/>
        <c:lblAlgn val="ctr"/>
        <c:lblOffset val="100"/>
        <c:noMultiLvlLbl val="0"/>
      </c:catAx>
      <c:valAx>
        <c:axId val="139138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1363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0</c:v>
                </c:pt>
                <c:pt idx="1">
                  <c:v>66.20581304006285</c:v>
                </c:pt>
                <c:pt idx="2">
                  <c:v>12.067868504772004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100</c:v>
                </c:pt>
                <c:pt idx="1">
                  <c:v>33.794186959937157</c:v>
                </c:pt>
                <c:pt idx="2">
                  <c:v>87.932131495227992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9180672"/>
        <c:axId val="139207040"/>
      </c:barChart>
      <c:catAx>
        <c:axId val="139180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207040"/>
        <c:crosses val="autoZero"/>
        <c:auto val="1"/>
        <c:lblAlgn val="ctr"/>
        <c:lblOffset val="100"/>
        <c:noMultiLvlLbl val="0"/>
      </c:catAx>
      <c:valAx>
        <c:axId val="1392070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1806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256</c:v>
                </c:pt>
                <c:pt idx="1">
                  <c:v>313</c:v>
                </c:pt>
                <c:pt idx="2">
                  <c:v>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275</c:v>
                </c:pt>
                <c:pt idx="1">
                  <c:v>321</c:v>
                </c:pt>
                <c:pt idx="2">
                  <c:v>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335936"/>
        <c:axId val="139341824"/>
      </c:barChart>
      <c:catAx>
        <c:axId val="13933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341824"/>
        <c:crosses val="autoZero"/>
        <c:auto val="1"/>
        <c:lblAlgn val="ctr"/>
        <c:lblOffset val="100"/>
        <c:noMultiLvlLbl val="0"/>
      </c:catAx>
      <c:valAx>
        <c:axId val="139341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335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430</c:v>
                </c:pt>
                <c:pt idx="1">
                  <c:v>490</c:v>
                </c:pt>
                <c:pt idx="2">
                  <c:v>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515</c:v>
                </c:pt>
                <c:pt idx="1">
                  <c:v>546</c:v>
                </c:pt>
                <c:pt idx="2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388800"/>
        <c:axId val="139390336"/>
      </c:barChart>
      <c:catAx>
        <c:axId val="13938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390336"/>
        <c:crosses val="autoZero"/>
        <c:auto val="1"/>
        <c:lblAlgn val="ctr"/>
        <c:lblOffset val="100"/>
        <c:noMultiLvlLbl val="0"/>
      </c:catAx>
      <c:valAx>
        <c:axId val="13939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93888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25.75834432383078</c:v>
                </c:pt>
                <c:pt idx="1">
                  <c:v>26.539880783423222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26.06269656081972</c:v>
                </c:pt>
                <c:pt idx="1">
                  <c:v>26.151953827230578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17.703155118190121</c:v>
                </c:pt>
                <c:pt idx="1">
                  <c:v>20.399280915886081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15.785736025159785</c:v>
                </c:pt>
                <c:pt idx="1">
                  <c:v>17.81625508562778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7.9638835345439789</c:v>
                </c:pt>
                <c:pt idx="1">
                  <c:v>5.8851357744346675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6.7261844374556148</c:v>
                </c:pt>
                <c:pt idx="1">
                  <c:v>3.2074936133976726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9563008"/>
        <c:axId val="139564544"/>
      </c:barChart>
      <c:catAx>
        <c:axId val="1395630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9564544"/>
        <c:crosses val="autoZero"/>
        <c:auto val="1"/>
        <c:lblAlgn val="ctr"/>
        <c:lblOffset val="100"/>
        <c:noMultiLvlLbl val="0"/>
      </c:catAx>
      <c:valAx>
        <c:axId val="13956454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56300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47.37</c:v>
                </c:pt>
                <c:pt idx="1">
                  <c:v>43.76</c:v>
                </c:pt>
                <c:pt idx="2">
                  <c:v>7.31</c:v>
                </c:pt>
                <c:pt idx="3">
                  <c:v>1.25</c:v>
                </c:pt>
                <c:pt idx="4">
                  <c:v>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51.83</c:v>
                </c:pt>
                <c:pt idx="1">
                  <c:v>38.1</c:v>
                </c:pt>
                <c:pt idx="2">
                  <c:v>8.34</c:v>
                </c:pt>
                <c:pt idx="3">
                  <c:v>1.32</c:v>
                </c:pt>
                <c:pt idx="4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0006912"/>
        <c:axId val="140008448"/>
      </c:barChart>
      <c:catAx>
        <c:axId val="14000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08448"/>
        <c:crosses val="autoZero"/>
        <c:auto val="1"/>
        <c:lblAlgn val="ctr"/>
        <c:lblOffset val="100"/>
        <c:noMultiLvlLbl val="0"/>
      </c:catAx>
      <c:valAx>
        <c:axId val="14000844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0691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76856</c:v>
                </c:pt>
                <c:pt idx="1">
                  <c:v>80854</c:v>
                </c:pt>
                <c:pt idx="2">
                  <c:v>90244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049792"/>
        <c:axId val="139924608"/>
      </c:barChart>
      <c:catAx>
        <c:axId val="14004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924608"/>
        <c:crosses val="autoZero"/>
        <c:auto val="1"/>
        <c:lblAlgn val="ctr"/>
        <c:lblOffset val="100"/>
        <c:noMultiLvlLbl val="0"/>
      </c:catAx>
      <c:valAx>
        <c:axId val="139924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4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9774</c:v>
                </c:pt>
                <c:pt idx="1">
                  <c:v>10162</c:v>
                </c:pt>
                <c:pt idx="2">
                  <c:v>10327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12732</c:v>
                </c:pt>
                <c:pt idx="1">
                  <c:v>12827</c:v>
                </c:pt>
                <c:pt idx="2">
                  <c:v>13021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9963008"/>
        <c:axId val="139977088"/>
      </c:barChart>
      <c:catAx>
        <c:axId val="13996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977088"/>
        <c:crosses val="autoZero"/>
        <c:auto val="1"/>
        <c:lblAlgn val="ctr"/>
        <c:lblOffset val="100"/>
        <c:noMultiLvlLbl val="0"/>
      </c:catAx>
      <c:valAx>
        <c:axId val="13997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96300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25</c:v>
                </c:pt>
                <c:pt idx="1">
                  <c:v>37.299999999999997</c:v>
                </c:pt>
                <c:pt idx="2">
                  <c:v>0</c:v>
                </c:pt>
                <c:pt idx="3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84.488734835355288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15.511265164644714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9761920"/>
        <c:axId val="139767808"/>
      </c:barChart>
      <c:catAx>
        <c:axId val="1397619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767808"/>
        <c:crosses val="autoZero"/>
        <c:auto val="1"/>
        <c:lblAlgn val="ctr"/>
        <c:lblOffset val="100"/>
        <c:noMultiLvlLbl val="0"/>
      </c:catAx>
      <c:valAx>
        <c:axId val="1397678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76192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2395</c:v>
                </c:pt>
                <c:pt idx="1">
                  <c:v>2241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060480"/>
        <c:axId val="133062016"/>
      </c:barChart>
      <c:catAx>
        <c:axId val="13306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33062016"/>
        <c:crosses val="autoZero"/>
        <c:auto val="1"/>
        <c:lblAlgn val="ctr"/>
        <c:lblOffset val="100"/>
        <c:noMultiLvlLbl val="0"/>
      </c:catAx>
      <c:valAx>
        <c:axId val="13306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0604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3.6</c:v>
                </c:pt>
                <c:pt idx="1">
                  <c:v>4.9000000000000004</c:v>
                </c:pt>
                <c:pt idx="2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788672"/>
        <c:axId val="139790208"/>
      </c:barChart>
      <c:catAx>
        <c:axId val="13978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790208"/>
        <c:crosses val="autoZero"/>
        <c:auto val="1"/>
        <c:lblAlgn val="ctr"/>
        <c:lblOffset val="100"/>
        <c:noMultiLvlLbl val="0"/>
      </c:catAx>
      <c:valAx>
        <c:axId val="139790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9788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3.6</c:v>
                </c:pt>
                <c:pt idx="1">
                  <c:v>3.6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9827072"/>
        <c:axId val="139828608"/>
      </c:barChart>
      <c:catAx>
        <c:axId val="13982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828608"/>
        <c:crosses val="autoZero"/>
        <c:auto val="1"/>
        <c:lblAlgn val="ctr"/>
        <c:lblOffset val="100"/>
        <c:noMultiLvlLbl val="0"/>
      </c:catAx>
      <c:valAx>
        <c:axId val="139828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9827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6.23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084352"/>
        <c:axId val="140085888"/>
      </c:barChart>
      <c:catAx>
        <c:axId val="14008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085888"/>
        <c:crosses val="autoZero"/>
        <c:auto val="1"/>
        <c:lblAlgn val="ctr"/>
        <c:lblOffset val="100"/>
        <c:noMultiLvlLbl val="0"/>
      </c:catAx>
      <c:valAx>
        <c:axId val="140085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0084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306</c:v>
                </c:pt>
                <c:pt idx="1">
                  <c:v>227</c:v>
                </c:pt>
                <c:pt idx="2">
                  <c:v>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23</c:v>
                </c:pt>
                <c:pt idx="1">
                  <c:v>20</c:v>
                </c:pt>
                <c:pt idx="2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1060480"/>
        <c:axId val="131062016"/>
      </c:barChart>
      <c:catAx>
        <c:axId val="1310604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1062016"/>
        <c:crosses val="autoZero"/>
        <c:auto val="1"/>
        <c:lblAlgn val="ctr"/>
        <c:lblOffset val="100"/>
        <c:noMultiLvlLbl val="0"/>
      </c:catAx>
      <c:valAx>
        <c:axId val="1310620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10604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1790</c:v>
                </c:pt>
                <c:pt idx="1">
                  <c:v>1015</c:v>
                </c:pt>
                <c:pt idx="2">
                  <c:v>3293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129</c:v>
                </c:pt>
                <c:pt idx="1">
                  <c:v>120</c:v>
                </c:pt>
                <c:pt idx="2">
                  <c:v>1184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41952"/>
        <c:axId val="136943488"/>
      </c:barChart>
      <c:catAx>
        <c:axId val="136941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43488"/>
        <c:crosses val="autoZero"/>
        <c:auto val="1"/>
        <c:lblAlgn val="ctr"/>
        <c:lblOffset val="100"/>
        <c:noMultiLvlLbl val="0"/>
      </c:catAx>
      <c:valAx>
        <c:axId val="1369434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941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5.8</c:v>
                </c:pt>
                <c:pt idx="1">
                  <c:v>4.5</c:v>
                </c:pt>
                <c:pt idx="2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5.6</c:v>
                </c:pt>
                <c:pt idx="1">
                  <c:v>6</c:v>
                </c:pt>
                <c:pt idx="2">
                  <c:v>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156928"/>
        <c:axId val="140158464"/>
      </c:barChart>
      <c:catAx>
        <c:axId val="140156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158464"/>
        <c:crosses val="autoZero"/>
        <c:auto val="1"/>
        <c:lblAlgn val="ctr"/>
        <c:lblOffset val="100"/>
        <c:noMultiLvlLbl val="0"/>
      </c:catAx>
      <c:valAx>
        <c:axId val="140158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0156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34.1</c:v>
                </c:pt>
                <c:pt idx="1">
                  <c:v>35.799999999999997</c:v>
                </c:pt>
                <c:pt idx="2">
                  <c:v>36.5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46.4</c:v>
                </c:pt>
                <c:pt idx="1">
                  <c:v>47.4</c:v>
                </c:pt>
                <c:pt idx="2">
                  <c:v>48.2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0217728"/>
        <c:axId val="140219520"/>
      </c:barChart>
      <c:catAx>
        <c:axId val="14021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19520"/>
        <c:crosses val="autoZero"/>
        <c:auto val="1"/>
        <c:lblAlgn val="ctr"/>
        <c:lblOffset val="100"/>
        <c:noMultiLvlLbl val="0"/>
      </c:catAx>
      <c:valAx>
        <c:axId val="1402195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02177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332</c:v>
                </c:pt>
                <c:pt idx="1">
                  <c:v>6455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0340224"/>
        <c:axId val="140366592"/>
      </c:barChart>
      <c:catAx>
        <c:axId val="140340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66592"/>
        <c:crosses val="autoZero"/>
        <c:auto val="1"/>
        <c:lblAlgn val="ctr"/>
        <c:lblOffset val="100"/>
        <c:noMultiLvlLbl val="0"/>
      </c:catAx>
      <c:valAx>
        <c:axId val="140366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0340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51</c:v>
                </c:pt>
                <c:pt idx="1">
                  <c:v>51</c:v>
                </c:pt>
                <c:pt idx="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26</c:v>
                </c:pt>
                <c:pt idx="1">
                  <c:v>26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0733440"/>
        <c:axId val="140735232"/>
      </c:barChart>
      <c:catAx>
        <c:axId val="14073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735232"/>
        <c:crosses val="autoZero"/>
        <c:auto val="1"/>
        <c:lblAlgn val="ctr"/>
        <c:lblOffset val="100"/>
        <c:noMultiLvlLbl val="0"/>
      </c:catAx>
      <c:valAx>
        <c:axId val="14073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7334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28326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27040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54071</v>
      </c>
      <c r="C4" s="35">
        <v>26170</v>
      </c>
      <c r="D4" s="63">
        <v>27901</v>
      </c>
      <c r="E4" s="211"/>
    </row>
    <row r="5" spans="1:5" ht="30" x14ac:dyDescent="0.25">
      <c r="A5" s="201" t="s">
        <v>716</v>
      </c>
      <c r="B5" s="72">
        <v>64829</v>
      </c>
      <c r="C5" s="61">
        <v>30675</v>
      </c>
      <c r="D5" s="111">
        <v>34154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8044</v>
      </c>
      <c r="C4" s="71">
        <v>12803</v>
      </c>
    </row>
    <row r="5" spans="1:6" x14ac:dyDescent="0.25">
      <c r="A5" s="286" t="s">
        <v>719</v>
      </c>
      <c r="B5" s="214">
        <v>1983</v>
      </c>
      <c r="C5" s="214">
        <v>1580</v>
      </c>
    </row>
    <row r="6" spans="1:6" x14ac:dyDescent="0.25">
      <c r="A6" s="286" t="s">
        <v>720</v>
      </c>
      <c r="B6" s="214">
        <v>4274</v>
      </c>
      <c r="C6" s="214">
        <v>4536</v>
      </c>
    </row>
    <row r="7" spans="1:6" x14ac:dyDescent="0.25">
      <c r="A7" s="286" t="s">
        <v>721</v>
      </c>
      <c r="B7" s="214">
        <v>6401</v>
      </c>
      <c r="C7" s="214">
        <v>5963</v>
      </c>
    </row>
    <row r="8" spans="1:6" x14ac:dyDescent="0.25">
      <c r="A8" s="286" t="s">
        <v>722</v>
      </c>
      <c r="B8" s="214">
        <v>29</v>
      </c>
      <c r="C8" s="214">
        <v>108</v>
      </c>
    </row>
    <row r="9" spans="1:6" x14ac:dyDescent="0.25">
      <c r="A9" s="286" t="s">
        <v>723</v>
      </c>
      <c r="B9" s="214">
        <v>2511</v>
      </c>
      <c r="C9" s="214">
        <v>2096</v>
      </c>
    </row>
    <row r="10" spans="1:6" ht="30" x14ac:dyDescent="0.25">
      <c r="A10" s="293" t="s">
        <v>724</v>
      </c>
      <c r="B10" s="214">
        <v>5596</v>
      </c>
      <c r="C10" s="214">
        <v>389</v>
      </c>
    </row>
    <row r="11" spans="1:6" x14ac:dyDescent="0.25">
      <c r="A11" s="286" t="s">
        <v>887</v>
      </c>
      <c r="B11" s="214">
        <v>1042</v>
      </c>
      <c r="C11" s="214">
        <v>1267</v>
      </c>
    </row>
    <row r="12" spans="1:6" x14ac:dyDescent="0.25">
      <c r="A12" s="294" t="s">
        <v>16</v>
      </c>
      <c r="B12" s="1">
        <f>SUM(B4:B11)</f>
        <v>29880</v>
      </c>
      <c r="C12" s="1">
        <f>SUM(C4:C11)</f>
        <v>28742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10043</v>
      </c>
      <c r="C19" s="71">
        <v>12755</v>
      </c>
    </row>
    <row r="20" spans="1:3" x14ac:dyDescent="0.25">
      <c r="A20" s="286" t="s">
        <v>719</v>
      </c>
      <c r="B20" s="214">
        <v>1303</v>
      </c>
      <c r="C20" s="214">
        <v>903</v>
      </c>
    </row>
    <row r="21" spans="1:3" x14ac:dyDescent="0.25">
      <c r="A21" s="286" t="s">
        <v>720</v>
      </c>
      <c r="B21" s="214">
        <v>4184</v>
      </c>
      <c r="C21" s="214">
        <v>4468</v>
      </c>
    </row>
    <row r="22" spans="1:3" x14ac:dyDescent="0.25">
      <c r="A22" s="286" t="s">
        <v>721</v>
      </c>
      <c r="B22" s="214">
        <v>6382</v>
      </c>
      <c r="C22" s="214">
        <v>6012</v>
      </c>
    </row>
    <row r="23" spans="1:3" x14ac:dyDescent="0.25">
      <c r="A23" s="286" t="s">
        <v>722</v>
      </c>
      <c r="B23" s="214">
        <v>22</v>
      </c>
      <c r="C23" s="214">
        <v>31</v>
      </c>
    </row>
    <row r="24" spans="1:3" x14ac:dyDescent="0.25">
      <c r="A24" s="286" t="s">
        <v>723</v>
      </c>
      <c r="B24" s="214">
        <v>1848</v>
      </c>
      <c r="C24" s="214">
        <v>1552</v>
      </c>
    </row>
    <row r="25" spans="1:3" ht="30" x14ac:dyDescent="0.25">
      <c r="A25" s="293" t="s">
        <v>724</v>
      </c>
      <c r="B25" s="214">
        <v>3679</v>
      </c>
      <c r="C25" s="214">
        <v>262</v>
      </c>
    </row>
    <row r="26" spans="1:3" x14ac:dyDescent="0.25">
      <c r="A26" s="286" t="s">
        <v>887</v>
      </c>
      <c r="B26" s="214">
        <v>744</v>
      </c>
      <c r="C26" s="214">
        <v>958</v>
      </c>
    </row>
    <row r="27" spans="1:3" x14ac:dyDescent="0.25">
      <c r="A27" s="294" t="s">
        <v>16</v>
      </c>
      <c r="B27" s="1">
        <f>SUM(B19:B26)</f>
        <v>28205</v>
      </c>
      <c r="C27" s="1">
        <f>SUM(C19:C26)</f>
        <v>26941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74.42</v>
      </c>
      <c r="C4" s="1018">
        <v>71.72</v>
      </c>
      <c r="D4" s="1018">
        <v>77.22</v>
      </c>
      <c r="E4" s="1019">
        <v>147</v>
      </c>
      <c r="F4" s="1019">
        <v>123.7</v>
      </c>
      <c r="G4" s="1020">
        <v>41.8</v>
      </c>
      <c r="H4" s="1021">
        <v>40.6</v>
      </c>
      <c r="I4" s="1022">
        <v>43</v>
      </c>
      <c r="J4" s="1019">
        <v>3.6</v>
      </c>
    </row>
    <row r="5" spans="1:12" x14ac:dyDescent="0.25">
      <c r="A5" s="498">
        <v>2021</v>
      </c>
      <c r="B5" s="757">
        <v>73.28</v>
      </c>
      <c r="C5" s="758">
        <v>70.45</v>
      </c>
      <c r="D5" s="758">
        <v>76.260000000000005</v>
      </c>
      <c r="E5" s="1023">
        <v>145</v>
      </c>
      <c r="F5" s="1023">
        <v>123.9</v>
      </c>
      <c r="G5" s="1024">
        <v>41.9</v>
      </c>
      <c r="H5" s="1025">
        <v>40.6</v>
      </c>
      <c r="I5" s="1026">
        <v>43.1</v>
      </c>
      <c r="J5" s="1023">
        <v>3.6</v>
      </c>
    </row>
    <row r="6" spans="1:12" x14ac:dyDescent="0.25">
      <c r="A6" s="499">
        <v>2022</v>
      </c>
      <c r="B6" s="1011">
        <v>73.33</v>
      </c>
      <c r="C6" s="1012">
        <v>70.540000000000006</v>
      </c>
      <c r="D6" s="1012">
        <v>76.260000000000005</v>
      </c>
      <c r="E6" s="1013">
        <v>145</v>
      </c>
      <c r="F6" s="1013">
        <v>128.80000000000001</v>
      </c>
      <c r="G6" s="1014">
        <v>42.3</v>
      </c>
      <c r="H6" s="1015">
        <v>41.1</v>
      </c>
      <c r="I6" s="1016">
        <v>43.5</v>
      </c>
      <c r="J6" s="1013">
        <v>1.8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3.6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3.6</v>
      </c>
    </row>
    <row r="13" spans="1:12" x14ac:dyDescent="0.25">
      <c r="A13" s="633">
        <f t="shared" si="0"/>
        <v>2022</v>
      </c>
      <c r="B13" s="627">
        <f t="shared" si="1"/>
        <v>1.8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21651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23348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42.2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90244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1594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34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22599</v>
      </c>
      <c r="C5" s="70">
        <v>22506</v>
      </c>
      <c r="D5" s="55">
        <v>12732</v>
      </c>
      <c r="E5" s="110">
        <v>9774</v>
      </c>
      <c r="F5" s="55">
        <v>40.1</v>
      </c>
      <c r="G5" s="55">
        <v>46.4</v>
      </c>
      <c r="H5" s="110">
        <v>34.1</v>
      </c>
      <c r="I5" s="55"/>
      <c r="J5" s="70"/>
      <c r="K5" s="55"/>
      <c r="L5" s="55"/>
      <c r="M5" s="71">
        <v>39</v>
      </c>
      <c r="N5" s="71">
        <v>26</v>
      </c>
      <c r="O5" s="71">
        <v>51</v>
      </c>
    </row>
    <row r="6" spans="1:16" x14ac:dyDescent="0.25">
      <c r="A6" s="215">
        <v>2021</v>
      </c>
      <c r="B6" s="212">
        <v>21925</v>
      </c>
      <c r="C6" s="212">
        <v>22988</v>
      </c>
      <c r="D6" s="58">
        <v>12827</v>
      </c>
      <c r="E6" s="160">
        <v>10162</v>
      </c>
      <c r="F6" s="58">
        <v>41.4</v>
      </c>
      <c r="G6" s="58">
        <v>47.4</v>
      </c>
      <c r="H6" s="160">
        <v>35.799999999999997</v>
      </c>
      <c r="I6" s="58">
        <v>76856</v>
      </c>
      <c r="J6" s="212">
        <v>2144</v>
      </c>
      <c r="K6" s="58">
        <v>697</v>
      </c>
      <c r="L6" s="58">
        <v>1447</v>
      </c>
      <c r="M6" s="214">
        <v>39</v>
      </c>
      <c r="N6" s="214">
        <v>26</v>
      </c>
      <c r="O6" s="214">
        <v>51</v>
      </c>
    </row>
    <row r="7" spans="1:16" x14ac:dyDescent="0.25">
      <c r="A7" s="229">
        <v>2022</v>
      </c>
      <c r="B7" s="167">
        <v>21651</v>
      </c>
      <c r="C7" s="167">
        <v>23348</v>
      </c>
      <c r="D7" s="94">
        <v>13021</v>
      </c>
      <c r="E7" s="169">
        <v>10327</v>
      </c>
      <c r="F7" s="94">
        <v>42.2</v>
      </c>
      <c r="G7" s="58">
        <v>48.2</v>
      </c>
      <c r="H7" s="160">
        <v>36.5</v>
      </c>
      <c r="I7" s="94">
        <v>80854</v>
      </c>
      <c r="J7" s="167">
        <v>1877</v>
      </c>
      <c r="K7" s="94">
        <v>483</v>
      </c>
      <c r="L7" s="94">
        <v>1394</v>
      </c>
      <c r="M7" s="214">
        <v>34</v>
      </c>
      <c r="N7" s="214">
        <v>18</v>
      </c>
      <c r="O7" s="214">
        <v>49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90244</v>
      </c>
      <c r="J8" s="1072">
        <v>1594</v>
      </c>
      <c r="K8" s="1073">
        <v>410</v>
      </c>
      <c r="L8" s="1073">
        <v>1184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76856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80854</v>
      </c>
      <c r="F14" s="514">
        <f>A5</f>
        <v>2020</v>
      </c>
      <c r="G14" s="310">
        <f>IF(ISBLANK(E5),"",E5)</f>
        <v>9774</v>
      </c>
      <c r="H14" s="310">
        <f>IF(ISBLANK(D5),"",D5)</f>
        <v>12732</v>
      </c>
      <c r="K14" s="514">
        <f>A6</f>
        <v>2021</v>
      </c>
      <c r="L14" s="310">
        <f>IF(ISBLANK(L6),"",L6)</f>
        <v>1447</v>
      </c>
      <c r="M14" s="310">
        <f>IF(ISBLANK(K6),"",K6)</f>
        <v>697</v>
      </c>
    </row>
    <row r="15" spans="1:16" x14ac:dyDescent="0.25">
      <c r="A15" s="481">
        <f>A8</f>
        <v>2023</v>
      </c>
      <c r="B15" s="311">
        <f t="shared" si="0"/>
        <v>90244</v>
      </c>
      <c r="F15" s="486">
        <f t="shared" ref="F15:F16" si="1">A6</f>
        <v>2021</v>
      </c>
      <c r="G15" s="479">
        <f t="shared" ref="G15:G16" si="2">IF(ISBLANK(E6),"",E6)</f>
        <v>10162</v>
      </c>
      <c r="H15" s="479">
        <f t="shared" ref="H15:H16" si="3">IF(ISBLANK(D6),"",D6)</f>
        <v>12827</v>
      </c>
      <c r="K15" s="486">
        <f>A7</f>
        <v>2022</v>
      </c>
      <c r="L15" s="479">
        <f t="shared" ref="L15:L16" si="4">IF(ISBLANK(L7),"",L7)</f>
        <v>1394</v>
      </c>
      <c r="M15" s="479">
        <f t="shared" ref="M15:M16" si="5">IF(ISBLANK(K7),"",K7)</f>
        <v>483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10327</v>
      </c>
      <c r="H16" s="311">
        <f t="shared" si="3"/>
        <v>13021</v>
      </c>
      <c r="K16" s="481">
        <f>A8</f>
        <v>2023</v>
      </c>
      <c r="L16" s="311">
        <f t="shared" si="4"/>
        <v>1184</v>
      </c>
      <c r="M16" s="311">
        <f t="shared" si="5"/>
        <v>410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22599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21925</v>
      </c>
      <c r="C21" s="373"/>
      <c r="D21" s="197"/>
      <c r="F21" s="514">
        <f>A5</f>
        <v>2020</v>
      </c>
      <c r="G21" s="310">
        <f>IF(ISBLANK(E5),"",E5)</f>
        <v>9774</v>
      </c>
      <c r="H21" s="310">
        <f>IF(ISBLANK(D5),"",D5)</f>
        <v>12732</v>
      </c>
      <c r="K21" s="514">
        <f>A6</f>
        <v>2021</v>
      </c>
      <c r="L21" s="310">
        <f>IF(ISBLANK(L6),"",L6)</f>
        <v>1447</v>
      </c>
      <c r="M21" s="310">
        <f>IF(ISBLANK(K6),"",K6)</f>
        <v>697</v>
      </c>
    </row>
    <row r="22" spans="1:15" x14ac:dyDescent="0.25">
      <c r="A22" s="481">
        <f t="shared" si="6"/>
        <v>2022</v>
      </c>
      <c r="B22" s="311">
        <f t="shared" si="7"/>
        <v>21651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10162</v>
      </c>
      <c r="H22" s="479">
        <f t="shared" ref="H22:H23" si="10">IF(ISBLANK(D6),"",D6)</f>
        <v>12827</v>
      </c>
      <c r="K22" s="486">
        <f>A7</f>
        <v>2022</v>
      </c>
      <c r="L22" s="479">
        <f>IF(ISBLANK(L7),"",L7)</f>
        <v>1394</v>
      </c>
      <c r="M22" s="479">
        <f>IF(ISBLANK(K7),"",K7)</f>
        <v>483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10327</v>
      </c>
      <c r="H23" s="311">
        <f t="shared" si="10"/>
        <v>13021</v>
      </c>
      <c r="K23" s="481">
        <f>A8</f>
        <v>2023</v>
      </c>
      <c r="L23" s="311">
        <f>IF(ISBLANK(L8),"",L8)</f>
        <v>1184</v>
      </c>
      <c r="M23" s="311">
        <f>IF(ISBLANK(K8),"",K8)</f>
        <v>410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22599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21925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21651</v>
      </c>
      <c r="C28" s="373"/>
      <c r="D28" s="197"/>
      <c r="F28" s="514">
        <f>A5</f>
        <v>2020</v>
      </c>
      <c r="G28" s="310">
        <f>IF(ISBLANK(H5),"",H5)</f>
        <v>34.1</v>
      </c>
      <c r="H28" s="310">
        <f>IF(ISBLANK(G5),"",G5)</f>
        <v>46.4</v>
      </c>
      <c r="K28" s="514">
        <f>A5</f>
        <v>2020</v>
      </c>
      <c r="L28" s="310">
        <f>IF(ISBLANK(O5),"",O5)</f>
        <v>51</v>
      </c>
      <c r="M28" s="310">
        <f>IF(ISBLANK(N5),"",N5)</f>
        <v>26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35.799999999999997</v>
      </c>
      <c r="H29" s="479">
        <f t="shared" ref="H29:H30" si="15">IF(ISBLANK(G6),"",G6)</f>
        <v>47.4</v>
      </c>
      <c r="K29" s="486">
        <f t="shared" ref="K29:K30" si="16">A6</f>
        <v>2021</v>
      </c>
      <c r="L29" s="479">
        <f t="shared" ref="L29:L30" si="17">IF(ISBLANK(O6),"",O6)</f>
        <v>51</v>
      </c>
      <c r="M29" s="479">
        <f t="shared" ref="M29:M30" si="18">IF(ISBLANK(N6),"",N6)</f>
        <v>26</v>
      </c>
    </row>
    <row r="30" spans="1:15" x14ac:dyDescent="0.25">
      <c r="F30" s="481">
        <f t="shared" si="13"/>
        <v>2022</v>
      </c>
      <c r="G30" s="311">
        <f t="shared" si="14"/>
        <v>36.5</v>
      </c>
      <c r="H30" s="311">
        <f t="shared" si="15"/>
        <v>48.2</v>
      </c>
      <c r="K30" s="481">
        <f t="shared" si="16"/>
        <v>2022</v>
      </c>
      <c r="L30" s="311">
        <f t="shared" si="17"/>
        <v>49</v>
      </c>
      <c r="M30" s="311">
        <f t="shared" si="18"/>
        <v>18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34.1</v>
      </c>
      <c r="H35" s="310">
        <f>IF(ISBLANK(G5),"",G5)</f>
        <v>46.4</v>
      </c>
      <c r="K35" s="514">
        <f>A5</f>
        <v>2020</v>
      </c>
      <c r="L35" s="310">
        <f>IF(ISBLANK(O5),"",O5)</f>
        <v>51</v>
      </c>
      <c r="M35" s="310">
        <f>IF(ISBLANK(N5),"",N5)</f>
        <v>26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35.799999999999997</v>
      </c>
      <c r="H36" s="479">
        <f t="shared" ref="H36:H37" si="21">IF(ISBLANK(G6),"",G6)</f>
        <v>47.4</v>
      </c>
      <c r="K36" s="486">
        <f t="shared" ref="K36:K37" si="22">A6</f>
        <v>2021</v>
      </c>
      <c r="L36" s="479">
        <f t="shared" ref="L36:L37" si="23">IF(ISBLANK(O6),"",O6)</f>
        <v>51</v>
      </c>
      <c r="M36" s="479">
        <f t="shared" ref="M36:M37" si="24">IF(ISBLANK(N6),"",N6)</f>
        <v>26</v>
      </c>
    </row>
    <row r="37" spans="6:15" x14ac:dyDescent="0.25">
      <c r="F37" s="481">
        <f t="shared" si="19"/>
        <v>2022</v>
      </c>
      <c r="G37" s="311">
        <f t="shared" si="20"/>
        <v>36.5</v>
      </c>
      <c r="H37" s="311">
        <f t="shared" si="21"/>
        <v>48.2</v>
      </c>
      <c r="K37" s="481">
        <f t="shared" si="22"/>
        <v>2022</v>
      </c>
      <c r="L37" s="311">
        <f t="shared" si="23"/>
        <v>49</v>
      </c>
      <c r="M37" s="311">
        <f t="shared" si="24"/>
        <v>18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32.9</v>
      </c>
      <c r="C6" s="35">
        <v>43.5</v>
      </c>
      <c r="D6" s="63">
        <v>27.8</v>
      </c>
      <c r="E6" s="35">
        <v>54.9</v>
      </c>
      <c r="F6" s="35">
        <v>44.2</v>
      </c>
      <c r="G6" s="35">
        <v>60.1</v>
      </c>
      <c r="H6" s="292">
        <v>12.2</v>
      </c>
      <c r="I6" s="35">
        <v>12.3</v>
      </c>
      <c r="J6" s="63">
        <v>12.1</v>
      </c>
      <c r="M6" s="127" t="s">
        <v>16</v>
      </c>
      <c r="N6" s="935">
        <f>IF(ISBLANK(B8),"",B8)</f>
        <v>26.1</v>
      </c>
      <c r="O6" s="935">
        <f>IF(ISBLANK(E8),"",E8)</f>
        <v>56.1</v>
      </c>
      <c r="P6" s="128">
        <f>IF(ISBLANK(H8),"",H8)</f>
        <v>17.8</v>
      </c>
    </row>
    <row r="7" spans="1:19" x14ac:dyDescent="0.25">
      <c r="A7" s="286">
        <v>2022</v>
      </c>
      <c r="B7" s="167">
        <v>26.3</v>
      </c>
      <c r="C7" s="94">
        <v>31.9</v>
      </c>
      <c r="D7" s="169">
        <v>24.3</v>
      </c>
      <c r="E7" s="94">
        <v>58.2</v>
      </c>
      <c r="F7" s="94">
        <v>47.8</v>
      </c>
      <c r="G7" s="94">
        <v>61.8</v>
      </c>
      <c r="H7" s="167">
        <v>15.5</v>
      </c>
      <c r="I7" s="94">
        <v>20.3</v>
      </c>
      <c r="J7" s="169">
        <v>13.8</v>
      </c>
    </row>
    <row r="8" spans="1:19" x14ac:dyDescent="0.25">
      <c r="A8" s="218">
        <v>2023</v>
      </c>
      <c r="B8" s="167">
        <v>26.1</v>
      </c>
      <c r="C8" s="94">
        <v>32.9</v>
      </c>
      <c r="D8" s="169">
        <v>23.7</v>
      </c>
      <c r="E8" s="94">
        <v>56.1</v>
      </c>
      <c r="F8" s="94">
        <v>45.6</v>
      </c>
      <c r="G8" s="94">
        <v>59.8</v>
      </c>
      <c r="H8" s="167">
        <v>17.8</v>
      </c>
      <c r="I8" s="94">
        <v>21.5</v>
      </c>
      <c r="J8" s="169">
        <v>16.5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23.7</v>
      </c>
      <c r="O12" s="936">
        <f>IF(ISBLANK(G8),"",G8)</f>
        <v>59.8</v>
      </c>
      <c r="P12" s="938">
        <f>IF(ISBLANK(J8),"",J8)</f>
        <v>16.5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32.9</v>
      </c>
      <c r="O13" s="937">
        <f>IF(ISBLANK(F8),"",F8)</f>
        <v>45.6</v>
      </c>
      <c r="P13" s="939">
        <f>IF(ISBLANK(I8),"",I8)</f>
        <v>21.5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26.1</v>
      </c>
      <c r="O20" s="935">
        <f>IF(ISBLANK(E8),"",E8)</f>
        <v>56.1</v>
      </c>
      <c r="P20" s="940">
        <f>IF(ISBLANK(H8),"",H8)</f>
        <v>17.8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23.7</v>
      </c>
      <c r="O24" s="936">
        <f>IF(ISBLANK(G8),"",G8)</f>
        <v>59.8</v>
      </c>
      <c r="P24" s="938">
        <f>IF(ISBLANK(J8),"",J8)</f>
        <v>16.5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32.9</v>
      </c>
      <c r="O25" s="937">
        <f>IF(ISBLANK(F8),"",F8)</f>
        <v>45.6</v>
      </c>
      <c r="P25" s="939">
        <f>IF(ISBLANK(I8),"",I8)</f>
        <v>21.5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1320424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23849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1326647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23961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4489891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81095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551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41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42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2150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64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215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792457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26.5</v>
      </c>
      <c r="E20" s="600">
        <v>25.6</v>
      </c>
      <c r="F20" s="600">
        <v>25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27.9</v>
      </c>
      <c r="E21" s="751">
        <v>33.1</v>
      </c>
      <c r="F21" s="751">
        <v>37.299999999999997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9</v>
      </c>
      <c r="E22" s="752">
        <v>0</v>
      </c>
      <c r="F22" s="752">
        <v>0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37.299999999999997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0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37.700000000000003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25</v>
      </c>
      <c r="C30" s="204" t="s">
        <v>493</v>
      </c>
    </row>
    <row r="31" spans="1:11" x14ac:dyDescent="0.25">
      <c r="A31" s="698" t="s">
        <v>1430</v>
      </c>
      <c r="B31" s="734">
        <f>F21</f>
        <v>37.299999999999997</v>
      </c>
    </row>
    <row r="32" spans="1:11" x14ac:dyDescent="0.25">
      <c r="A32" s="698" t="s">
        <v>1431</v>
      </c>
      <c r="B32" s="734">
        <f>F22</f>
        <v>0</v>
      </c>
    </row>
    <row r="33" spans="1:2" x14ac:dyDescent="0.25">
      <c r="A33" s="699" t="s">
        <v>1432</v>
      </c>
      <c r="B33" s="732">
        <f>100-(B30+B31+B32)</f>
        <v>37.700000000000003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544</v>
      </c>
      <c r="C4" s="71">
        <v>34</v>
      </c>
      <c r="D4" s="71">
        <v>43</v>
      </c>
      <c r="G4" s="217">
        <f>A4</f>
        <v>2021</v>
      </c>
      <c r="H4" s="289">
        <f>IF(ISBLANK(C4),"",C4)</f>
        <v>34</v>
      </c>
      <c r="I4" s="289">
        <f>IF(ISBLANK(D4),"",D4)</f>
        <v>43</v>
      </c>
    </row>
    <row r="5" spans="1:9" x14ac:dyDescent="0.25">
      <c r="A5" s="286">
        <v>2022</v>
      </c>
      <c r="B5" s="214">
        <v>554</v>
      </c>
      <c r="C5" s="214">
        <v>24</v>
      </c>
      <c r="D5" s="214">
        <v>46</v>
      </c>
      <c r="G5" s="286">
        <f t="shared" ref="G5:G6" si="0">A5</f>
        <v>2022</v>
      </c>
      <c r="H5" s="290">
        <f t="shared" ref="H5:H6" si="1">IF(ISBLANK(C5),"",C5)</f>
        <v>24</v>
      </c>
      <c r="I5" s="290">
        <f t="shared" ref="I5:I6" si="2">IF(ISBLANK(D5),"",D5)</f>
        <v>46</v>
      </c>
    </row>
    <row r="6" spans="1:9" x14ac:dyDescent="0.25">
      <c r="A6" s="218">
        <v>2023</v>
      </c>
      <c r="B6" s="168">
        <v>551</v>
      </c>
      <c r="C6" s="168">
        <v>41</v>
      </c>
      <c r="D6" s="168">
        <v>42</v>
      </c>
      <c r="G6" s="219">
        <f t="shared" si="0"/>
        <v>2023</v>
      </c>
      <c r="H6" s="291">
        <f t="shared" si="1"/>
        <v>41</v>
      </c>
      <c r="I6" s="291">
        <f t="shared" si="2"/>
        <v>42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34</v>
      </c>
      <c r="I12" s="289">
        <f>IF(ISBLANK(D4),"",D4)</f>
        <v>43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24</v>
      </c>
      <c r="I13" s="290">
        <f t="shared" si="4"/>
        <v>46</v>
      </c>
    </row>
    <row r="14" spans="1:9" x14ac:dyDescent="0.25">
      <c r="G14" s="219">
        <f t="shared" si="3"/>
        <v>2023</v>
      </c>
      <c r="H14" s="291">
        <f t="shared" ref="H14:I14" si="5">IF(ISBLANK(C6),"",C6)</f>
        <v>41</v>
      </c>
      <c r="I14" s="291">
        <f t="shared" si="5"/>
        <v>42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1937</v>
      </c>
      <c r="C23" s="71">
        <v>80</v>
      </c>
      <c r="D23" s="71">
        <v>183</v>
      </c>
      <c r="G23" s="217">
        <f>A23</f>
        <v>2021</v>
      </c>
      <c r="H23" s="289">
        <f>IF(ISBLANK(C23),"",C23)</f>
        <v>80</v>
      </c>
      <c r="I23" s="289">
        <f>IF(ISBLANK(D23),"",D23)</f>
        <v>183</v>
      </c>
    </row>
    <row r="24" spans="1:13" x14ac:dyDescent="0.25">
      <c r="A24" s="286">
        <v>2022</v>
      </c>
      <c r="B24" s="214">
        <v>2003</v>
      </c>
      <c r="C24" s="214">
        <v>86</v>
      </c>
      <c r="D24" s="214">
        <v>158</v>
      </c>
      <c r="G24" s="286">
        <f t="shared" ref="G24:G25" si="6">A24</f>
        <v>2022</v>
      </c>
      <c r="H24" s="290">
        <f t="shared" ref="H24:H25" si="7">IF(ISBLANK(C24),"",C24)</f>
        <v>86</v>
      </c>
      <c r="I24" s="290">
        <f t="shared" ref="I24:I25" si="8">IF(ISBLANK(D24),"",D24)</f>
        <v>158</v>
      </c>
    </row>
    <row r="25" spans="1:13" x14ac:dyDescent="0.25">
      <c r="A25" s="218">
        <v>2023</v>
      </c>
      <c r="B25" s="168">
        <v>2150</v>
      </c>
      <c r="C25" s="168">
        <v>64</v>
      </c>
      <c r="D25" s="168">
        <v>215</v>
      </c>
      <c r="G25" s="219">
        <f t="shared" si="6"/>
        <v>2023</v>
      </c>
      <c r="H25" s="291">
        <f t="shared" si="7"/>
        <v>64</v>
      </c>
      <c r="I25" s="291">
        <f t="shared" si="8"/>
        <v>215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80</v>
      </c>
      <c r="I31" s="289">
        <f>IF(ISBLANK(D23),"",D23)</f>
        <v>183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86</v>
      </c>
      <c r="I32" s="290">
        <f t="shared" si="10"/>
        <v>158</v>
      </c>
    </row>
    <row r="33" spans="7:9" x14ac:dyDescent="0.25">
      <c r="G33" s="219">
        <f t="shared" si="9"/>
        <v>2023</v>
      </c>
      <c r="H33" s="291">
        <f t="shared" ref="H33:I33" si="11">IF(ISBLANK(C25),"",C25)</f>
        <v>64</v>
      </c>
      <c r="I33" s="291">
        <f t="shared" si="11"/>
        <v>215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991174</v>
      </c>
      <c r="C4" s="1077">
        <v>17660</v>
      </c>
      <c r="D4" s="110">
        <v>1042211</v>
      </c>
      <c r="E4" s="70">
        <v>18569</v>
      </c>
      <c r="F4" s="1076">
        <v>334806</v>
      </c>
      <c r="G4" s="70">
        <v>5965</v>
      </c>
      <c r="H4" s="1078">
        <v>3739911</v>
      </c>
      <c r="I4" s="1077">
        <v>66635</v>
      </c>
    </row>
    <row r="5" spans="1:9" x14ac:dyDescent="0.25">
      <c r="A5" s="587">
        <v>2021</v>
      </c>
      <c r="B5" s="1079">
        <v>1109380</v>
      </c>
      <c r="C5" s="1080">
        <v>19997</v>
      </c>
      <c r="D5" s="160">
        <v>1436039</v>
      </c>
      <c r="E5" s="212">
        <v>25885</v>
      </c>
      <c r="F5" s="1079">
        <v>0</v>
      </c>
      <c r="G5" s="212">
        <v>0</v>
      </c>
      <c r="H5" s="1081">
        <v>4334084</v>
      </c>
      <c r="I5" s="1080">
        <v>78124</v>
      </c>
    </row>
    <row r="6" spans="1:9" x14ac:dyDescent="0.25">
      <c r="A6" s="588">
        <v>2022</v>
      </c>
      <c r="B6" s="1082">
        <v>1120599</v>
      </c>
      <c r="C6" s="1083">
        <v>20240</v>
      </c>
      <c r="D6" s="169">
        <v>1675197</v>
      </c>
      <c r="E6" s="167">
        <v>30257</v>
      </c>
      <c r="F6" s="1082">
        <v>0</v>
      </c>
      <c r="G6" s="167">
        <v>0</v>
      </c>
      <c r="H6" s="1084">
        <v>4489891</v>
      </c>
      <c r="I6" s="1083">
        <v>81095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115862</v>
      </c>
      <c r="C4" s="1076"/>
      <c r="D4" s="1077"/>
      <c r="E4" s="1076"/>
      <c r="F4" s="1077"/>
    </row>
    <row r="5" spans="1:6" x14ac:dyDescent="0.25">
      <c r="A5" s="480">
        <v>2021</v>
      </c>
      <c r="B5" s="1081">
        <v>73540</v>
      </c>
      <c r="C5" s="1079"/>
      <c r="D5" s="1080"/>
      <c r="E5" s="1079"/>
      <c r="F5" s="1080"/>
    </row>
    <row r="6" spans="1:6" ht="15.75" thickBot="1" x14ac:dyDescent="0.3">
      <c r="A6" s="960">
        <v>2022</v>
      </c>
      <c r="B6" s="1085">
        <v>792457</v>
      </c>
      <c r="C6" s="1086">
        <v>1320424</v>
      </c>
      <c r="D6" s="1087">
        <v>23849</v>
      </c>
      <c r="E6" s="1086">
        <v>1326647</v>
      </c>
      <c r="F6" s="1087">
        <v>23961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65" t="str">
        <f>'DEM1'!B2</f>
        <v>Lazarevac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63" t="s">
        <v>2811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383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34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55366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145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10.6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15.3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-4.7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73.33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42.3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128.80000000000001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54071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64829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2028</v>
      </c>
      <c r="C63" s="548">
        <f>IF(ISBLANK('DEM2'!C7),"-",'DEM2'!C7)</f>
        <v>2223</v>
      </c>
      <c r="D63" s="548"/>
      <c r="E63" s="548">
        <f>IF(ISBLANK('DEM2'!D8),"-",'DEM2'!D8)</f>
        <v>1940</v>
      </c>
      <c r="F63" s="548">
        <f>IF(ISBLANK('DEM2'!C8),"-",'DEM2'!C8)</f>
        <v>2118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2287</v>
      </c>
      <c r="C64" s="317">
        <f>IF(ISBLANK('DEM2'!F7),"-",'DEM2'!F7)</f>
        <v>2348</v>
      </c>
      <c r="D64" s="789"/>
      <c r="E64" s="317">
        <f>IF(ISBLANK('DEM2'!G8),"-",'DEM2'!G8)</f>
        <v>2279</v>
      </c>
      <c r="F64" s="317">
        <f>IF(ISBLANK('DEM2'!F8),"-",'DEM2'!F8)</f>
        <v>2376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1108</v>
      </c>
      <c r="C65" s="345">
        <f>IF(ISBLANK('DEM2'!I7),"-",'DEM2'!I7)</f>
        <v>1193</v>
      </c>
      <c r="D65" s="393"/>
      <c r="E65" s="345">
        <f>IF(ISBLANK('DEM2'!J8),"-",'DEM2'!J8)</f>
        <v>1133</v>
      </c>
      <c r="F65" s="345">
        <f>IF(ISBLANK('DEM2'!I8),"-",'DEM2'!I8)</f>
        <v>1189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5164</v>
      </c>
      <c r="C66" s="348">
        <f>IF(ISBLANK('DEM2'!L7),"-",'DEM2'!L7)</f>
        <v>5469</v>
      </c>
      <c r="D66" s="394"/>
      <c r="E66" s="348">
        <f>IF(ISBLANK('DEM2'!M8),"-",'DEM2'!M8)</f>
        <v>5069</v>
      </c>
      <c r="F66" s="348">
        <f>IF(ISBLANK('DEM2'!L8),"-",'DEM2'!L8)</f>
        <v>5384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4533</v>
      </c>
      <c r="C67" s="345">
        <f>IF(ISBLANK('DEM2'!O7),"-",'DEM2'!O7)</f>
        <v>4810</v>
      </c>
      <c r="D67" s="393"/>
      <c r="E67" s="345">
        <f>IF(ISBLANK('DEM2'!P8),"-",'DEM2'!P8)</f>
        <v>4313</v>
      </c>
      <c r="F67" s="345">
        <f>IF(ISBLANK('DEM2'!O8),"-",'DEM2'!O8)</f>
        <v>4552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18273</v>
      </c>
      <c r="C68" s="317">
        <f>IF(ISBLANK('DEM2'!R7),"-",'DEM2'!R7)</f>
        <v>17917</v>
      </c>
      <c r="D68" s="395"/>
      <c r="E68" s="317">
        <f>IF(ISBLANK('DEM2'!S8),"-",'DEM2'!S8)</f>
        <v>18086</v>
      </c>
      <c r="F68" s="317">
        <f>IF(ISBLANK('DEM2'!R8),"-",'DEM2'!R8)</f>
        <v>17770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28400</v>
      </c>
      <c r="C69" s="463">
        <f>IF(ISBLANK('DEM2'!U7),"-",'DEM2'!U7)</f>
        <v>27077</v>
      </c>
      <c r="D69" s="799"/>
      <c r="E69" s="463">
        <f>IF(ISBLANK('DEM2'!V8),"-",'DEM2'!V8)</f>
        <v>28326</v>
      </c>
      <c r="F69" s="463">
        <f>IF(ISBLANK('DEM2'!U8),"-",'DEM2'!U8)</f>
        <v>27040</v>
      </c>
      <c r="Y69" s="11"/>
      <c r="Z69" s="15"/>
    </row>
    <row r="70" spans="1:26" ht="24.95" customHeight="1" x14ac:dyDescent="0.25">
      <c r="A70" s="1131" t="s">
        <v>1554</v>
      </c>
      <c r="B70" s="1131"/>
      <c r="C70" s="1131"/>
      <c r="D70" s="1131"/>
      <c r="E70" s="1131"/>
      <c r="F70" s="1131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3.8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3.2</v>
      </c>
      <c r="G116" s="407">
        <f>IF(ISBLANK('DEM2'!E24),"-",'DEM2'!E24)</f>
        <v>4.7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0" t="s">
        <v>2629</v>
      </c>
      <c r="G118" s="1140"/>
      <c r="H118" s="1140"/>
      <c r="I118" s="1140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21651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23348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42.2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90244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1594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34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1453</v>
      </c>
      <c r="B234" s="1148"/>
      <c r="C234" s="805">
        <f>IF(ISBLANK(SIROMASTVO1!B6),"-",SIROMASTVO1!B6)</f>
        <v>13.4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1197</v>
      </c>
      <c r="B235" s="1149"/>
      <c r="C235" s="543">
        <f>IF(ISBLANK(SIROMASTVO1!B7),"-",SIROMASTVO1!B7)</f>
        <v>12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1198</v>
      </c>
      <c r="B236" s="1150"/>
      <c r="C236" s="543">
        <f>IF(ISBLANK(SIROMASTVO1!B4),"-",SIROMASTVO1!B4)</f>
        <v>32.6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1454</v>
      </c>
      <c r="B237" s="1151"/>
      <c r="C237" s="806">
        <f>IF(ISBLANK(SIROMASTVO1!B5),"-",SIROMASTVO1!B5)</f>
        <v>4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2695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9" t="s">
        <v>961</v>
      </c>
      <c r="B243" s="1139"/>
      <c r="C243" s="1139"/>
      <c r="D243" s="1139"/>
      <c r="E243" s="1133">
        <f>IF(ISBLANK('EKO4'!B8),"-",'EKO4'!B8)</f>
        <v>4489891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957</v>
      </c>
      <c r="B244" s="1123"/>
      <c r="C244" s="1123"/>
      <c r="D244" s="1123"/>
      <c r="E244" s="1134">
        <f>IF(ISBLANK('EKO4'!B9),"-",'EKO4'!B9)</f>
        <v>81095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2" t="s">
        <v>1455</v>
      </c>
      <c r="B245" s="1142"/>
      <c r="C245" s="1142"/>
      <c r="D245" s="1142"/>
      <c r="E245" s="1135">
        <f>IF(ISBLANK('EKO6'!D6),"-",'EKO6'!D6)</f>
        <v>1675197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975</v>
      </c>
      <c r="B246" s="1143"/>
      <c r="C246" s="1143"/>
      <c r="D246" s="1143"/>
      <c r="E246" s="1153">
        <f>IF(ISBLANK(OBRAZ9!B5),"-",OBRAZ9!B5)</f>
        <v>972923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1456</v>
      </c>
      <c r="B247" s="1144"/>
      <c r="C247" s="1144"/>
      <c r="D247" s="1144"/>
      <c r="E247" s="1138">
        <f>IF(ISBLANK('EKO6'!E6),"-",'EKO6'!E6)</f>
        <v>30257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1457</v>
      </c>
      <c r="B248" s="1145"/>
      <c r="C248" s="1145"/>
      <c r="D248" s="1145"/>
      <c r="E248" s="1137">
        <f>IF(ISBLANK('EKO6'!B6),"-",'EKO6'!B6)</f>
        <v>1120599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1458</v>
      </c>
      <c r="B249" s="1144"/>
      <c r="C249" s="1144"/>
      <c r="D249" s="1144"/>
      <c r="E249" s="1138">
        <f>IF(ISBLANK('EKO6'!C6),"-",'EKO6'!C6)</f>
        <v>20240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1459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1460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2696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958</v>
      </c>
      <c r="B256" s="1139"/>
      <c r="C256" s="1139"/>
      <c r="D256" s="1139"/>
      <c r="E256" s="1133">
        <f>IF(ISBLANK('EKO4'!B4),"-",'EKO4'!B4)</f>
        <v>1320424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963</v>
      </c>
      <c r="B257" s="1123"/>
      <c r="C257" s="1123"/>
      <c r="D257" s="1123"/>
      <c r="E257" s="1134">
        <f>IF(ISBLANK('EKO4'!B5),"-",'EKO4'!B5)</f>
        <v>23849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959</v>
      </c>
      <c r="B258" s="1130"/>
      <c r="C258" s="1130"/>
      <c r="D258" s="1130"/>
      <c r="E258" s="1135">
        <f>IF(ISBLANK('EKO4'!B6),"-",'EKO4'!B6)</f>
        <v>1326647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960</v>
      </c>
      <c r="B259" s="1125"/>
      <c r="C259" s="1125"/>
      <c r="D259" s="1125"/>
      <c r="E259" s="1136">
        <f>IF(ISBLANK('EKO4'!B7),"-",'EKO4'!B7)</f>
        <v>23961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32" t="s">
        <v>1565</v>
      </c>
      <c r="B262" s="1132"/>
      <c r="C262" s="1132"/>
      <c r="D262" s="1132"/>
      <c r="E262" s="1132"/>
      <c r="F262" s="113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3">
        <f>IF(ISBLANK('EKO4'!B10),"-",'EKO4'!B10)</f>
        <v>551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2150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962</v>
      </c>
      <c r="B265" s="1125"/>
      <c r="C265" s="1136">
        <f>IF(ISBLANK('EKO4'!B16),"-",'EKO4'!B16)</f>
        <v>792457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4831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3877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2973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10404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859</v>
      </c>
      <c r="B298" s="1102"/>
      <c r="C298" s="1102"/>
      <c r="D298" s="1102"/>
      <c r="E298" s="110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03" t="s">
        <v>489</v>
      </c>
      <c r="E299" s="1103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4715</v>
      </c>
      <c r="C300" s="808">
        <f>IF(ISBLANK(POLJ3!C4),"-",POLJ3!C4)</f>
        <v>569</v>
      </c>
      <c r="D300" s="1104">
        <f>IF(ISBLANK(POLJ3!D4),"-",POLJ3!D4)</f>
        <v>4146</v>
      </c>
      <c r="E300" s="1104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6365</v>
      </c>
      <c r="C301" s="789">
        <f>IF(ISBLANK(POLJ3!C5),"-",POLJ3!C5)</f>
        <v>4214</v>
      </c>
      <c r="D301" s="1105">
        <f>IF(ISBLANK(POLJ3!D5),"-",POLJ3!D5)</f>
        <v>2151</v>
      </c>
      <c r="E301" s="1105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5</v>
      </c>
      <c r="C302" s="790">
        <f>IF(ISBLANK(POLJ3!C6),"-",POLJ3!C6)</f>
        <v>0</v>
      </c>
      <c r="D302" s="1106">
        <f>IF(ISBLANK(POLJ3!D6),"-",POLJ3!D6)</f>
        <v>5</v>
      </c>
      <c r="E302" s="1106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45</v>
      </c>
      <c r="C303" s="791">
        <f>IF(ISBLANK(POLJ3!C7),"-",POLJ3!C7)</f>
        <v>15</v>
      </c>
      <c r="D303" s="1107">
        <f>IF(ISBLANK(POLJ3!D7),"-",POLJ3!D7)</f>
        <v>30</v>
      </c>
      <c r="E303" s="1107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4831</v>
      </c>
      <c r="C304" s="807">
        <f>IF(ISBLANK(POLJ3!C8),"-",POLJ3!C8)</f>
        <v>547</v>
      </c>
      <c r="D304" s="1108">
        <f>IF(ISBLANK(POLJ3!D8),"-",POLJ3!D8)</f>
        <v>4284</v>
      </c>
      <c r="E304" s="1108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09">
        <f>IF(ISBLANK(POLJ2!B3),"-",POLJ2!B3)</f>
        <v>219.83</v>
      </c>
      <c r="C310" s="1109"/>
      <c r="D310" s="3"/>
      <c r="E310" s="5"/>
      <c r="F310" s="5"/>
      <c r="G310" s="815" t="s">
        <v>854</v>
      </c>
      <c r="H310" s="816">
        <f>IF(ISBLANK(POLJ2!H3),"-",POLJ2!H3)</f>
        <v>3205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0">
        <f>IF(ISBLANK(POLJ2!B4),"-",POLJ2!B4)</f>
        <v>8314.5</v>
      </c>
      <c r="C311" s="1120"/>
      <c r="D311" s="3"/>
      <c r="E311" s="5"/>
      <c r="F311" s="5"/>
      <c r="G311" s="810" t="s">
        <v>855</v>
      </c>
      <c r="H311" s="248">
        <f>IF(ISBLANK(POLJ2!H4),"-",POLJ2!H4)</f>
        <v>16771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0">
        <f>IF(ISBLANK(POLJ2!B5),"-",POLJ2!B5)</f>
        <v>873.12</v>
      </c>
      <c r="C312" s="1120"/>
      <c r="D312" s="3"/>
      <c r="E312" s="5"/>
      <c r="F312" s="5"/>
      <c r="G312" s="810" t="s">
        <v>856</v>
      </c>
      <c r="H312" s="248">
        <f>IF(ISBLANK(POLJ2!H5),"-",POLJ2!H5)</f>
        <v>18966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0">
        <f>IF(ISBLANK(POLJ2!B6),"-",POLJ2!B6)</f>
        <v>20.190000000000001</v>
      </c>
      <c r="C313" s="1120"/>
      <c r="D313" s="3"/>
      <c r="E313" s="5"/>
      <c r="F313" s="5"/>
      <c r="G313" s="812" t="s">
        <v>857</v>
      </c>
      <c r="H313" s="249">
        <f>IF(ISBLANK(POLJ2!H6),"-",POLJ2!H6)</f>
        <v>102531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0">
        <f>IF(ISBLANK(POLJ2!B7),"-",POLJ2!B7)</f>
        <v>19.36</v>
      </c>
      <c r="C314" s="1120"/>
      <c r="D314" s="3"/>
      <c r="E314" s="5"/>
      <c r="F314" s="5"/>
      <c r="G314" s="814" t="s">
        <v>847</v>
      </c>
      <c r="H314" s="817">
        <f>IF(ISBLANK(POLJ2!H7),"-",POLJ2!H7)</f>
        <v>141473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1">
        <f>IF(ISBLANK(POLJ2!B8),"-",POLJ2!B8)</f>
        <v>2937.47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22">
        <f>IF(ISBLANK(POLJ2!B9),"-",POLJ2!B9)</f>
        <v>12384.47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11" t="s">
        <v>891</v>
      </c>
      <c r="B361" s="1111"/>
      <c r="C361" s="341">
        <f>IF(ISBLANK(OBRAZ1!B4),"-",OBRAZ1!B4)</f>
        <v>9</v>
      </c>
      <c r="D361" s="400"/>
      <c r="E361" s="342" t="str">
        <f>IF(LEN(OBRAZ1!C4)&gt;0,"(" &amp; OBRAZ1!C4 &amp; ")", "-")</f>
        <v>(2022)</v>
      </c>
      <c r="F361" s="314"/>
      <c r="G361" s="1110" t="s">
        <v>1975</v>
      </c>
      <c r="H361" s="1110"/>
      <c r="I361" s="1110"/>
      <c r="J361" s="1110"/>
      <c r="K361" s="1110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892</v>
      </c>
      <c r="B362" s="1123"/>
      <c r="C362" s="345">
        <f>IF(ISBLANK(OBRAZ1!B5),"-",OBRAZ1!B5)</f>
        <v>44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0" t="s">
        <v>1331</v>
      </c>
      <c r="B363" s="1130"/>
      <c r="C363" s="348">
        <f>IF(ISBLANK(OBRAZ1!B6),"-",OBRAZ1!B6)</f>
        <v>678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500</v>
      </c>
      <c r="B364" s="1123"/>
      <c r="C364" s="409">
        <f>IF(ISBLANK(OBRAZ1!B7),"-",OBRAZ1!B7)</f>
        <v>48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2279</v>
      </c>
      <c r="I364" s="808">
        <f>IF(ISBLANK(OBRAZ2!I6),"-",OBRAZ2!I6)</f>
        <v>1600</v>
      </c>
      <c r="J364" s="808">
        <f>IF(ISBLANK(OBRAZ2!J6),"-",OBRAZ2!J6)</f>
        <v>679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1332</v>
      </c>
      <c r="B365" s="1130"/>
      <c r="C365" s="348">
        <f>IF(ISBLANK(OBRAZ1!B8),"-",OBRAZ1!B8)</f>
        <v>1012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6</v>
      </c>
      <c r="I365" s="416">
        <f>IF(ISBLANK(OBRAZ2!I7),"-",OBRAZ2!I7)</f>
        <v>6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23" t="s">
        <v>922</v>
      </c>
      <c r="B366" s="1123"/>
      <c r="C366" s="409">
        <f>IF(ISBLANK(OBRAZ1!B9),"-",OBRAZ1!B9)</f>
        <v>70.400000000000006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56" t="s">
        <v>1333</v>
      </c>
      <c r="B367" s="1156"/>
      <c r="C367" s="353">
        <f>IF(ISBLANK(OBRAZ1!B10),"-",OBRAZ1!B10)</f>
        <v>632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73.845450388660254</v>
      </c>
      <c r="I377" s="851">
        <f>IF(ISBLANK(OBRAZ2!C14),"-",OBRAZ2!C23)</f>
        <v>71.873628784554626</v>
      </c>
      <c r="J377" s="851">
        <f>IF(ISBLANK(OBRAZ2!D14),"-",OBRAZ2!D23)</f>
        <v>72.782084409991384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7.270233196159122</v>
      </c>
      <c r="I379" s="851">
        <f>IF(ISBLANK(OBRAZ2!C16),"-",OBRAZ2!C25)</f>
        <v>6.8451075032909179</v>
      </c>
      <c r="J379" s="851">
        <f>IF(ISBLANK(OBRAZ2!D16),"-",OBRAZ2!D25)</f>
        <v>8.2687338501292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18.884316415180614</v>
      </c>
      <c r="I380" s="852">
        <f>IF(ISBLANK(OBRAZ2!C17),"-",OBRAZ2!C26)</f>
        <v>21.281263712154452</v>
      </c>
      <c r="J380" s="852">
        <f>IF(ISBLANK(OBRAZ2!D17),"-",OBRAZ2!D26)</f>
        <v>18.949181739879414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57" t="s">
        <v>1334</v>
      </c>
      <c r="B408" s="1157"/>
      <c r="C408" s="548">
        <f>IF(ISBLANK(OBRAZ5!B4),"-",OBRAZ5!B4)</f>
        <v>10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9" t="s">
        <v>1335</v>
      </c>
      <c r="B409" s="1129"/>
      <c r="C409" s="345">
        <f>IF(ISBLANK(OBRAZ5!B5),"-",OBRAZ5!B5)</f>
        <v>19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0" t="s">
        <v>1336</v>
      </c>
      <c r="B410" s="113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1950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2280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24" t="s">
        <v>1337</v>
      </c>
      <c r="B413" s="1124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358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4" t="s">
        <v>1000</v>
      </c>
      <c r="B416" s="1154"/>
      <c r="C416" s="406">
        <f>IF(ISBLANK(OBRAZ5!B12),"-",OBRAZ5!B12)</f>
        <v>97.2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24" t="s">
        <v>1338</v>
      </c>
      <c r="B417" s="1124"/>
      <c r="C417" s="317">
        <f>IF(ISBLANK(OBRAZ5!B13),"-",OBRAZ5!B13)</f>
        <v>597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55" t="s">
        <v>506</v>
      </c>
      <c r="B418" s="1155"/>
      <c r="C418" s="407">
        <f>IF(ISBLANK(OBRAZ5!B14),"-",OBRAZ5!B14)</f>
        <v>103.8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23" t="s">
        <v>1463</v>
      </c>
      <c r="B419" s="1123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507</v>
      </c>
      <c r="B420" s="1124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25" t="s">
        <v>508</v>
      </c>
      <c r="B421" s="1125"/>
      <c r="C421" s="463">
        <f>IF(ISBLANK(OBRAZ5!B17),"-",OBRAZ5!B17)</f>
        <v>57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1339</v>
      </c>
      <c r="B444" s="1126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1340</v>
      </c>
      <c r="B445" s="1127"/>
      <c r="C445" s="317">
        <f>IF(COUNT(OBRAZ8!B7,OBRAZ8!E7,OBRAZ8!H7)=0,"-",OBRAZ8!K7)</f>
        <v>1570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8" t="s">
        <v>512</v>
      </c>
      <c r="B446" s="1128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400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1464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59" t="s">
        <v>1465</v>
      </c>
      <c r="B449" s="1159"/>
      <c r="C449" s="407">
        <f>IF(ISBLANK(OBRAZ7!B9),"-",OBRAZ7!B9)</f>
        <v>2.1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513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15312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47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6939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517</v>
      </c>
      <c r="B490" s="1139"/>
      <c r="C490" s="1139"/>
      <c r="D490" s="824"/>
      <c r="E490" s="548">
        <f>IF(ISBLANK(ZDRAV1!B4),"-",ZDRAV1!B4)</f>
        <v>100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2151</v>
      </c>
      <c r="B491" s="1124"/>
      <c r="C491" s="1124"/>
      <c r="D491" s="785"/>
      <c r="E491" s="407">
        <f>IF(ISBLANK(ZDRAV1!B5),"-",ZDRAV1!B5)</f>
        <v>1.8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24" t="s">
        <v>2647</v>
      </c>
      <c r="B492" s="1124"/>
      <c r="C492" s="1124"/>
      <c r="D492" s="785"/>
      <c r="E492" s="407">
        <f>IF(ISBLANK(ZDRAV1!B6),"-",ZDRAV1!B6)</f>
        <v>1.4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2646</v>
      </c>
      <c r="B493" s="1124"/>
      <c r="C493" s="1124"/>
      <c r="D493" s="785"/>
      <c r="E493" s="407">
        <f>IF(ISBLANK(ZDRAV1!B7),"-",ZDRAV1!B7)</f>
        <v>0.8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2648</v>
      </c>
      <c r="B494" s="1124"/>
      <c r="C494" s="1124"/>
      <c r="D494" s="785"/>
      <c r="E494" s="407">
        <f>IF(ISBLANK(ZDRAV1!B8),"-",ZDRAV1!B8)</f>
        <v>0.21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23" t="s">
        <v>2641</v>
      </c>
      <c r="B495" s="1123"/>
      <c r="C495" s="1123"/>
      <c r="D495" s="783"/>
      <c r="E495" s="409">
        <f>IF(ISBLANK(ZDRAV1!B9),"-",ZDRAV1!B9)</f>
        <v>2.2000000000000002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0" t="s">
        <v>518</v>
      </c>
      <c r="B496" s="1130"/>
      <c r="C496" s="1130"/>
      <c r="D496" s="782"/>
      <c r="E496" s="406">
        <f>IF(ISBLANK(ZDRAV1!B10),"-",ZDRAV1!B10)</f>
        <v>67.099999999999994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23" t="s">
        <v>520</v>
      </c>
      <c r="B497" s="1123"/>
      <c r="C497" s="1123"/>
      <c r="D497" s="783"/>
      <c r="E497" s="409">
        <f>IF(ISBLANK(ZDRAV1!B11),"-",ZDRAV1!B11)</f>
        <v>0.31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0" t="s">
        <v>1634</v>
      </c>
      <c r="B498" s="1130"/>
      <c r="C498" s="1130"/>
      <c r="D498" s="782"/>
      <c r="E498" s="348">
        <f>IF(ISBLANK(ZDRAV1!B14),"-",ZDRAV1!B14)</f>
        <v>2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23" t="s">
        <v>2642</v>
      </c>
      <c r="B499" s="1123"/>
      <c r="C499" s="1123"/>
      <c r="D499" s="788"/>
      <c r="E499" s="409">
        <f>IF(ISBLANK(ZDRAV1!B15),"-",ZDRAV1!B15)</f>
        <v>3.6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24" t="s">
        <v>2152</v>
      </c>
      <c r="B500" s="1124"/>
      <c r="C500" s="1124"/>
      <c r="D500" s="389"/>
      <c r="E500" s="407">
        <f>IF(ISBLANK(ZDRAV1!B18),"-",ZDRAV1!B18)</f>
        <v>95.8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25" t="s">
        <v>2153</v>
      </c>
      <c r="B501" s="1125"/>
      <c r="C501" s="1125"/>
      <c r="D501" s="825"/>
      <c r="E501" s="801">
        <f>IF(ISBLANK(ZDRAV1!B19),"-",ZDRAV1!B19)</f>
        <v>68.2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1342</v>
      </c>
      <c r="B527" s="1139"/>
      <c r="C527" s="1139"/>
      <c r="D527" s="798"/>
      <c r="E527" s="548">
        <f>IF(ISBLANK('SOC1'!B4),"-",'SOC1'!B4)</f>
        <v>4636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3" t="s">
        <v>2824</v>
      </c>
      <c r="B528" s="1123"/>
      <c r="C528" s="1123"/>
      <c r="D528" s="783"/>
      <c r="E528" s="409">
        <f>IF(ISBLANK('SOC1'!B5),"-",'SOC1'!B5)</f>
        <v>8.4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1553</v>
      </c>
      <c r="B529" s="1124"/>
      <c r="C529" s="1124"/>
      <c r="D529" s="785"/>
      <c r="E529" s="317">
        <f>IF(ISBLANK('SOC1'!B8),"-",'SOC1'!B8)</f>
        <v>11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952</v>
      </c>
      <c r="B530" s="1124"/>
      <c r="C530" s="1124"/>
      <c r="D530" s="785"/>
      <c r="E530" s="317">
        <f>IF(ISBLANK('SOC1'!B9),"-",'SOC1'!B9)</f>
        <v>421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953</v>
      </c>
      <c r="B531" s="1125"/>
      <c r="C531" s="1125"/>
      <c r="D531" s="826"/>
      <c r="E531" s="463">
        <f>IF(ISBLANK('SOC1'!B10),"-",'SOC1'!B10)</f>
        <v>5016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66" t="s">
        <v>1491</v>
      </c>
      <c r="B545" s="1166"/>
      <c r="C545" s="1166"/>
      <c r="D545" s="827"/>
      <c r="E545" s="828">
        <f>IF(ISBLANK('SOC9'!E7),"-",'SOC9'!E7)</f>
        <v>14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1492</v>
      </c>
      <c r="B546" s="1155"/>
      <c r="C546" s="1155"/>
      <c r="D546" s="784"/>
      <c r="E546" s="317">
        <f>IF(ISBLANK('SOC3'!B4),"-",'SOC3'!B4)</f>
        <v>74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1493</v>
      </c>
      <c r="B547" s="1129"/>
      <c r="C547" s="1129"/>
      <c r="D547" s="780"/>
      <c r="E547" s="409">
        <f>IF(ISBLANK('SOC3'!B5),"-",'SOC3'!B5)</f>
        <v>6.2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4" t="s">
        <v>1494</v>
      </c>
      <c r="B548" s="1154"/>
      <c r="C548" s="1154"/>
      <c r="D548" s="786"/>
      <c r="E548" s="406">
        <f>IF(ISBLANK('SOC3'!B6),"-",'SOC3'!B6)</f>
        <v>1.2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9" t="s">
        <v>1495</v>
      </c>
      <c r="B549" s="1129"/>
      <c r="C549" s="1129"/>
      <c r="D549" s="780"/>
      <c r="E549" s="409">
        <f>IF(ISBLANK('SOC3'!B7),"-",'SOC3'!B7)</f>
        <v>5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67" t="s">
        <v>1496</v>
      </c>
      <c r="B550" s="1167"/>
      <c r="C550" s="116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24" t="s">
        <v>1638</v>
      </c>
      <c r="B551" s="1124"/>
      <c r="C551" s="1124"/>
      <c r="D551" s="785"/>
      <c r="E551" s="317">
        <f>IF(ISBLANK('SOC3'!B9),"-",'SOC3'!B9)</f>
        <v>27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25" t="s">
        <v>1639</v>
      </c>
      <c r="B552" s="1125"/>
      <c r="C552" s="112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2"/>
      <c r="B553" s="1162"/>
      <c r="C553" s="1162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9" t="s">
        <v>1497</v>
      </c>
      <c r="B564" s="1139"/>
      <c r="C564" s="1139"/>
      <c r="D564" s="824"/>
      <c r="E564" s="548">
        <f>IF(ISBLANK('SOC5'!B4),"-",'SOC5'!B4)</f>
        <v>772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23" t="s">
        <v>1498</v>
      </c>
      <c r="B565" s="1123"/>
      <c r="C565" s="1123"/>
      <c r="D565" s="783"/>
      <c r="E565" s="409">
        <f>IF(ISBLANK('SOC5'!B5),"-",'SOC5'!B5)</f>
        <v>1.9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0" t="s">
        <v>1499</v>
      </c>
      <c r="B566" s="1130"/>
      <c r="C566" s="1130"/>
      <c r="D566" s="782"/>
      <c r="E566" s="348">
        <f>IF(ISBLANK('SOC5'!B6),"-",'SOC5'!B6)</f>
        <v>344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23" t="s">
        <v>1500</v>
      </c>
      <c r="B567" s="1123"/>
      <c r="C567" s="1123"/>
      <c r="D567" s="783"/>
      <c r="E567" s="409">
        <f>IF(ISBLANK('SOC5'!B7),"-",'SOC5'!B7)</f>
        <v>3.6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0" t="s">
        <v>1501</v>
      </c>
      <c r="B568" s="1130"/>
      <c r="C568" s="1130"/>
      <c r="D568" s="782"/>
      <c r="E568" s="348">
        <f>IF(ISBLANK('SOC5'!B8),"-",'SOC5'!B8)</f>
        <v>302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23" t="s">
        <v>1502</v>
      </c>
      <c r="B569" s="1123"/>
      <c r="C569" s="1123"/>
      <c r="D569" s="783"/>
      <c r="E569" s="409">
        <f>IF(ISBLANK('SOC5'!B9),"-",'SOC5'!B9)</f>
        <v>2.7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24" t="s">
        <v>1503</v>
      </c>
      <c r="B570" s="1124"/>
      <c r="C570" s="1124"/>
      <c r="D570" s="785"/>
      <c r="E570" s="317">
        <f>IF('SOC6'!E7&gt;0,'SOC6'!E7,"-")</f>
        <v>103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24" t="s">
        <v>1504</v>
      </c>
      <c r="B571" s="1124"/>
      <c r="C571" s="1124"/>
      <c r="D571" s="785"/>
      <c r="E571" s="317">
        <f>IF(ISBLANK('SOC5'!B11),"-",'SOC5'!B11)</f>
        <v>267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25" t="s">
        <v>1505</v>
      </c>
      <c r="B572" s="1125"/>
      <c r="C572" s="1125"/>
      <c r="D572" s="826"/>
      <c r="E572" s="801">
        <f>IF(ISBLANK('SOC5'!B12),"-",'SOC5'!B12)</f>
        <v>0.5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57" t="s">
        <v>1270</v>
      </c>
      <c r="B597" s="1157"/>
      <c r="C597" s="1157"/>
      <c r="D597" s="830"/>
      <c r="E597" s="548">
        <f>IF(ISBLANK('SOC7'!B5),"-",'SOC7'!B5)</f>
        <v>132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1271</v>
      </c>
      <c r="B598" s="1129"/>
      <c r="C598" s="1129"/>
      <c r="D598" s="780"/>
      <c r="E598" s="345">
        <f>IF(ISBLANK('SOC7'!B6),"-",'SOC7'!B6)</f>
        <v>271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55" t="s">
        <v>526</v>
      </c>
      <c r="B599" s="1155"/>
      <c r="C599" s="1155"/>
      <c r="D599" s="784"/>
      <c r="E599" s="317">
        <f>IF(ISBLANK('SOC7'!B9),"-",'SOC7'!B9)</f>
        <v>53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61" t="s">
        <v>923</v>
      </c>
      <c r="B600" s="1161"/>
      <c r="C600" s="1161"/>
      <c r="D600" s="831"/>
      <c r="E600" s="463">
        <f>IF(ISBLANK('SOC7'!B10),"-",'SOC7'!B10)</f>
        <v>7.6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9" t="s">
        <v>945</v>
      </c>
      <c r="B626" s="1139"/>
      <c r="C626" s="1139"/>
      <c r="D626" s="824"/>
      <c r="E626" s="800">
        <f>IF(ISBLANK(IZBORI!B4),"-",IZBORI!B4)</f>
        <v>63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25" t="s">
        <v>1550</v>
      </c>
      <c r="B627" s="1125"/>
      <c r="C627" s="1125"/>
      <c r="D627" s="826"/>
      <c r="E627" s="801">
        <f>IF(ISBLANK(IZBORI!B5),"-",IZBORI!B5)</f>
        <v>34.4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1343</v>
      </c>
      <c r="B635" s="1139"/>
      <c r="C635" s="1139"/>
      <c r="D635" s="824"/>
      <c r="E635" s="548">
        <f>IF(ISBLANK(PRAV1!B4),"-",PRAV1!B4)</f>
        <v>16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1344</v>
      </c>
      <c r="B636" s="1124"/>
      <c r="C636" s="1124"/>
      <c r="D636" s="785"/>
      <c r="E636" s="317">
        <f>IF(ISBLANK(PRAV1!B5),"-",PRAV1!B5)</f>
        <v>143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1345</v>
      </c>
      <c r="B637" s="1125"/>
      <c r="C637" s="1125"/>
      <c r="D637" s="826"/>
      <c r="E637" s="463">
        <f>IF(ISBLANK(PRAV1!B6),"-",PRAV1!B6)</f>
        <v>28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1466</v>
      </c>
      <c r="B649" s="1157"/>
      <c r="C649" s="1157"/>
      <c r="D649" s="830"/>
      <c r="E649" s="548">
        <f>IF(ISBLANK(SAOBINFR1!B4),"-",SAOBINFR1!B4)</f>
        <v>241.14400000000001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2162</v>
      </c>
      <c r="B650" s="1124"/>
      <c r="C650" s="1124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1467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2163</v>
      </c>
      <c r="B676" s="1112"/>
      <c r="C676" s="1112"/>
      <c r="D676" s="983"/>
      <c r="E676" s="984">
        <f>IF(ISBLANK(SAOBINFR1!B5),"-",SAOBINFR1!B5)</f>
        <v>485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2164</v>
      </c>
      <c r="B677" s="1113"/>
      <c r="C677" s="1113"/>
      <c r="D677" s="986"/>
      <c r="E677" s="987">
        <f>IF(ISBLANK(SAOBINFR1!B6),"-",SAOBINFR1!B6)</f>
        <v>13023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2165</v>
      </c>
      <c r="B678" s="1114"/>
      <c r="C678" s="1114"/>
      <c r="D678" s="989"/>
      <c r="E678" s="990">
        <f>IF(ISBLANK(SAOBINFR1!B7),"-",SAOBINFR1!B7)</f>
        <v>116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2166</v>
      </c>
      <c r="B679" s="1115"/>
      <c r="C679" s="1115"/>
      <c r="D679" s="992"/>
      <c r="E679" s="993">
        <f>IF(ISBLANK(SAOBINFR1!B8),"-",SAOBINFR1!B8)</f>
        <v>9880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2167</v>
      </c>
      <c r="B680" s="1116"/>
      <c r="C680" s="1116"/>
      <c r="D680" s="995"/>
      <c r="E680" s="987">
        <f>IF(ISBLANK(SAOBINFR1!B9),"-",SAOBINFR1!B9)</f>
        <v>6787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2168</v>
      </c>
      <c r="B681" s="1117"/>
      <c r="C681" s="1117"/>
      <c r="D681" s="996"/>
      <c r="E681" s="997">
        <f>IF(ISBLANK(SAOBINFR1!B10),"-",SAOBINFR1!B10)</f>
        <v>18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48" t="s">
        <v>1212</v>
      </c>
      <c r="B695" s="1148"/>
      <c r="C695" s="834">
        <f>IF(ISBLANK(INDEKSI1!B6),"-",INDEKSI1!B6)</f>
        <v>15.28191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1213</v>
      </c>
      <c r="B696" s="1149"/>
      <c r="C696" s="543">
        <f>IF(ISBLANK(INDEKSI1!B7),"-",INDEKSI1!B7)</f>
        <v>78</v>
      </c>
      <c r="D696" s="3"/>
      <c r="E696" s="5"/>
      <c r="F696" s="5"/>
      <c r="G696" s="837">
        <v>2012</v>
      </c>
      <c r="H696" s="835">
        <f>IF(ISBLANK(INDEKSI2!B5),"-",INDEKSI2!B5)</f>
        <v>37.229999999999997</v>
      </c>
      <c r="I696" s="835">
        <f>IF(ISBLANK(INDEKSI2!C5),"-",INDEKSI2!C5)</f>
        <v>14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1214</v>
      </c>
      <c r="B697" s="1151"/>
      <c r="C697" s="806">
        <f>IF(ISBLANK(INDEKSI1!B8),"-",INDEKSI1!B8)</f>
        <v>44.11</v>
      </c>
      <c r="D697" s="3"/>
      <c r="E697" s="5"/>
      <c r="F697" s="5"/>
      <c r="G697" s="838">
        <v>2013</v>
      </c>
      <c r="H697" s="559">
        <f>IF(ISBLANK(INDEKSI2!B6),"-",INDEKSI2!B6)</f>
        <v>38.01</v>
      </c>
      <c r="I697" s="559">
        <f>IF(ISBLANK(INDEKSI2!C6),"-",INDEKSI2!C6)</f>
        <v>17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38.26</v>
      </c>
      <c r="I698" s="836">
        <f>IF(ISBLANK(INDEKSI2!C7),"-",INDEKSI2!C7)</f>
        <v>20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1839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858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1840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3293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1184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3.5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64" t="s">
        <v>1279</v>
      </c>
      <c r="C742" s="1164"/>
      <c r="D742" s="1164"/>
      <c r="E742" s="1164"/>
      <c r="F742" s="1164"/>
      <c r="G742" s="1164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32.6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4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13.4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12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38.26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20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15.28191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78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44.11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39.5</v>
      </c>
      <c r="C4" s="721">
        <v>8</v>
      </c>
      <c r="D4" s="710"/>
      <c r="E4" s="711"/>
      <c r="F4" s="712"/>
    </row>
    <row r="5" spans="1:6" x14ac:dyDescent="0.25">
      <c r="A5" s="286">
        <v>2012</v>
      </c>
      <c r="B5" s="614">
        <v>37.229999999999997</v>
      </c>
      <c r="C5" s="722">
        <v>14</v>
      </c>
      <c r="D5" s="713"/>
      <c r="E5" s="641"/>
      <c r="F5" s="714"/>
    </row>
    <row r="6" spans="1:6" x14ac:dyDescent="0.25">
      <c r="A6" s="286">
        <v>2013</v>
      </c>
      <c r="B6" s="614">
        <v>38.01</v>
      </c>
      <c r="C6" s="722">
        <v>17</v>
      </c>
      <c r="D6" s="715">
        <v>15.28191</v>
      </c>
      <c r="E6" s="609">
        <v>78</v>
      </c>
      <c r="F6" s="716">
        <v>44.11</v>
      </c>
    </row>
    <row r="7" spans="1:6" x14ac:dyDescent="0.25">
      <c r="A7" s="219">
        <v>2014</v>
      </c>
      <c r="B7" s="615">
        <v>38.26</v>
      </c>
      <c r="C7" s="723">
        <v>20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4831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2973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3877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219.83</v>
      </c>
      <c r="G3" s="217" t="s">
        <v>765</v>
      </c>
      <c r="H3" s="71">
        <v>3205</v>
      </c>
    </row>
    <row r="4" spans="1:9" x14ac:dyDescent="0.25">
      <c r="A4" s="286" t="s">
        <v>760</v>
      </c>
      <c r="B4" s="214">
        <v>8314.5</v>
      </c>
      <c r="G4" s="286" t="s">
        <v>766</v>
      </c>
      <c r="H4" s="214">
        <v>16771</v>
      </c>
    </row>
    <row r="5" spans="1:9" x14ac:dyDescent="0.25">
      <c r="A5" s="286" t="s">
        <v>761</v>
      </c>
      <c r="B5" s="214">
        <v>873.12</v>
      </c>
      <c r="G5" s="286" t="s">
        <v>767</v>
      </c>
      <c r="H5" s="214">
        <v>18966</v>
      </c>
    </row>
    <row r="6" spans="1:9" x14ac:dyDescent="0.25">
      <c r="A6" s="286" t="s">
        <v>762</v>
      </c>
      <c r="B6" s="214">
        <v>20.190000000000001</v>
      </c>
      <c r="G6" s="286" t="s">
        <v>768</v>
      </c>
      <c r="H6" s="214">
        <v>102531</v>
      </c>
    </row>
    <row r="7" spans="1:9" x14ac:dyDescent="0.25">
      <c r="A7" s="286" t="s">
        <v>763</v>
      </c>
      <c r="B7" s="214">
        <v>19.36</v>
      </c>
      <c r="G7" s="1" t="s">
        <v>24</v>
      </c>
      <c r="H7" s="288">
        <v>141473</v>
      </c>
    </row>
    <row r="8" spans="1:9" x14ac:dyDescent="0.25">
      <c r="A8" s="287" t="s">
        <v>764</v>
      </c>
      <c r="B8" s="73">
        <v>2937.47</v>
      </c>
    </row>
    <row r="9" spans="1:9" x14ac:dyDescent="0.25">
      <c r="A9" s="1" t="s">
        <v>24</v>
      </c>
      <c r="B9" s="288">
        <v>12384.47</v>
      </c>
      <c r="I9" s="41" t="s">
        <v>876</v>
      </c>
    </row>
    <row r="10" spans="1:9" x14ac:dyDescent="0.25">
      <c r="G10" s="29" t="s">
        <v>775</v>
      </c>
      <c r="H10" s="58">
        <v>10404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4715</v>
      </c>
      <c r="C4" s="55">
        <v>569</v>
      </c>
      <c r="D4" s="110">
        <v>4146</v>
      </c>
    </row>
    <row r="5" spans="1:4" ht="30" customHeight="1" x14ac:dyDescent="0.25">
      <c r="A5" s="274" t="s">
        <v>884</v>
      </c>
      <c r="B5" s="212">
        <v>6365</v>
      </c>
      <c r="C5" s="58">
        <v>4214</v>
      </c>
      <c r="D5" s="160">
        <v>2151</v>
      </c>
    </row>
    <row r="6" spans="1:4" x14ac:dyDescent="0.25">
      <c r="A6" s="274" t="s">
        <v>772</v>
      </c>
      <c r="B6" s="212">
        <v>5</v>
      </c>
      <c r="C6" s="58">
        <v>0</v>
      </c>
      <c r="D6" s="160">
        <v>5</v>
      </c>
    </row>
    <row r="7" spans="1:4" ht="30" x14ac:dyDescent="0.25">
      <c r="A7" s="274" t="s">
        <v>773</v>
      </c>
      <c r="B7" s="212">
        <v>45</v>
      </c>
      <c r="C7" s="58">
        <v>15</v>
      </c>
      <c r="D7" s="160">
        <v>30</v>
      </c>
    </row>
    <row r="8" spans="1:4" x14ac:dyDescent="0.25">
      <c r="A8" s="201" t="s">
        <v>774</v>
      </c>
      <c r="B8" s="72">
        <v>4831</v>
      </c>
      <c r="C8" s="61">
        <v>547</v>
      </c>
      <c r="D8" s="111">
        <v>4284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0</v>
      </c>
      <c r="C14" s="276">
        <f>D6/B6*100</f>
        <v>100</v>
      </c>
    </row>
    <row r="15" spans="1:4" ht="60" x14ac:dyDescent="0.25">
      <c r="A15" s="277" t="s">
        <v>885</v>
      </c>
      <c r="B15" s="282">
        <f>C5/B5*100</f>
        <v>66.20581304006285</v>
      </c>
      <c r="C15" s="278">
        <f>D5/B5*100</f>
        <v>33.794186959937157</v>
      </c>
    </row>
    <row r="16" spans="1:4" ht="30" x14ac:dyDescent="0.25">
      <c r="A16" s="279" t="s">
        <v>821</v>
      </c>
      <c r="B16" s="283">
        <f>C4/B4*100</f>
        <v>12.067868504772004</v>
      </c>
      <c r="C16" s="280">
        <f>D4/B4*100</f>
        <v>87.932131495227992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0</v>
      </c>
      <c r="C21" s="276">
        <f>C14</f>
        <v>100</v>
      </c>
    </row>
    <row r="22" spans="1:3" ht="60" x14ac:dyDescent="0.25">
      <c r="A22" s="277" t="s">
        <v>823</v>
      </c>
      <c r="B22" s="282">
        <f t="shared" ref="B22:C23" si="0">B15</f>
        <v>66.20581304006285</v>
      </c>
      <c r="C22" s="278">
        <f t="shared" si="0"/>
        <v>33.794186959937157</v>
      </c>
    </row>
    <row r="23" spans="1:3" ht="30" x14ac:dyDescent="0.25">
      <c r="A23" s="279" t="s">
        <v>858</v>
      </c>
      <c r="B23" s="285">
        <f t="shared" si="0"/>
        <v>12.067868504772004</v>
      </c>
      <c r="C23" s="284">
        <f t="shared" si="0"/>
        <v>87.932131495227992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9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44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678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48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1012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70.400000000000006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632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2170</v>
      </c>
      <c r="C6" s="973">
        <v>1551</v>
      </c>
      <c r="D6" s="945">
        <v>619</v>
      </c>
      <c r="E6" s="973">
        <v>2187</v>
      </c>
      <c r="F6" s="973">
        <v>1561</v>
      </c>
      <c r="G6" s="945">
        <v>626</v>
      </c>
      <c r="H6" s="599">
        <v>2279</v>
      </c>
      <c r="I6" s="616">
        <v>1600</v>
      </c>
      <c r="J6" s="945">
        <v>679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5</v>
      </c>
      <c r="C7" s="975">
        <v>5</v>
      </c>
      <c r="D7" s="976">
        <v>0</v>
      </c>
      <c r="E7" s="975">
        <v>3</v>
      </c>
      <c r="F7" s="975">
        <v>3</v>
      </c>
      <c r="G7" s="976">
        <v>0</v>
      </c>
      <c r="H7" s="753">
        <v>6</v>
      </c>
      <c r="I7" s="690">
        <v>6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1615</v>
      </c>
      <c r="C14" s="751">
        <v>1638</v>
      </c>
      <c r="D14" s="751">
        <v>1690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159</v>
      </c>
      <c r="C16" s="1029">
        <v>156</v>
      </c>
      <c r="D16" s="751">
        <v>192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413</v>
      </c>
      <c r="C17" s="752">
        <v>485</v>
      </c>
      <c r="D17" s="752">
        <v>440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73.845450388660254</v>
      </c>
      <c r="C23" s="290">
        <f>C14/SUM(C12:C17)*100</f>
        <v>71.873628784554626</v>
      </c>
      <c r="D23" s="290">
        <f>D14/SUM(D12:D17)*100</f>
        <v>72.782084409991384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7.270233196159122</v>
      </c>
      <c r="C25" s="290">
        <f>C16/SUM(C12:C17)*100</f>
        <v>6.8451075032909179</v>
      </c>
      <c r="D25" s="290">
        <f>D16/SUM(D12:D17)*100</f>
        <v>8.2687338501292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18.884316415180614</v>
      </c>
      <c r="C26" s="291">
        <f>C17/SUM(C12:C17)*100</f>
        <v>21.281263712154452</v>
      </c>
      <c r="D26" s="291">
        <f>D17/SUM(D12:D17)*100</f>
        <v>18.949181739879414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23.8</v>
      </c>
      <c r="C7" s="600">
        <v>17.899999999999999</v>
      </c>
      <c r="D7" s="600">
        <v>18.8</v>
      </c>
    </row>
    <row r="8" spans="1:6" x14ac:dyDescent="0.25">
      <c r="A8" s="695" t="s">
        <v>944</v>
      </c>
      <c r="B8" s="751">
        <v>0.4</v>
      </c>
      <c r="C8" s="751">
        <v>3.1</v>
      </c>
      <c r="D8" s="751">
        <v>0.1</v>
      </c>
    </row>
    <row r="9" spans="1:6" x14ac:dyDescent="0.25">
      <c r="A9" s="696" t="s">
        <v>224</v>
      </c>
      <c r="B9" s="752">
        <v>75.8</v>
      </c>
      <c r="C9" s="752">
        <v>79</v>
      </c>
      <c r="D9" s="752">
        <v>81.099999999999994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23.8</v>
      </c>
      <c r="C13" s="697">
        <f t="shared" ref="C13:D13" si="1">IF(ISBLANK(C7),"",C7)</f>
        <v>17.899999999999999</v>
      </c>
      <c r="D13" s="697">
        <f t="shared" si="1"/>
        <v>18.8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0.4</v>
      </c>
      <c r="C14" s="698">
        <f t="shared" si="2"/>
        <v>3.1</v>
      </c>
      <c r="D14" s="698">
        <f t="shared" si="2"/>
        <v>0.1</v>
      </c>
    </row>
    <row r="15" spans="1:6" x14ac:dyDescent="0.25">
      <c r="A15" s="702" t="s">
        <v>1630</v>
      </c>
      <c r="B15" s="699">
        <f t="shared" si="2"/>
        <v>75.8</v>
      </c>
      <c r="C15" s="699">
        <f t="shared" si="2"/>
        <v>79</v>
      </c>
      <c r="D15" s="699">
        <f t="shared" si="2"/>
        <v>81.099999999999994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23.8</v>
      </c>
      <c r="C18" s="697">
        <f t="shared" ref="C18:D18" si="4">IF(ISBLANK(C7),"",C7)</f>
        <v>17.899999999999999</v>
      </c>
      <c r="D18" s="697">
        <f t="shared" si="4"/>
        <v>18.8</v>
      </c>
    </row>
    <row r="19" spans="1:5" x14ac:dyDescent="0.25">
      <c r="A19" s="701" t="s">
        <v>1632</v>
      </c>
      <c r="B19" s="698">
        <f t="shared" ref="B19:D20" si="5">IF(ISBLANK(B8),"",B8)</f>
        <v>0.4</v>
      </c>
      <c r="C19" s="698">
        <f t="shared" si="5"/>
        <v>3.1</v>
      </c>
      <c r="D19" s="698">
        <f t="shared" si="5"/>
        <v>0.1</v>
      </c>
    </row>
    <row r="20" spans="1:5" x14ac:dyDescent="0.25">
      <c r="A20" s="702" t="s">
        <v>1633</v>
      </c>
      <c r="B20" s="699">
        <f t="shared" si="5"/>
        <v>75.8</v>
      </c>
      <c r="C20" s="699">
        <f t="shared" si="5"/>
        <v>79</v>
      </c>
      <c r="D20" s="699">
        <f t="shared" si="5"/>
        <v>81.099999999999994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84.7</v>
      </c>
      <c r="C5" s="611">
        <v>86.7</v>
      </c>
      <c r="D5" s="1030">
        <v>85.8</v>
      </c>
      <c r="F5" s="28"/>
      <c r="G5" s="693">
        <f>A5</f>
        <v>2020</v>
      </c>
      <c r="H5" s="669">
        <f>IF(ISBLANK(B5),"",B5)</f>
        <v>84.7</v>
      </c>
      <c r="I5" s="618">
        <f t="shared" ref="H5:I7" si="0">IF(ISBLANK(C5),"",C5)</f>
        <v>86.7</v>
      </c>
    </row>
    <row r="6" spans="1:10" x14ac:dyDescent="0.25">
      <c r="A6" s="749">
        <v>2021</v>
      </c>
      <c r="B6" s="601">
        <v>92.8</v>
      </c>
      <c r="C6" s="612">
        <v>94.4</v>
      </c>
      <c r="D6" s="946">
        <v>93.6</v>
      </c>
      <c r="F6" s="44"/>
      <c r="G6" s="693">
        <f t="shared" ref="G6:G7" si="1">A6</f>
        <v>2021</v>
      </c>
      <c r="H6" s="670">
        <f t="shared" si="0"/>
        <v>92.8</v>
      </c>
      <c r="I6" s="619">
        <f t="shared" si="0"/>
        <v>94.4</v>
      </c>
    </row>
    <row r="7" spans="1:10" x14ac:dyDescent="0.25">
      <c r="A7" s="750">
        <v>2022</v>
      </c>
      <c r="B7" s="601">
        <v>96.4</v>
      </c>
      <c r="C7" s="612">
        <v>99.1</v>
      </c>
      <c r="D7" s="946">
        <v>97.8</v>
      </c>
      <c r="F7" s="44"/>
      <c r="G7" s="693">
        <f t="shared" si="1"/>
        <v>2022</v>
      </c>
      <c r="H7" s="671">
        <f t="shared" si="0"/>
        <v>96.4</v>
      </c>
      <c r="I7" s="620">
        <f t="shared" si="0"/>
        <v>99.1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84.7</v>
      </c>
      <c r="I13" s="618">
        <f>IF(ISBLANK(C5),"",C5)</f>
        <v>86.7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92.8</v>
      </c>
      <c r="I14" s="619">
        <f t="shared" si="3"/>
        <v>94.4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96.4</v>
      </c>
      <c r="I15" s="620">
        <f t="shared" si="4"/>
        <v>99.1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65" t="str">
        <f>'DEM1'!B2</f>
        <v>Lazarevac</v>
      </c>
      <c r="B15" s="1165"/>
      <c r="C15" s="1165"/>
      <c r="D15" s="1165"/>
      <c r="E15" s="1165"/>
      <c r="F15" s="1165"/>
      <c r="G15" s="1165"/>
      <c r="H15" s="1165"/>
      <c r="I15" s="1165"/>
      <c r="J15" s="1165"/>
      <c r="K15" s="1165"/>
      <c r="L15" s="314"/>
    </row>
    <row r="16" spans="1:26" s="18" customFormat="1" ht="59.25" customHeight="1" x14ac:dyDescent="0.25">
      <c r="A16" s="1175"/>
      <c r="B16" s="1175"/>
      <c r="C16" s="1175"/>
      <c r="D16" s="1175"/>
      <c r="E16" s="1175"/>
      <c r="F16" s="1175"/>
      <c r="G16" s="1175"/>
      <c r="H16" s="1175"/>
      <c r="I16" s="1175"/>
      <c r="J16" s="1175"/>
      <c r="K16" s="1175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63" t="s">
        <v>2810</v>
      </c>
      <c r="B33" s="1163"/>
      <c r="C33" s="1163"/>
      <c r="D33" s="1163"/>
      <c r="E33" s="1163"/>
      <c r="F33" s="1163"/>
      <c r="G33" s="1163"/>
      <c r="H33" s="1163"/>
      <c r="I33" s="1163"/>
      <c r="J33" s="1163"/>
      <c r="K33" s="1163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383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34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55366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145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10.6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15.3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-4.7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73.33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42.3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128.80000000000001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54071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64829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03">
        <f>'DEM2'!A7</f>
        <v>2021</v>
      </c>
      <c r="C60" s="1103"/>
      <c r="D60" s="389"/>
      <c r="E60" s="1103">
        <f>'DEM2'!A8</f>
        <v>2022</v>
      </c>
      <c r="F60" s="1103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03"/>
      <c r="C61" s="1103"/>
      <c r="D61" s="390"/>
      <c r="E61" s="1103"/>
      <c r="F61" s="1103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2028</v>
      </c>
      <c r="C63" s="548">
        <f>IF(ISBLANK('DEM2'!C7),"-",'DEM2'!C7)</f>
        <v>2223</v>
      </c>
      <c r="D63" s="548"/>
      <c r="E63" s="548">
        <f>IF(ISBLANK('DEM2'!D8),"-",'DEM2'!D8)</f>
        <v>1940</v>
      </c>
      <c r="F63" s="548">
        <f>IF(ISBLANK('DEM2'!C8),"-",'DEM2'!C8)</f>
        <v>2118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2287</v>
      </c>
      <c r="C64" s="317">
        <f>IF(ISBLANK('DEM2'!F7),"-",'DEM2'!F7)</f>
        <v>2348</v>
      </c>
      <c r="D64" s="789"/>
      <c r="E64" s="317">
        <f>IF(ISBLANK('DEM2'!G8),"-",'DEM2'!G8)</f>
        <v>2279</v>
      </c>
      <c r="F64" s="317">
        <f>IF(ISBLANK('DEM2'!F8),"-",'DEM2'!F8)</f>
        <v>2376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1108</v>
      </c>
      <c r="C65" s="345">
        <f>IF(ISBLANK('DEM2'!I7),"-",'DEM2'!I7)</f>
        <v>1193</v>
      </c>
      <c r="D65" s="393"/>
      <c r="E65" s="345">
        <f>IF(ISBLANK('DEM2'!J8),"-",'DEM2'!J8)</f>
        <v>1133</v>
      </c>
      <c r="F65" s="345">
        <f>IF(ISBLANK('DEM2'!I8),"-",'DEM2'!I8)</f>
        <v>1189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5164</v>
      </c>
      <c r="C66" s="317">
        <f>IF(ISBLANK('DEM2'!L7),"-",'DEM2'!L7)</f>
        <v>5469</v>
      </c>
      <c r="D66" s="395"/>
      <c r="E66" s="317">
        <f>IF(ISBLANK('DEM2'!M8),"-",'DEM2'!M8)</f>
        <v>5069</v>
      </c>
      <c r="F66" s="317">
        <f>IF(ISBLANK('DEM2'!L8),"-",'DEM2'!L8)</f>
        <v>5384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4533</v>
      </c>
      <c r="C67" s="317">
        <f>IF(ISBLANK('DEM2'!O7),"-",'DEM2'!O7)</f>
        <v>4810</v>
      </c>
      <c r="D67" s="395"/>
      <c r="E67" s="317">
        <f>IF(ISBLANK('DEM2'!P8),"-",'DEM2'!P8)</f>
        <v>4313</v>
      </c>
      <c r="F67" s="317">
        <f>IF(ISBLANK('DEM2'!O8),"-",'DEM2'!O8)</f>
        <v>4552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18273</v>
      </c>
      <c r="C68" s="414">
        <f>IF(ISBLANK('DEM2'!R7),"-",'DEM2'!R7)</f>
        <v>17917</v>
      </c>
      <c r="D68" s="420"/>
      <c r="E68" s="414">
        <f>IF(ISBLANK('DEM2'!S8),"-",'DEM2'!S8)</f>
        <v>18086</v>
      </c>
      <c r="F68" s="414">
        <f>IF(ISBLANK('DEM2'!R8),"-",'DEM2'!R8)</f>
        <v>17770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28400</v>
      </c>
      <c r="C69" s="463">
        <f>IF(ISBLANK('DEM2'!U7),"-",'DEM2'!U7)</f>
        <v>27077</v>
      </c>
      <c r="D69" s="799"/>
      <c r="E69" s="463">
        <f>IF(ISBLANK('DEM2'!V8),"-",'DEM2'!V8)</f>
        <v>28326</v>
      </c>
      <c r="F69" s="463">
        <f>IF(ISBLANK('DEM2'!U8),"-",'DEM2'!U8)</f>
        <v>27040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31" t="s">
        <v>1555</v>
      </c>
      <c r="B70" s="1131"/>
      <c r="C70" s="1131"/>
      <c r="D70" s="1131"/>
      <c r="E70" s="1131"/>
      <c r="F70" s="1131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3.8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3.2</v>
      </c>
      <c r="G116" s="407">
        <f>IF(ISBLANK('DEM2'!E24),"-",'DEM2'!E24)</f>
        <v>4.7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3" t="s">
        <v>2626</v>
      </c>
      <c r="G119" s="1174"/>
      <c r="H119" s="1174"/>
      <c r="I119" s="1174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21651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23348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42.2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90244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1594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34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48" t="s">
        <v>1440</v>
      </c>
      <c r="B234" s="1148"/>
      <c r="C234" s="805">
        <f>IF(ISBLANK(SIROMASTVO1!B6),"-",SIROMASTVO1!B6)</f>
        <v>13.4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49" t="s">
        <v>1037</v>
      </c>
      <c r="B235" s="1149"/>
      <c r="C235" s="543">
        <f>IF(ISBLANK(SIROMASTVO1!B7),"-",SIROMASTVO1!B7)</f>
        <v>12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50" t="s">
        <v>1402</v>
      </c>
      <c r="B236" s="1150"/>
      <c r="C236" s="543">
        <f>IF(ISBLANK(SIROMASTVO1!B4),"-",SIROMASTVO1!B4)</f>
        <v>32.6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51" t="s">
        <v>1441</v>
      </c>
      <c r="B237" s="1151"/>
      <c r="C237" s="806">
        <f>IF(ISBLANK(SIROMASTVO1!B5),"-",SIROMASTVO1!B5)</f>
        <v>4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52" t="s">
        <v>2697</v>
      </c>
      <c r="B242" s="1152"/>
      <c r="C242" s="1152"/>
      <c r="D242" s="1152"/>
      <c r="E242" s="1152"/>
      <c r="F242" s="1152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9" t="s">
        <v>584</v>
      </c>
      <c r="B243" s="1139"/>
      <c r="C243" s="1139"/>
      <c r="D243" s="1139"/>
      <c r="E243" s="1133">
        <f>IF(ISBLANK('EKO4'!B8),"-",'EKO4'!B8)</f>
        <v>4489891</v>
      </c>
      <c r="F243" s="113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23" t="s">
        <v>585</v>
      </c>
      <c r="B244" s="1123"/>
      <c r="C244" s="1123"/>
      <c r="D244" s="1123"/>
      <c r="E244" s="1134">
        <f>IF(ISBLANK('EKO4'!B9),"-",'EKO4'!B9)</f>
        <v>81095</v>
      </c>
      <c r="F244" s="1134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46" t="s">
        <v>1442</v>
      </c>
      <c r="B245" s="1146"/>
      <c r="C245" s="1146"/>
      <c r="D245" s="1146"/>
      <c r="E245" s="1135">
        <f>IF(ISBLANK('EKO6'!D6),"-",'EKO6'!D6)</f>
        <v>1675197</v>
      </c>
      <c r="F245" s="1135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43" t="s">
        <v>974</v>
      </c>
      <c r="B246" s="1143"/>
      <c r="C246" s="1143"/>
      <c r="D246" s="1143"/>
      <c r="E246" s="1153">
        <f>IF(ISBLANK(OBRAZ9!B5),"-",OBRAZ9!B5)</f>
        <v>972923</v>
      </c>
      <c r="F246" s="1153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44" t="s">
        <v>1443</v>
      </c>
      <c r="B247" s="1144"/>
      <c r="C247" s="1144"/>
      <c r="D247" s="1144"/>
      <c r="E247" s="1138">
        <f>IF(ISBLANK('EKO6'!E6),"-",'EKO6'!E6)</f>
        <v>30257</v>
      </c>
      <c r="F247" s="113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45" t="s">
        <v>1444</v>
      </c>
      <c r="B248" s="1145"/>
      <c r="C248" s="1145"/>
      <c r="D248" s="1145"/>
      <c r="E248" s="1137">
        <f>IF(ISBLANK('EKO6'!B6),"-",'EKO6'!B6)</f>
        <v>1120599</v>
      </c>
      <c r="F248" s="1137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44" t="s">
        <v>1445</v>
      </c>
      <c r="B249" s="1144"/>
      <c r="C249" s="1144"/>
      <c r="D249" s="1144"/>
      <c r="E249" s="1138">
        <f>IF(ISBLANK('EKO6'!C6),"-",'EKO6'!C6)</f>
        <v>20240</v>
      </c>
      <c r="F249" s="113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46" t="s">
        <v>1446</v>
      </c>
      <c r="B250" s="1146"/>
      <c r="C250" s="1146"/>
      <c r="D250" s="1146"/>
      <c r="E250" s="1137">
        <f>IF(ISBLANK('EKO6'!F6),"-",'EKO6'!F6)</f>
        <v>0</v>
      </c>
      <c r="F250" s="1137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7" t="s">
        <v>1447</v>
      </c>
      <c r="B251" s="1147"/>
      <c r="C251" s="1147"/>
      <c r="D251" s="1147"/>
      <c r="E251" s="1136">
        <f>IF(ISBLANK('EKO6'!G6),"-",'EKO6'!G6)</f>
        <v>0</v>
      </c>
      <c r="F251" s="1136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41" t="s">
        <v>2698</v>
      </c>
      <c r="B255" s="1141"/>
      <c r="C255" s="1141"/>
      <c r="D255" s="1141"/>
      <c r="E255" s="1141"/>
      <c r="F255" s="1141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9" t="s">
        <v>580</v>
      </c>
      <c r="B256" s="1139"/>
      <c r="C256" s="1139"/>
      <c r="D256" s="1139"/>
      <c r="E256" s="1133">
        <f>IF(ISBLANK('EKO4'!B4),"-",'EKO4'!B4)</f>
        <v>1320424</v>
      </c>
      <c r="F256" s="113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23" t="s">
        <v>581</v>
      </c>
      <c r="B257" s="1123"/>
      <c r="C257" s="1123"/>
      <c r="D257" s="1123"/>
      <c r="E257" s="1134">
        <f>IF(ISBLANK('EKO4'!B5),"-",'EKO4'!B5)</f>
        <v>23849</v>
      </c>
      <c r="F257" s="1134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0" t="s">
        <v>582</v>
      </c>
      <c r="B258" s="1130"/>
      <c r="C258" s="1130"/>
      <c r="D258" s="1130"/>
      <c r="E258" s="1135">
        <f>IF(ISBLANK('EKO4'!B6),"-",'EKO4'!B6)</f>
        <v>1326647</v>
      </c>
      <c r="F258" s="1135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25" t="s">
        <v>583</v>
      </c>
      <c r="B259" s="1125"/>
      <c r="C259" s="1125"/>
      <c r="D259" s="1125"/>
      <c r="E259" s="1136">
        <f>IF(ISBLANK('EKO4'!B7),"-",'EKO4'!B7)</f>
        <v>23961</v>
      </c>
      <c r="F259" s="1136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8" t="s">
        <v>1567</v>
      </c>
      <c r="B262" s="1168"/>
      <c r="C262" s="1168"/>
      <c r="D262" s="1168"/>
      <c r="E262" s="1168"/>
      <c r="F262" s="1168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3">
        <f>IF(ISBLANK('EKO4'!B10),"-",'EKO4'!B10)</f>
        <v>551</v>
      </c>
      <c r="D263" s="1133"/>
      <c r="E263" s="113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53">
        <f>IF(ISBLANK('EKO4'!B13),"-",'EKO4'!B13)</f>
        <v>2150</v>
      </c>
      <c r="D264" s="1153"/>
      <c r="E264" s="1153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25" t="s">
        <v>1564</v>
      </c>
      <c r="B265" s="1125"/>
      <c r="C265" s="1136">
        <f>IF(ISBLANK('EKO4'!B16),"-",'EKO4'!B16)</f>
        <v>792457</v>
      </c>
      <c r="D265" s="1136"/>
      <c r="E265" s="1136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4831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3877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2973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10404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02" t="s">
        <v>771</v>
      </c>
      <c r="B298" s="1102"/>
      <c r="C298" s="1102"/>
      <c r="D298" s="1102"/>
      <c r="E298" s="110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9" t="s">
        <v>127</v>
      </c>
      <c r="E299" s="1169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4715</v>
      </c>
      <c r="C300" s="808">
        <f>IF(ISBLANK(POLJ3!C4),"-",POLJ3!C4)</f>
        <v>569</v>
      </c>
      <c r="D300" s="1104">
        <f>IF(ISBLANK(POLJ3!D4),"-",POLJ3!D4)</f>
        <v>4146</v>
      </c>
      <c r="E300" s="1104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6365</v>
      </c>
      <c r="C301" s="789">
        <f>IF(ISBLANK(POLJ3!C5),"-",POLJ3!C5)</f>
        <v>4214</v>
      </c>
      <c r="D301" s="1105">
        <f>IF(ISBLANK(POLJ3!D5),"-",POLJ3!D5)</f>
        <v>2151</v>
      </c>
      <c r="E301" s="1105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5</v>
      </c>
      <c r="C302" s="790">
        <f>IF(ISBLANK(POLJ3!C6),"-",POLJ3!C6)</f>
        <v>0</v>
      </c>
      <c r="D302" s="1106">
        <f>IF(ISBLANK(POLJ3!D6),"-",POLJ3!D6)</f>
        <v>5</v>
      </c>
      <c r="E302" s="1106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45</v>
      </c>
      <c r="C303" s="791">
        <f>IF(ISBLANK(POLJ3!C7),"-",POLJ3!C7)</f>
        <v>15</v>
      </c>
      <c r="D303" s="1107">
        <f>IF(ISBLANK(POLJ3!D7),"-",POLJ3!D7)</f>
        <v>30</v>
      </c>
      <c r="E303" s="1107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4831</v>
      </c>
      <c r="C304" s="807">
        <f>IF(ISBLANK(POLJ3!C8),"-",POLJ3!C8)</f>
        <v>547</v>
      </c>
      <c r="D304" s="1108">
        <f>IF(ISBLANK(POLJ3!D8),"-",POLJ3!D8)</f>
        <v>4284</v>
      </c>
      <c r="E304" s="1108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09">
        <f>IF(ISBLANK(POLJ2!B3),"-",POLJ2!B3)</f>
        <v>219.83</v>
      </c>
      <c r="C310" s="1109"/>
      <c r="D310" s="3"/>
      <c r="E310" s="5"/>
      <c r="F310" s="5"/>
      <c r="G310" s="815" t="s">
        <v>765</v>
      </c>
      <c r="H310" s="816">
        <f>IF(ISBLANK(POLJ2!H3),"-",POLJ2!H3)</f>
        <v>3205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0">
        <f>IF(ISBLANK(POLJ2!B4),"-",POLJ2!B4)</f>
        <v>8314.5</v>
      </c>
      <c r="C311" s="1120"/>
      <c r="D311" s="3"/>
      <c r="E311" s="5"/>
      <c r="F311" s="5"/>
      <c r="G311" s="810" t="s">
        <v>766</v>
      </c>
      <c r="H311" s="248">
        <f>IF(ISBLANK(POLJ2!H4),"-",POLJ2!H4)</f>
        <v>16771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0">
        <f>IF(ISBLANK(POLJ2!B5),"-",POLJ2!B5)</f>
        <v>873.12</v>
      </c>
      <c r="C312" s="1120"/>
      <c r="D312" s="3"/>
      <c r="E312" s="5"/>
      <c r="F312" s="5"/>
      <c r="G312" s="810" t="s">
        <v>767</v>
      </c>
      <c r="H312" s="248">
        <f>IF(ISBLANK(POLJ2!H5),"-",POLJ2!H5)</f>
        <v>18966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0">
        <f>IF(ISBLANK(POLJ2!B6),"-",POLJ2!B6)</f>
        <v>20.190000000000001</v>
      </c>
      <c r="C313" s="1120"/>
      <c r="D313" s="3"/>
      <c r="E313" s="5"/>
      <c r="F313" s="5"/>
      <c r="G313" s="812" t="s">
        <v>768</v>
      </c>
      <c r="H313" s="249">
        <f>IF(ISBLANK(POLJ2!H6),"-",POLJ2!H6)</f>
        <v>102531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0">
        <f>IF(ISBLANK(POLJ2!B7),"-",POLJ2!B7)</f>
        <v>19.36</v>
      </c>
      <c r="C314" s="1120"/>
      <c r="D314" s="3"/>
      <c r="E314" s="5"/>
      <c r="F314" s="5"/>
      <c r="G314" s="814" t="s">
        <v>16</v>
      </c>
      <c r="H314" s="817">
        <f>IF(ISBLANK(POLJ2!H7),"-",POLJ2!H7)</f>
        <v>141473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1">
        <f>IF(ISBLANK(POLJ2!B8),"-",POLJ2!B8)</f>
        <v>2937.47</v>
      </c>
      <c r="C315" s="1121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22">
        <f>IF(ISBLANK(POLJ2!B9),"-",POLJ2!B9)</f>
        <v>12384.47</v>
      </c>
      <c r="C316" s="1122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9" t="s">
        <v>888</v>
      </c>
      <c r="B361" s="1139"/>
      <c r="C361" s="548">
        <f>IF(ISBLANK(OBRAZ1!B4),"-",OBRAZ1!B4)</f>
        <v>9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23" t="s">
        <v>889</v>
      </c>
      <c r="B362" s="1123"/>
      <c r="C362" s="345">
        <f>IF(ISBLANK(OBRAZ1!B5),"-",OBRAZ1!B5)</f>
        <v>44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0" t="s">
        <v>1297</v>
      </c>
      <c r="B363" s="1130"/>
      <c r="C363" s="348">
        <f>IF(ISBLANK(OBRAZ1!B6),"-",OBRAZ1!B6)</f>
        <v>678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23" t="s">
        <v>1418</v>
      </c>
      <c r="B364" s="1123"/>
      <c r="C364" s="409">
        <f>IF(ISBLANK(OBRAZ1!B7),"-",OBRAZ1!B7)</f>
        <v>48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2279</v>
      </c>
      <c r="I364" s="808">
        <f>IF(ISBLANK(OBRAZ2!I6),"-",OBRAZ2!I6)</f>
        <v>1600</v>
      </c>
      <c r="J364" s="808">
        <f>IF(ISBLANK(OBRAZ2!J6),"-",OBRAZ2!J6)</f>
        <v>679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0" t="s">
        <v>1298</v>
      </c>
      <c r="B365" s="1130"/>
      <c r="C365" s="348">
        <f>IF(ISBLANK(OBRAZ1!B8),"-",OBRAZ1!B8)</f>
        <v>1012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6</v>
      </c>
      <c r="I365" s="789">
        <f>IF(ISBLANK(OBRAZ2!I7),"-",OBRAZ2!I7)</f>
        <v>6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23" t="s">
        <v>1419</v>
      </c>
      <c r="B366" s="1123"/>
      <c r="C366" s="409">
        <f>IF(ISBLANK(OBRAZ1!B9),"-",OBRAZ1!B9)</f>
        <v>70.400000000000006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6" t="s">
        <v>195</v>
      </c>
      <c r="B367" s="1176"/>
      <c r="C367" s="463">
        <f>IF(ISBLANK(OBRAZ1!B10),"-",OBRAZ1!B10)</f>
        <v>632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73.845450388660254</v>
      </c>
      <c r="I377" s="851">
        <f>IF(ISBLANK(OBRAZ2!C14),"-",OBRAZ2!C23)</f>
        <v>71.873628784554626</v>
      </c>
      <c r="J377" s="851">
        <f>IF(ISBLANK(OBRAZ2!D14),"-",OBRAZ2!D23)</f>
        <v>72.782084409991384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7.270233196159122</v>
      </c>
      <c r="I379" s="851">
        <f>IF(ISBLANK(OBRAZ2!C16),"-",OBRAZ2!C25)</f>
        <v>6.8451075032909179</v>
      </c>
      <c r="J379" s="851">
        <f>IF(ISBLANK(OBRAZ2!D16),"-",OBRAZ2!D25)</f>
        <v>8.2687338501292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18.884316415180614</v>
      </c>
      <c r="I380" s="852">
        <f>IF(ISBLANK(OBRAZ2!C17),"-",OBRAZ2!C26)</f>
        <v>21.281263712154452</v>
      </c>
      <c r="J380" s="852">
        <f>IF(ISBLANK(OBRAZ2!D17),"-",OBRAZ2!D26)</f>
        <v>18.949181739879414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57" t="s">
        <v>1299</v>
      </c>
      <c r="B409" s="1157"/>
      <c r="C409" s="548">
        <f>IF(ISBLANK(OBRAZ5!B4),"-",OBRAZ5!B4)</f>
        <v>10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29" t="s">
        <v>1300</v>
      </c>
      <c r="B410" s="1129"/>
      <c r="C410" s="345">
        <f>IF(ISBLANK(OBRAZ5!B5),"-",OBRAZ5!B5)</f>
        <v>19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0" t="s">
        <v>1301</v>
      </c>
      <c r="B411" s="113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1950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2280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24" t="s">
        <v>1302</v>
      </c>
      <c r="B414" s="1124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358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55" t="s">
        <v>1420</v>
      </c>
      <c r="B417" s="1155"/>
      <c r="C417" s="407">
        <f>IF(ISBLANK(OBRAZ5!B12),"-",OBRAZ5!B12)</f>
        <v>97.2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24" t="s">
        <v>1030</v>
      </c>
      <c r="B418" s="1124"/>
      <c r="C418" s="317">
        <f>IF(ISBLANK(OBRAZ5!B13),"-",OBRAZ5!B13)</f>
        <v>597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55" t="s">
        <v>1421</v>
      </c>
      <c r="B419" s="1155"/>
      <c r="C419" s="407">
        <f>IF(ISBLANK(OBRAZ5!B14),"-",OBRAZ5!B14)</f>
        <v>103.8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24" t="s">
        <v>1450</v>
      </c>
      <c r="B420" s="1124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0" t="s">
        <v>1433</v>
      </c>
      <c r="B421" s="113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25" t="s">
        <v>470</v>
      </c>
      <c r="B422" s="1125"/>
      <c r="C422" s="463">
        <f>IF(ISBLANK(OBRAZ5!B17),"-",OBRAZ5!B17)</f>
        <v>57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26" t="s">
        <v>1032</v>
      </c>
      <c r="B444" s="1126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27" t="s">
        <v>1303</v>
      </c>
      <c r="B445" s="1127"/>
      <c r="C445" s="317">
        <f>IF(COUNT(OBRAZ8!B7,OBRAZ8!E7,OBRAZ8!H7)=0,"-",OBRAZ8!K7)</f>
        <v>1570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1" t="s">
        <v>1422</v>
      </c>
      <c r="B446" s="1171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400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8" t="s">
        <v>1451</v>
      </c>
      <c r="B448" s="1128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59" t="s">
        <v>1452</v>
      </c>
      <c r="B449" s="1159"/>
      <c r="C449" s="407">
        <f>IF(ISBLANK(OBRAZ7!B9),"-",OBRAZ7!B9)</f>
        <v>2.1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60" t="s">
        <v>1434</v>
      </c>
      <c r="B450" s="1160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15312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47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6939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9" t="s">
        <v>422</v>
      </c>
      <c r="B490" s="1139"/>
      <c r="C490" s="1139"/>
      <c r="D490" s="1042"/>
      <c r="E490" s="1046">
        <f>IF(ISBLANK(ZDRAV1!B4),"-",ZDRAV1!B4)</f>
        <v>100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24" t="s">
        <v>2148</v>
      </c>
      <c r="B491" s="1124"/>
      <c r="C491" s="1124"/>
      <c r="D491" s="1043"/>
      <c r="E491" s="407">
        <f>IF(ISBLANK(ZDRAV1!B5),"-",ZDRAV1!B5)</f>
        <v>1.8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24" t="s">
        <v>2643</v>
      </c>
      <c r="B492" s="1124"/>
      <c r="C492" s="1124"/>
      <c r="D492" s="1043"/>
      <c r="E492" s="407">
        <f>IF(ISBLANK(ZDRAV1!B6),"-",ZDRAV1!B6)</f>
        <v>1.4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24" t="s">
        <v>2644</v>
      </c>
      <c r="B493" s="1124"/>
      <c r="C493" s="1124"/>
      <c r="D493" s="1043"/>
      <c r="E493" s="407">
        <f>IF(ISBLANK(ZDRAV1!B7),"-",ZDRAV1!B7)</f>
        <v>0.8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24" t="s">
        <v>2645</v>
      </c>
      <c r="B494" s="1124"/>
      <c r="C494" s="1124"/>
      <c r="D494" s="1043"/>
      <c r="E494" s="407">
        <f>IF(ISBLANK(ZDRAV1!B8),"-",ZDRAV1!B8)</f>
        <v>0.21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72" t="s">
        <v>2637</v>
      </c>
      <c r="B495" s="1172"/>
      <c r="C495" s="1172"/>
      <c r="D495" s="1043"/>
      <c r="E495" s="407">
        <f>IF(ISBLANK(ZDRAV1!B9),"-",ZDRAV1!B9)</f>
        <v>2.2000000000000002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0" t="s">
        <v>1423</v>
      </c>
      <c r="B496" s="1170"/>
      <c r="C496" s="1170"/>
      <c r="D496" s="1045"/>
      <c r="E496" s="410">
        <f>IF(ISBLANK(ZDRAV1!B10),"-",ZDRAV1!B10)</f>
        <v>67.099999999999994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72" t="s">
        <v>519</v>
      </c>
      <c r="B497" s="1172"/>
      <c r="C497" s="1172"/>
      <c r="D497" s="1044"/>
      <c r="E497" s="411">
        <f>IF(ISBLANK(ZDRAV1!B11),"-",ZDRAV1!B11)</f>
        <v>0.31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0" t="s">
        <v>423</v>
      </c>
      <c r="B498" s="1170"/>
      <c r="C498" s="1170"/>
      <c r="D498" s="1043"/>
      <c r="E498" s="1047">
        <f>IF(ISBLANK(ZDRAV1!B14),"-",ZDRAV1!B14)</f>
        <v>2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23" t="s">
        <v>2640</v>
      </c>
      <c r="B499" s="1123"/>
      <c r="C499" s="1123"/>
      <c r="D499" s="412"/>
      <c r="E499" s="407">
        <f>IF(ISBLANK(ZDRAV1!B15),"-",ZDRAV1!B15)</f>
        <v>3.6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0" t="s">
        <v>2149</v>
      </c>
      <c r="B500" s="1130"/>
      <c r="C500" s="1130"/>
      <c r="D500" s="413"/>
      <c r="E500" s="406">
        <f>IF(ISBLANK(ZDRAV1!B18),"-",ZDRAV1!B18)</f>
        <v>95.8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25" t="s">
        <v>2150</v>
      </c>
      <c r="B501" s="1125"/>
      <c r="C501" s="1125"/>
      <c r="D501" s="825"/>
      <c r="E501" s="801">
        <f>IF(ISBLANK(ZDRAV1!B19),"-",ZDRAV1!B19)</f>
        <v>68.2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39" t="s">
        <v>298</v>
      </c>
      <c r="B527" s="1139"/>
      <c r="C527" s="1139"/>
      <c r="D527" s="798"/>
      <c r="E527" s="548">
        <f>IF(ISBLANK('SOC1'!B4),"-",'SOC1'!B4)</f>
        <v>4636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24" t="s">
        <v>2823</v>
      </c>
      <c r="B528" s="1124"/>
      <c r="C528" s="1124"/>
      <c r="D528" s="785"/>
      <c r="E528" s="376">
        <f>IF(ISBLANK('SOC1'!B5),"-",'SOC1'!B5)</f>
        <v>8.4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24" t="s">
        <v>1552</v>
      </c>
      <c r="B529" s="1124"/>
      <c r="C529" s="1124"/>
      <c r="D529" s="785"/>
      <c r="E529" s="317">
        <f>IF(ISBLANK('SOC1'!B8),"-",'SOC1'!B8)</f>
        <v>11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24" t="s">
        <v>1006</v>
      </c>
      <c r="B530" s="1124"/>
      <c r="C530" s="1124"/>
      <c r="D530" s="785"/>
      <c r="E530" s="317">
        <f>IF(ISBLANK('SOC1'!B9),"-",'SOC1'!B9)</f>
        <v>421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25" t="s">
        <v>1005</v>
      </c>
      <c r="B531" s="1125"/>
      <c r="C531" s="1125"/>
      <c r="D531" s="826"/>
      <c r="E531" s="463">
        <f>IF(ISBLANK('SOC1'!B10),"-",'SOC1'!B10)</f>
        <v>5016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66" t="s">
        <v>1490</v>
      </c>
      <c r="B544" s="1166"/>
      <c r="C544" s="1166"/>
      <c r="D544" s="827"/>
      <c r="E544" s="828">
        <f>IF(ISBLANK('SOC9'!E7),"-",'SOC9'!E7)</f>
        <v>14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55" t="s">
        <v>1477</v>
      </c>
      <c r="B545" s="1155"/>
      <c r="C545" s="1155"/>
      <c r="D545" s="784"/>
      <c r="E545" s="317">
        <f>IF(ISBLANK('SOC3'!B4),"-",'SOC3'!B4)</f>
        <v>74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55" t="s">
        <v>1483</v>
      </c>
      <c r="B546" s="1155"/>
      <c r="C546" s="1155"/>
      <c r="D546" s="784"/>
      <c r="E546" s="407">
        <f>IF(ISBLANK('SOC3'!B5),"-",'SOC3'!B5)</f>
        <v>6.2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4" t="s">
        <v>1484</v>
      </c>
      <c r="B547" s="1154"/>
      <c r="C547" s="1154"/>
      <c r="D547" s="786"/>
      <c r="E547" s="406">
        <f>IF(ISBLANK('SOC3'!B6),"-",'SOC3'!B6)</f>
        <v>1.2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1485</v>
      </c>
      <c r="B548" s="1129"/>
      <c r="C548" s="1129"/>
      <c r="D548" s="780"/>
      <c r="E548" s="409">
        <f>IF(ISBLANK('SOC3'!B7),"-",'SOC3'!B7)</f>
        <v>5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24" t="s">
        <v>1478</v>
      </c>
      <c r="B549" s="1124"/>
      <c r="C549" s="1124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0" t="s">
        <v>1636</v>
      </c>
      <c r="B550" s="1130"/>
      <c r="C550" s="1130"/>
      <c r="D550" s="782"/>
      <c r="E550" s="348">
        <f>IF(ISBLANK('SOC3'!B9),"-",'SOC3'!B9)</f>
        <v>27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25" t="s">
        <v>1637</v>
      </c>
      <c r="B551" s="1125"/>
      <c r="C551" s="112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2"/>
      <c r="B552" s="1162"/>
      <c r="C552" s="1162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9" t="s">
        <v>1848</v>
      </c>
      <c r="B563" s="1139"/>
      <c r="C563" s="1139"/>
      <c r="D563" s="824"/>
      <c r="E563" s="548">
        <f>IF(ISBLANK('SOC5'!B4),"-",'SOC5'!B4)</f>
        <v>772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23" t="s">
        <v>1487</v>
      </c>
      <c r="B564" s="1123"/>
      <c r="C564" s="1123"/>
      <c r="D564" s="783"/>
      <c r="E564" s="409">
        <f>IF(ISBLANK('SOC5'!B5),"-",'SOC5'!B5)</f>
        <v>1.9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0" t="s">
        <v>1479</v>
      </c>
      <c r="B565" s="1130"/>
      <c r="C565" s="1130"/>
      <c r="D565" s="782"/>
      <c r="E565" s="348">
        <f>IF(ISBLANK('SOC5'!B6),"-",'SOC5'!B6)</f>
        <v>344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23" t="s">
        <v>1486</v>
      </c>
      <c r="B566" s="1123"/>
      <c r="C566" s="1123"/>
      <c r="D566" s="783"/>
      <c r="E566" s="409">
        <f>IF(ISBLANK('SOC5'!B7),"-",'SOC5'!B7)</f>
        <v>3.6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0" t="s">
        <v>1481</v>
      </c>
      <c r="B567" s="1130"/>
      <c r="C567" s="1130"/>
      <c r="D567" s="782"/>
      <c r="E567" s="348">
        <f>IF(ISBLANK('SOC5'!B8),"-",'SOC5'!B8)</f>
        <v>302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23" t="s">
        <v>1489</v>
      </c>
      <c r="B568" s="1123"/>
      <c r="C568" s="1123"/>
      <c r="D568" s="783"/>
      <c r="E568" s="409">
        <f>IF(ISBLANK('SOC5'!B9),"-",'SOC5'!B9)</f>
        <v>2.7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24" t="s">
        <v>1480</v>
      </c>
      <c r="B569" s="1124"/>
      <c r="C569" s="1124"/>
      <c r="D569" s="785"/>
      <c r="E569" s="317">
        <f>IF('SOC6'!E7&gt;0,'SOC6'!E7,"-")</f>
        <v>103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24" t="s">
        <v>1482</v>
      </c>
      <c r="B570" s="1124"/>
      <c r="C570" s="1124"/>
      <c r="D570" s="785"/>
      <c r="E570" s="317">
        <f>IF(ISBLANK('SOC5'!B11),"-",'SOC5'!B11)</f>
        <v>267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25" t="s">
        <v>1488</v>
      </c>
      <c r="B571" s="1125"/>
      <c r="C571" s="1125"/>
      <c r="D571" s="826"/>
      <c r="E571" s="801">
        <f>IF(ISBLANK('SOC5'!B12),"-",'SOC5'!B12)</f>
        <v>0.5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57" t="s">
        <v>1249</v>
      </c>
      <c r="B596" s="1157"/>
      <c r="C596" s="1157"/>
      <c r="D596" s="830"/>
      <c r="E596" s="548">
        <f>IF(ISBLANK('SOC7'!B5),"-",'SOC7'!B5)</f>
        <v>132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9" t="s">
        <v>1250</v>
      </c>
      <c r="B597" s="1129"/>
      <c r="C597" s="1129"/>
      <c r="D597" s="780"/>
      <c r="E597" s="345">
        <f>IF(ISBLANK('SOC7'!B6),"-",'SOC7'!B6)</f>
        <v>271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4" t="s">
        <v>487</v>
      </c>
      <c r="B598" s="1154"/>
      <c r="C598" s="1154"/>
      <c r="D598" s="786"/>
      <c r="E598" s="348">
        <f>IF(ISBLANK('SOC7'!B9),"-",'SOC7'!B9)</f>
        <v>53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61" t="s">
        <v>890</v>
      </c>
      <c r="B599" s="1161"/>
      <c r="C599" s="1161"/>
      <c r="D599" s="831"/>
      <c r="E599" s="463">
        <f>IF(ISBLANK('SOC7'!B10),"-",'SOC7'!B10)</f>
        <v>7.6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9" t="s">
        <v>927</v>
      </c>
      <c r="B625" s="1139"/>
      <c r="C625" s="1139"/>
      <c r="D625" s="824"/>
      <c r="E625" s="800">
        <f>IF(ISBLANK(IZBORI!B4),"-",IZBORI!B4)</f>
        <v>63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25" t="s">
        <v>1551</v>
      </c>
      <c r="B626" s="1125"/>
      <c r="C626" s="1125"/>
      <c r="D626" s="826"/>
      <c r="E626" s="801">
        <f>IF(ISBLANK(IZBORI!B5),"-",IZBORI!B5)</f>
        <v>34.4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9" t="s">
        <v>1305</v>
      </c>
      <c r="B635" s="1139"/>
      <c r="C635" s="1139"/>
      <c r="D635" s="824"/>
      <c r="E635" s="548">
        <f>IF(ISBLANK(PRAV1!B4),"-",PRAV1!B4)</f>
        <v>16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24" t="s">
        <v>381</v>
      </c>
      <c r="B636" s="1124"/>
      <c r="C636" s="1124"/>
      <c r="D636" s="785"/>
      <c r="E636" s="317">
        <f>IF(ISBLANK(PRAV1!B5),"-",PRAV1!B5)</f>
        <v>143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25" t="s">
        <v>882</v>
      </c>
      <c r="B637" s="1125"/>
      <c r="C637" s="1125"/>
      <c r="D637" s="826"/>
      <c r="E637" s="463">
        <f>IF(ISBLANK(PRAV1!B6),"-",PRAV1!B6)</f>
        <v>28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57" t="s">
        <v>1424</v>
      </c>
      <c r="B649" s="1157"/>
      <c r="C649" s="1157"/>
      <c r="D649" s="830"/>
      <c r="E649" s="548">
        <f>IF(ISBLANK(SAOBINFR1!B4),"-",SAOBINFR1!B4)</f>
        <v>241.14400000000001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24" t="s">
        <v>2154</v>
      </c>
      <c r="B650" s="1124"/>
      <c r="C650" s="1124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25" t="s">
        <v>1283</v>
      </c>
      <c r="B651" s="1125"/>
      <c r="C651" s="1125"/>
      <c r="D651" s="826"/>
      <c r="E651" s="463" t="str">
        <f>IF(ISBLANK(SAOBINFR1!B12),"-",SAOBINFR1!B12)</f>
        <v>-</v>
      </c>
      <c r="F651" s="796" t="str">
        <f>IF(LEN(SAOBINFR1!C12)&gt;0,"(" &amp; SAOBINFR1!C12 &amp; ")", "-")</f>
        <v>-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12" t="s">
        <v>2156</v>
      </c>
      <c r="B676" s="1112"/>
      <c r="C676" s="1112"/>
      <c r="D676" s="983"/>
      <c r="E676" s="984">
        <f>IF(ISBLANK(SAOBINFR1!B5),"-",SAOBINFR1!B5)</f>
        <v>485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13" t="s">
        <v>2157</v>
      </c>
      <c r="B677" s="1113"/>
      <c r="C677" s="1113"/>
      <c r="D677" s="986"/>
      <c r="E677" s="987">
        <f>IF(ISBLANK(SAOBINFR1!B6),"-",SAOBINFR1!B6)</f>
        <v>13023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14" t="s">
        <v>2158</v>
      </c>
      <c r="B678" s="1114"/>
      <c r="C678" s="1114"/>
      <c r="D678" s="989"/>
      <c r="E678" s="990">
        <f>IF(ISBLANK(SAOBINFR1!B7),"-",SAOBINFR1!B7)</f>
        <v>116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15" t="s">
        <v>2159</v>
      </c>
      <c r="B679" s="1115"/>
      <c r="C679" s="1115"/>
      <c r="D679" s="992"/>
      <c r="E679" s="993">
        <f>IF(ISBLANK(SAOBINFR1!B8),"-",SAOBINFR1!B8)</f>
        <v>9880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16" t="s">
        <v>2161</v>
      </c>
      <c r="B680" s="1116"/>
      <c r="C680" s="1116"/>
      <c r="D680" s="995"/>
      <c r="E680" s="987">
        <f>IF(ISBLANK(SAOBINFR1!B9),"-",SAOBINFR1!B9)</f>
        <v>6787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17" t="s">
        <v>2160</v>
      </c>
      <c r="B681" s="1117"/>
      <c r="C681" s="1117"/>
      <c r="D681" s="996"/>
      <c r="E681" s="997">
        <f>IF(ISBLANK(SAOBINFR1!B10),"-",SAOBINFR1!B10)</f>
        <v>18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48" t="s">
        <v>1075</v>
      </c>
      <c r="B695" s="1148"/>
      <c r="C695" s="834">
        <f>IF(ISBLANK(INDEKSI1!B6),"-",INDEKSI1!B6)</f>
        <v>15.28191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49" t="s">
        <v>1076</v>
      </c>
      <c r="B696" s="1149"/>
      <c r="C696" s="543">
        <f>IF(ISBLANK(INDEKSI1!B7),"-",INDEKSI1!B7)</f>
        <v>78</v>
      </c>
      <c r="D696" s="315"/>
      <c r="E696" s="314"/>
      <c r="F696" s="5"/>
      <c r="G696" s="837">
        <v>2012</v>
      </c>
      <c r="H696" s="835">
        <f>IF(ISBLANK(INDEKSI2!B5),"-",INDEKSI2!B5)</f>
        <v>37.229999999999997</v>
      </c>
      <c r="I696" s="835">
        <f>IF(ISBLANK(INDEKSI2!C5),"-",INDEKSI2!C5)</f>
        <v>14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51" t="s">
        <v>1077</v>
      </c>
      <c r="B697" s="1151"/>
      <c r="C697" s="806">
        <f>IF(ISBLANK(INDEKSI1!B8),"-",INDEKSI1!B8)</f>
        <v>44.11</v>
      </c>
      <c r="D697" s="315"/>
      <c r="E697" s="314"/>
      <c r="F697" s="5"/>
      <c r="G697" s="838">
        <v>2013</v>
      </c>
      <c r="H697" s="559">
        <f>IF(ISBLANK(INDEKSI2!B6),"-",INDEKSI2!B6)</f>
        <v>38.01</v>
      </c>
      <c r="I697" s="559">
        <f>IF(ISBLANK(INDEKSI2!C6),"-",INDEKSI2!C6)</f>
        <v>17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8"/>
      <c r="B698" s="1178"/>
      <c r="C698" s="543"/>
      <c r="D698" s="315"/>
      <c r="E698" s="314"/>
      <c r="F698" s="5"/>
      <c r="G698" s="839">
        <v>2014</v>
      </c>
      <c r="H698" s="836">
        <f>IF(ISBLANK(INDEKSI2!B7),"-",INDEKSI2!B7)</f>
        <v>38.26</v>
      </c>
      <c r="I698" s="836">
        <f>IF(ISBLANK(INDEKSI2!C7),"-",INDEKSI2!C7)</f>
        <v>20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18" t="s">
        <v>1646</v>
      </c>
      <c r="B708" s="1118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858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341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19" t="s">
        <v>1649</v>
      </c>
      <c r="B711" s="1119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3293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1184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3.8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3.5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77" t="s">
        <v>1278</v>
      </c>
      <c r="C742" s="1177"/>
      <c r="D742" s="1177"/>
      <c r="E742" s="1177"/>
      <c r="F742" s="1177"/>
      <c r="G742" s="1177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8</v>
      </c>
      <c r="C6" s="601">
        <v>42</v>
      </c>
      <c r="D6" s="612">
        <v>17</v>
      </c>
      <c r="E6" s="612">
        <v>25</v>
      </c>
      <c r="F6" s="1033">
        <v>618</v>
      </c>
      <c r="G6" s="612">
        <v>343</v>
      </c>
      <c r="H6" s="980">
        <v>275</v>
      </c>
      <c r="I6" s="1034">
        <v>41.5</v>
      </c>
      <c r="J6" s="612">
        <v>42.8</v>
      </c>
      <c r="K6" s="1035">
        <v>39.9</v>
      </c>
      <c r="L6" s="1033">
        <v>997</v>
      </c>
      <c r="M6" s="612">
        <v>490</v>
      </c>
      <c r="N6" s="1028">
        <v>507</v>
      </c>
      <c r="O6" s="1034">
        <v>62.6</v>
      </c>
      <c r="P6" s="612">
        <v>59.3</v>
      </c>
      <c r="Q6" s="1028">
        <v>66.2</v>
      </c>
      <c r="R6" s="1033">
        <v>572</v>
      </c>
      <c r="S6" s="612">
        <v>301</v>
      </c>
      <c r="T6" s="1035">
        <v>271</v>
      </c>
    </row>
    <row r="7" spans="1:20" x14ac:dyDescent="0.25">
      <c r="A7" s="286">
        <v>2021</v>
      </c>
      <c r="B7" s="602">
        <v>10</v>
      </c>
      <c r="C7" s="601">
        <v>46</v>
      </c>
      <c r="D7" s="612">
        <v>20</v>
      </c>
      <c r="E7" s="612">
        <v>26</v>
      </c>
      <c r="F7" s="1033">
        <v>626</v>
      </c>
      <c r="G7" s="612">
        <v>335</v>
      </c>
      <c r="H7" s="980">
        <v>291</v>
      </c>
      <c r="I7" s="1034">
        <v>42.6</v>
      </c>
      <c r="J7" s="612">
        <v>44</v>
      </c>
      <c r="K7" s="1035">
        <v>41.2</v>
      </c>
      <c r="L7" s="1033">
        <v>1012</v>
      </c>
      <c r="M7" s="612">
        <v>544</v>
      </c>
      <c r="N7" s="1028">
        <v>468</v>
      </c>
      <c r="O7" s="1034">
        <v>65.5</v>
      </c>
      <c r="P7" s="612">
        <v>65.900000000000006</v>
      </c>
      <c r="Q7" s="1028">
        <v>65.099999999999994</v>
      </c>
      <c r="R7" s="1033">
        <v>641</v>
      </c>
      <c r="S7" s="612">
        <v>321</v>
      </c>
      <c r="T7" s="1035">
        <v>320</v>
      </c>
    </row>
    <row r="8" spans="1:20" x14ac:dyDescent="0.25">
      <c r="A8" s="219">
        <v>2022</v>
      </c>
      <c r="B8" s="617">
        <v>9</v>
      </c>
      <c r="C8" s="947">
        <v>44</v>
      </c>
      <c r="D8" s="981">
        <v>18</v>
      </c>
      <c r="E8" s="981">
        <v>26</v>
      </c>
      <c r="F8" s="1036">
        <v>678</v>
      </c>
      <c r="G8" s="981">
        <v>358</v>
      </c>
      <c r="H8" s="979">
        <v>320</v>
      </c>
      <c r="I8" s="754">
        <v>48</v>
      </c>
      <c r="J8" s="981">
        <v>49</v>
      </c>
      <c r="K8" s="1037">
        <v>46.9</v>
      </c>
      <c r="L8" s="1036">
        <v>1012</v>
      </c>
      <c r="M8" s="981">
        <v>530</v>
      </c>
      <c r="N8" s="691">
        <v>482</v>
      </c>
      <c r="O8" s="754">
        <v>70.400000000000006</v>
      </c>
      <c r="P8" s="981">
        <v>68.7</v>
      </c>
      <c r="Q8" s="691">
        <v>72.3</v>
      </c>
      <c r="R8" s="1036">
        <v>632</v>
      </c>
      <c r="S8" s="981">
        <v>336</v>
      </c>
      <c r="T8" s="1037">
        <v>296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10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19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1950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2280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358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97.2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597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103.8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57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84.488734835355288</v>
      </c>
      <c r="C21" s="739">
        <f>B10/(B7+B10)*100</f>
        <v>15.511265164644714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84.488734835355288</v>
      </c>
      <c r="C26" s="739">
        <f>C21</f>
        <v>15.511265164644714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7</v>
      </c>
      <c r="D5" s="914" t="s">
        <v>5</v>
      </c>
      <c r="E5" s="211"/>
      <c r="F5" s="125">
        <v>2021</v>
      </c>
      <c r="G5" s="70">
        <v>10</v>
      </c>
      <c r="H5" s="55">
        <v>3</v>
      </c>
      <c r="I5" s="110">
        <v>7</v>
      </c>
      <c r="J5" s="70">
        <v>19</v>
      </c>
      <c r="K5" s="55">
        <v>0</v>
      </c>
      <c r="L5" s="110">
        <v>19</v>
      </c>
      <c r="M5" s="70">
        <v>1852</v>
      </c>
      <c r="N5" s="55">
        <v>2350</v>
      </c>
      <c r="O5" s="70">
        <v>380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19</v>
      </c>
      <c r="D6" s="915" t="s">
        <v>5</v>
      </c>
      <c r="E6" s="254"/>
      <c r="F6" s="125">
        <v>2022</v>
      </c>
      <c r="G6" s="212">
        <v>10</v>
      </c>
      <c r="H6" s="58">
        <v>3</v>
      </c>
      <c r="I6" s="160">
        <v>7</v>
      </c>
      <c r="J6" s="212">
        <v>19</v>
      </c>
      <c r="K6" s="58">
        <v>0</v>
      </c>
      <c r="L6" s="160">
        <v>19</v>
      </c>
      <c r="M6" s="212">
        <v>1950</v>
      </c>
      <c r="N6" s="58">
        <v>2280</v>
      </c>
      <c r="O6" s="212">
        <v>358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10</v>
      </c>
      <c r="H7" s="94">
        <v>3</v>
      </c>
      <c r="I7" s="169">
        <v>7</v>
      </c>
      <c r="J7" s="167"/>
      <c r="K7" s="94"/>
      <c r="L7" s="169"/>
      <c r="M7" s="167">
        <v>2313</v>
      </c>
      <c r="N7" s="94">
        <v>2360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7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19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96.4</v>
      </c>
      <c r="C5" s="611">
        <v>97.2</v>
      </c>
      <c r="D5" s="945">
        <v>95.5</v>
      </c>
      <c r="E5" s="610"/>
      <c r="F5" s="611"/>
      <c r="G5" s="945"/>
      <c r="H5" s="610"/>
      <c r="I5" s="611"/>
      <c r="J5" s="945"/>
      <c r="K5" s="610">
        <v>589</v>
      </c>
      <c r="L5" s="611">
        <v>309</v>
      </c>
      <c r="M5" s="945">
        <v>280</v>
      </c>
      <c r="N5" s="610">
        <v>101.7</v>
      </c>
      <c r="O5" s="611">
        <v>101.3</v>
      </c>
      <c r="P5" s="945">
        <v>102.2</v>
      </c>
      <c r="Q5" s="610">
        <v>0.7</v>
      </c>
      <c r="R5" s="611">
        <v>0.3</v>
      </c>
      <c r="S5" s="945">
        <v>1.2</v>
      </c>
    </row>
    <row r="6" spans="1:19" x14ac:dyDescent="0.25">
      <c r="A6" s="286">
        <v>2021</v>
      </c>
      <c r="B6" s="457">
        <v>97.7</v>
      </c>
      <c r="C6" s="458">
        <v>98.4</v>
      </c>
      <c r="D6" s="976">
        <v>96.9</v>
      </c>
      <c r="E6" s="457">
        <v>37</v>
      </c>
      <c r="F6" s="458">
        <v>24</v>
      </c>
      <c r="G6" s="976">
        <v>13</v>
      </c>
      <c r="H6" s="457">
        <v>47</v>
      </c>
      <c r="I6" s="458">
        <v>24</v>
      </c>
      <c r="J6" s="976">
        <v>23</v>
      </c>
      <c r="K6" s="457">
        <v>576</v>
      </c>
      <c r="L6" s="458">
        <v>304</v>
      </c>
      <c r="M6" s="976">
        <v>272</v>
      </c>
      <c r="N6" s="457">
        <v>99.3</v>
      </c>
      <c r="O6" s="458">
        <v>102.4</v>
      </c>
      <c r="P6" s="976">
        <v>96.2</v>
      </c>
      <c r="Q6" s="457">
        <v>0.1</v>
      </c>
      <c r="R6" s="458">
        <v>0</v>
      </c>
      <c r="S6" s="976">
        <v>0.1</v>
      </c>
    </row>
    <row r="7" spans="1:19" x14ac:dyDescent="0.25">
      <c r="A7" s="286">
        <v>2022</v>
      </c>
      <c r="B7" s="601">
        <v>97.2</v>
      </c>
      <c r="C7" s="612">
        <v>98.3</v>
      </c>
      <c r="D7" s="980">
        <v>96</v>
      </c>
      <c r="E7" s="601">
        <v>40</v>
      </c>
      <c r="F7" s="612">
        <v>27</v>
      </c>
      <c r="G7" s="980">
        <v>13</v>
      </c>
      <c r="H7" s="601">
        <v>45</v>
      </c>
      <c r="I7" s="612">
        <v>22</v>
      </c>
      <c r="J7" s="980">
        <v>23</v>
      </c>
      <c r="K7" s="601">
        <v>597</v>
      </c>
      <c r="L7" s="612">
        <v>282</v>
      </c>
      <c r="M7" s="980">
        <v>315</v>
      </c>
      <c r="N7" s="601">
        <v>103.8</v>
      </c>
      <c r="O7" s="612">
        <v>99.3</v>
      </c>
      <c r="P7" s="980">
        <v>108.2</v>
      </c>
      <c r="Q7" s="601">
        <v>0</v>
      </c>
      <c r="R7" s="612">
        <v>-0.4</v>
      </c>
      <c r="S7" s="980">
        <v>0.5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57</v>
      </c>
      <c r="I8" s="981">
        <v>27</v>
      </c>
      <c r="J8" s="979">
        <v>30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2.1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1675197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30257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218</v>
      </c>
      <c r="C5" s="616">
        <v>194</v>
      </c>
      <c r="D5" s="616">
        <v>24</v>
      </c>
      <c r="E5" s="599">
        <v>835</v>
      </c>
      <c r="F5" s="616">
        <v>514</v>
      </c>
      <c r="G5" s="945">
        <v>321</v>
      </c>
      <c r="H5" s="616">
        <v>547</v>
      </c>
      <c r="I5" s="616">
        <v>186</v>
      </c>
      <c r="J5" s="616">
        <v>361</v>
      </c>
      <c r="K5" s="217">
        <f>SUM(B5,E5,H5)</f>
        <v>1600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221</v>
      </c>
      <c r="C6" s="612">
        <v>201</v>
      </c>
      <c r="D6" s="946">
        <v>20</v>
      </c>
      <c r="E6" s="601">
        <v>800</v>
      </c>
      <c r="F6" s="612">
        <v>485</v>
      </c>
      <c r="G6" s="946">
        <v>315</v>
      </c>
      <c r="H6" s="601">
        <v>548</v>
      </c>
      <c r="I6" s="612">
        <v>183</v>
      </c>
      <c r="J6" s="612">
        <v>365</v>
      </c>
      <c r="K6" s="218">
        <f>SUM(B6,E6,H6)</f>
        <v>1569</v>
      </c>
      <c r="M6" s="105" t="s">
        <v>284</v>
      </c>
      <c r="N6" s="171">
        <f>IF(ISBLANK(J7),"",J7)</f>
        <v>366</v>
      </c>
      <c r="O6" s="80">
        <f>IF(ISBLANK(I7),"",I7)</f>
        <v>202</v>
      </c>
      <c r="P6" s="211"/>
    </row>
    <row r="7" spans="1:17" ht="24.75" x14ac:dyDescent="0.25">
      <c r="A7" s="218">
        <v>2023</v>
      </c>
      <c r="B7" s="601">
        <v>210</v>
      </c>
      <c r="C7" s="612">
        <v>189</v>
      </c>
      <c r="D7" s="946">
        <v>21</v>
      </c>
      <c r="E7" s="601">
        <v>792</v>
      </c>
      <c r="F7" s="612">
        <v>489</v>
      </c>
      <c r="G7" s="946">
        <v>303</v>
      </c>
      <c r="H7" s="601">
        <v>568</v>
      </c>
      <c r="I7" s="612">
        <v>202</v>
      </c>
      <c r="J7" s="612">
        <v>366</v>
      </c>
      <c r="K7" s="218">
        <f>SUM(B7,E7,H7)</f>
        <v>1570</v>
      </c>
      <c r="M7" s="106" t="s">
        <v>285</v>
      </c>
      <c r="N7" s="220">
        <f>IF(ISBLANK(G7),"",G7)</f>
        <v>303</v>
      </c>
      <c r="O7" s="107">
        <f>IF(ISBLANK(F7),"",F7)</f>
        <v>489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21</v>
      </c>
      <c r="O8" s="83">
        <f>IF(ISBLANK(C7),"",C7)</f>
        <v>189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366</v>
      </c>
      <c r="O13" s="80">
        <f>IF(ISBLANK(I7),"",I7)</f>
        <v>202</v>
      </c>
      <c r="P13" s="211"/>
    </row>
    <row r="14" spans="1:17" ht="27.75" customHeight="1" x14ac:dyDescent="0.25">
      <c r="M14" s="106" t="s">
        <v>515</v>
      </c>
      <c r="N14" s="220">
        <f>IF(ISBLANK(G7),"",G7)</f>
        <v>303</v>
      </c>
      <c r="O14" s="107">
        <f>IF(ISBLANK(F7),"",F7)</f>
        <v>489</v>
      </c>
      <c r="P14" s="211"/>
    </row>
    <row r="15" spans="1:17" ht="26.25" customHeight="1" x14ac:dyDescent="0.25">
      <c r="M15" s="108" t="s">
        <v>516</v>
      </c>
      <c r="N15" s="170">
        <f>IF(ISBLANK(D7),"",D7)</f>
        <v>21</v>
      </c>
      <c r="O15" s="83">
        <f>IF(ISBLANK(C7),"",C7)</f>
        <v>189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61</v>
      </c>
      <c r="C21" s="616">
        <v>54</v>
      </c>
      <c r="D21" s="616">
        <v>7</v>
      </c>
      <c r="E21" s="599">
        <v>184</v>
      </c>
      <c r="F21" s="616">
        <v>117</v>
      </c>
      <c r="G21" s="945">
        <v>67</v>
      </c>
      <c r="H21" s="616">
        <v>129</v>
      </c>
      <c r="I21" s="616">
        <v>32</v>
      </c>
      <c r="J21" s="616">
        <v>97</v>
      </c>
      <c r="K21" s="217">
        <f>SUM(B21,E21,H21)</f>
        <v>374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74</v>
      </c>
      <c r="C22" s="1028">
        <v>65</v>
      </c>
      <c r="D22" s="980">
        <v>9</v>
      </c>
      <c r="E22" s="1034">
        <v>181</v>
      </c>
      <c r="F22" s="1028">
        <v>110</v>
      </c>
      <c r="G22" s="980">
        <v>71</v>
      </c>
      <c r="H22" s="1034">
        <v>119</v>
      </c>
      <c r="I22" s="1028">
        <v>39</v>
      </c>
      <c r="J22" s="1028">
        <v>80</v>
      </c>
      <c r="K22" s="218">
        <f>SUM(B22,E22,H22)</f>
        <v>374</v>
      </c>
      <c r="M22" s="105" t="s">
        <v>284</v>
      </c>
      <c r="N22" s="171">
        <f>IF(ISBLANK(J23),"",J23)</f>
        <v>80</v>
      </c>
      <c r="O22" s="80">
        <f>IF(ISBLANK(I23),"",I23)</f>
        <v>50</v>
      </c>
      <c r="P22" s="211"/>
    </row>
    <row r="23" spans="1:17" ht="24.75" x14ac:dyDescent="0.25">
      <c r="A23" s="218">
        <v>2022</v>
      </c>
      <c r="B23" s="1034">
        <v>72</v>
      </c>
      <c r="C23" s="1028">
        <v>64</v>
      </c>
      <c r="D23" s="980">
        <v>8</v>
      </c>
      <c r="E23" s="1034">
        <v>198</v>
      </c>
      <c r="F23" s="1028">
        <v>124</v>
      </c>
      <c r="G23" s="980">
        <v>74</v>
      </c>
      <c r="H23" s="1034">
        <v>130</v>
      </c>
      <c r="I23" s="1028">
        <v>50</v>
      </c>
      <c r="J23" s="1028">
        <v>80</v>
      </c>
      <c r="K23" s="218">
        <f>SUM(B23,E23,H23)</f>
        <v>400</v>
      </c>
      <c r="M23" s="106" t="s">
        <v>285</v>
      </c>
      <c r="N23" s="220">
        <f>IF(ISBLANK(G23),"",G23)</f>
        <v>74</v>
      </c>
      <c r="O23" s="107">
        <f>IF(ISBLANK(F23),"",F23)</f>
        <v>124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</v>
      </c>
      <c r="O24" s="109">
        <f>IF(ISBLANK(C23),"",C23)</f>
        <v>64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80</v>
      </c>
      <c r="O29" s="80">
        <f>IF(ISBLANK(I23),"",I23)</f>
        <v>50</v>
      </c>
      <c r="P29" s="211"/>
    </row>
    <row r="30" spans="1:17" ht="27.75" customHeight="1" x14ac:dyDescent="0.25">
      <c r="M30" s="106" t="s">
        <v>515</v>
      </c>
      <c r="N30" s="220">
        <f>IF(ISBLANK(G23),"",G23)</f>
        <v>74</v>
      </c>
      <c r="O30" s="107">
        <f>IF(ISBLANK(F23),"",F23)</f>
        <v>124</v>
      </c>
      <c r="P30" s="211"/>
    </row>
    <row r="31" spans="1:17" ht="27.75" customHeight="1" x14ac:dyDescent="0.25">
      <c r="M31" s="108" t="s">
        <v>516</v>
      </c>
      <c r="N31" s="221">
        <f>IF(ISBLANK(D23),"",D23)</f>
        <v>8</v>
      </c>
      <c r="O31" s="109">
        <f>IF(ISBLANK(C23),"",C23)</f>
        <v>64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972923</v>
      </c>
      <c r="D5" s="253"/>
    </row>
    <row r="6" spans="1:4" ht="30" x14ac:dyDescent="0.25">
      <c r="A6" s="686" t="s">
        <v>474</v>
      </c>
      <c r="B6" s="617">
        <v>702274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1.1000000000000001</v>
      </c>
      <c r="J5" s="611">
        <v>1.4</v>
      </c>
      <c r="K5" s="945">
        <v>0.7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1.7</v>
      </c>
      <c r="J6" s="458">
        <v>2</v>
      </c>
      <c r="K6" s="976">
        <v>1.3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2.1</v>
      </c>
      <c r="J7" s="612">
        <v>1.7</v>
      </c>
      <c r="K7" s="980">
        <v>2.5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101</v>
      </c>
      <c r="C5" s="207">
        <v>71</v>
      </c>
      <c r="G5" s="113"/>
      <c r="H5" s="174" t="s">
        <v>586</v>
      </c>
      <c r="I5" s="207">
        <v>55</v>
      </c>
      <c r="J5" s="207">
        <v>53</v>
      </c>
    </row>
    <row r="6" spans="1:13" ht="15" customHeight="1" x14ac:dyDescent="0.25">
      <c r="A6" s="175" t="s">
        <v>587</v>
      </c>
      <c r="B6" s="208">
        <v>932</v>
      </c>
      <c r="C6" s="208">
        <v>170</v>
      </c>
      <c r="G6" s="113"/>
      <c r="H6" s="175" t="s">
        <v>587</v>
      </c>
      <c r="I6" s="208">
        <v>221</v>
      </c>
      <c r="J6" s="208">
        <v>84</v>
      </c>
    </row>
    <row r="7" spans="1:13" ht="15" customHeight="1" x14ac:dyDescent="0.25">
      <c r="A7" s="175" t="s">
        <v>588</v>
      </c>
      <c r="B7" s="208">
        <v>3555</v>
      </c>
      <c r="C7" s="208">
        <v>1489</v>
      </c>
      <c r="G7" s="113"/>
      <c r="H7" s="175" t="s">
        <v>588</v>
      </c>
      <c r="I7" s="208">
        <v>1529</v>
      </c>
      <c r="J7" s="208">
        <v>412</v>
      </c>
    </row>
    <row r="8" spans="1:13" ht="15" customHeight="1" x14ac:dyDescent="0.25">
      <c r="A8" s="175" t="s">
        <v>589</v>
      </c>
      <c r="B8" s="208">
        <v>6019</v>
      </c>
      <c r="C8" s="208">
        <v>4218</v>
      </c>
      <c r="G8" s="113"/>
      <c r="H8" s="175" t="s">
        <v>589</v>
      </c>
      <c r="I8" s="208">
        <v>4846</v>
      </c>
      <c r="J8" s="208">
        <v>2848</v>
      </c>
    </row>
    <row r="9" spans="1:13" ht="15" customHeight="1" x14ac:dyDescent="0.25">
      <c r="A9" s="175" t="s">
        <v>590</v>
      </c>
      <c r="B9" s="208">
        <v>12195</v>
      </c>
      <c r="C9" s="208">
        <v>15650</v>
      </c>
      <c r="G9" s="113"/>
      <c r="H9" s="175" t="s">
        <v>590</v>
      </c>
      <c r="I9" s="208">
        <v>12985</v>
      </c>
      <c r="J9" s="208">
        <v>15817</v>
      </c>
    </row>
    <row r="10" spans="1:13" ht="15" customHeight="1" x14ac:dyDescent="0.25">
      <c r="A10" s="175" t="s">
        <v>591</v>
      </c>
      <c r="B10" s="208">
        <v>1070</v>
      </c>
      <c r="C10" s="208">
        <v>1074</v>
      </c>
      <c r="G10" s="113"/>
      <c r="H10" s="175" t="s">
        <v>591</v>
      </c>
      <c r="I10" s="208">
        <v>1275</v>
      </c>
      <c r="J10" s="208">
        <v>1076</v>
      </c>
    </row>
    <row r="11" spans="1:13" ht="15" customHeight="1" x14ac:dyDescent="0.25">
      <c r="A11" s="176" t="s">
        <v>592</v>
      </c>
      <c r="B11" s="209">
        <v>1734</v>
      </c>
      <c r="C11" s="209">
        <v>1534</v>
      </c>
      <c r="G11" s="113"/>
      <c r="H11" s="176" t="s">
        <v>592</v>
      </c>
      <c r="I11" s="209">
        <v>3110</v>
      </c>
      <c r="J11" s="209">
        <v>2183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101</v>
      </c>
      <c r="C17" s="178">
        <f>IF(ISBLANK(C5),"0",C5)</f>
        <v>71</v>
      </c>
      <c r="G17" s="113"/>
      <c r="H17" s="174" t="s">
        <v>586</v>
      </c>
      <c r="I17" s="177">
        <f>IF(ISBLANK(I5),"0",I5)</f>
        <v>55</v>
      </c>
      <c r="J17" s="178">
        <f>IF(ISBLANK(J5),"0",J5)</f>
        <v>53</v>
      </c>
    </row>
    <row r="18" spans="1:13" ht="15" customHeight="1" x14ac:dyDescent="0.25">
      <c r="A18" s="175" t="s">
        <v>587</v>
      </c>
      <c r="B18" s="179">
        <f t="shared" ref="B18:C18" si="0">IF(ISBLANK(B6),"0",B6)</f>
        <v>932</v>
      </c>
      <c r="C18" s="180">
        <f t="shared" si="0"/>
        <v>170</v>
      </c>
      <c r="G18" s="113"/>
      <c r="H18" s="175" t="s">
        <v>587</v>
      </c>
      <c r="I18" s="179">
        <f t="shared" ref="I18:J18" si="1">IF(ISBLANK(I6),"0",I6)</f>
        <v>221</v>
      </c>
      <c r="J18" s="180">
        <f t="shared" si="1"/>
        <v>84</v>
      </c>
    </row>
    <row r="19" spans="1:13" ht="15" customHeight="1" x14ac:dyDescent="0.25">
      <c r="A19" s="175" t="s">
        <v>588</v>
      </c>
      <c r="B19" s="179">
        <f t="shared" ref="B19:C19" si="2">IF(ISBLANK(B7),"0",B7)</f>
        <v>3555</v>
      </c>
      <c r="C19" s="180">
        <f t="shared" si="2"/>
        <v>1489</v>
      </c>
      <c r="G19" s="113"/>
      <c r="H19" s="175" t="s">
        <v>588</v>
      </c>
      <c r="I19" s="179">
        <f t="shared" ref="I19:J19" si="3">IF(ISBLANK(I7),"0",I7)</f>
        <v>1529</v>
      </c>
      <c r="J19" s="180">
        <f t="shared" si="3"/>
        <v>412</v>
      </c>
    </row>
    <row r="20" spans="1:13" ht="15" customHeight="1" x14ac:dyDescent="0.25">
      <c r="A20" s="175" t="s">
        <v>589</v>
      </c>
      <c r="B20" s="179">
        <f t="shared" ref="B20:C20" si="4">IF(ISBLANK(B8),"0",B8)</f>
        <v>6019</v>
      </c>
      <c r="C20" s="180">
        <f t="shared" si="4"/>
        <v>4218</v>
      </c>
      <c r="G20" s="113"/>
      <c r="H20" s="175" t="s">
        <v>589</v>
      </c>
      <c r="I20" s="179">
        <f t="shared" ref="I20:J20" si="5">IF(ISBLANK(I8),"0",I8)</f>
        <v>4846</v>
      </c>
      <c r="J20" s="180">
        <f t="shared" si="5"/>
        <v>2848</v>
      </c>
    </row>
    <row r="21" spans="1:13" ht="15" customHeight="1" x14ac:dyDescent="0.25">
      <c r="A21" s="175" t="s">
        <v>590</v>
      </c>
      <c r="B21" s="179">
        <f t="shared" ref="B21:C21" si="6">IF(ISBLANK(B9),"0",B9)</f>
        <v>12195</v>
      </c>
      <c r="C21" s="180">
        <f t="shared" si="6"/>
        <v>15650</v>
      </c>
      <c r="G21" s="113"/>
      <c r="H21" s="175" t="s">
        <v>590</v>
      </c>
      <c r="I21" s="179">
        <f t="shared" ref="I21:J21" si="7">IF(ISBLANK(I9),"0",I9)</f>
        <v>12985</v>
      </c>
      <c r="J21" s="180">
        <f t="shared" si="7"/>
        <v>15817</v>
      </c>
    </row>
    <row r="22" spans="1:13" ht="15" customHeight="1" x14ac:dyDescent="0.25">
      <c r="A22" s="175" t="s">
        <v>591</v>
      </c>
      <c r="B22" s="179">
        <f t="shared" ref="B22:C22" si="8">IF(ISBLANK(B10),"0",B10)</f>
        <v>1070</v>
      </c>
      <c r="C22" s="180">
        <f t="shared" si="8"/>
        <v>1074</v>
      </c>
      <c r="G22" s="113"/>
      <c r="H22" s="175" t="s">
        <v>591</v>
      </c>
      <c r="I22" s="179">
        <f t="shared" ref="I22:J22" si="9">IF(ISBLANK(I10),"0",I10)</f>
        <v>1275</v>
      </c>
      <c r="J22" s="180">
        <f t="shared" si="9"/>
        <v>1076</v>
      </c>
    </row>
    <row r="23" spans="1:13" ht="15" customHeight="1" x14ac:dyDescent="0.25">
      <c r="A23" s="176" t="s">
        <v>592</v>
      </c>
      <c r="B23" s="181">
        <f t="shared" ref="B23:C23" si="10">IF(ISBLANK(B11),"0",B11)</f>
        <v>1734</v>
      </c>
      <c r="C23" s="182">
        <f t="shared" si="10"/>
        <v>1534</v>
      </c>
      <c r="G23" s="113"/>
      <c r="H23" s="176" t="s">
        <v>592</v>
      </c>
      <c r="I23" s="181">
        <f t="shared" ref="I23:J23" si="11">IF(ISBLANK(I11),"0",I11)</f>
        <v>3110</v>
      </c>
      <c r="J23" s="182">
        <f t="shared" si="11"/>
        <v>2183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0.3944388034054519</v>
      </c>
      <c r="C29" s="184">
        <f>C17/SUM(C17:C23)*100</f>
        <v>0.29331570684954145</v>
      </c>
      <c r="D29" s="253"/>
      <c r="E29" s="253"/>
      <c r="G29" s="113"/>
      <c r="H29" s="174" t="s">
        <v>593</v>
      </c>
      <c r="I29" s="184">
        <f>I17/SUM(I17:I23)*100</f>
        <v>0.22896632113567295</v>
      </c>
      <c r="J29" s="184">
        <f>J17/SUM(J17:J23)*100</f>
        <v>0.23583856182975127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3.6397719284542682</v>
      </c>
      <c r="C30" s="185">
        <f>C18/SUM(C17:C23)*100</f>
        <v>0.70230521358340903</v>
      </c>
      <c r="D30" s="253"/>
      <c r="E30" s="253"/>
      <c r="G30" s="113"/>
      <c r="H30" s="175" t="s">
        <v>594</v>
      </c>
      <c r="I30" s="185">
        <f>I18/SUM(I17:I23)*100</f>
        <v>0.9200283085633405</v>
      </c>
      <c r="J30" s="185">
        <f>J18/SUM(J17:J23)*100</f>
        <v>0.37378187157922838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13.883464812934468</v>
      </c>
      <c r="C31" s="185">
        <f>C19/SUM(C17:C23)*100</f>
        <v>6.1513674295629182</v>
      </c>
      <c r="D31" s="253"/>
      <c r="E31" s="253"/>
      <c r="G31" s="113"/>
      <c r="H31" s="175" t="s">
        <v>595</v>
      </c>
      <c r="I31" s="185">
        <f>I19/SUM(I17:I23)*100</f>
        <v>6.3652637275717083</v>
      </c>
      <c r="J31" s="185">
        <f>J19/SUM(J17:J23)*100</f>
        <v>1.8333110844124059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23.50620948215262</v>
      </c>
      <c r="C32" s="185">
        <f>C20/SUM(C17:C23)*100</f>
        <v>17.425431711145997</v>
      </c>
      <c r="D32" s="253"/>
      <c r="E32" s="253"/>
      <c r="G32" s="113"/>
      <c r="H32" s="175" t="s">
        <v>596</v>
      </c>
      <c r="I32" s="185">
        <f>I20/SUM(I17:I23)*100</f>
        <v>20.174014404063112</v>
      </c>
      <c r="J32" s="185">
        <f>J20/SUM(J17:J23)*100</f>
        <v>12.67298536021003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47.625556510192922</v>
      </c>
      <c r="C33" s="185">
        <f>C21/SUM(C17:C23)*100</f>
        <v>64.653391721060899</v>
      </c>
      <c r="D33" s="253"/>
      <c r="E33" s="253"/>
      <c r="G33" s="113"/>
      <c r="H33" s="175" t="s">
        <v>597</v>
      </c>
      <c r="I33" s="185">
        <f>I21/SUM(I17:I23)*100</f>
        <v>54.056866908122061</v>
      </c>
      <c r="J33" s="185">
        <f>J21/SUM(J17:J23)*100</f>
        <v>70.382236461531605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4.1787081152854801</v>
      </c>
      <c r="C34" s="185">
        <f>C22/SUM(C17:C23)*100</f>
        <v>4.4369164669916552</v>
      </c>
      <c r="D34" s="253"/>
      <c r="E34" s="253"/>
      <c r="G34" s="113"/>
      <c r="H34" s="175" t="s">
        <v>598</v>
      </c>
      <c r="I34" s="185">
        <f>I22/SUM(I17:I23)*100</f>
        <v>5.3078556263269645</v>
      </c>
      <c r="J34" s="185">
        <f>J22/SUM(J17:J23)*100</f>
        <v>4.7879677835624976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6.7718503475747873</v>
      </c>
      <c r="C35" s="186">
        <f>C23/SUM(C17:C23)*100</f>
        <v>6.337271750805586</v>
      </c>
      <c r="D35" s="253"/>
      <c r="E35" s="253"/>
      <c r="G35" s="113"/>
      <c r="H35" s="176" t="s">
        <v>599</v>
      </c>
      <c r="I35" s="186">
        <f>I23/SUM(I17:I23)*100</f>
        <v>12.947004704217143</v>
      </c>
      <c r="J35" s="186">
        <f>J23/SUM(J17:J23)*100</f>
        <v>9.713878876874471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0.3944388034054519</v>
      </c>
      <c r="C41" s="184">
        <f t="shared" si="12"/>
        <v>0.29331570684954145</v>
      </c>
      <c r="G41" s="113"/>
      <c r="H41" s="174" t="s">
        <v>601</v>
      </c>
      <c r="I41" s="184">
        <f t="shared" ref="I41:J41" si="13">I29</f>
        <v>0.22896632113567295</v>
      </c>
      <c r="J41" s="184">
        <f t="shared" si="13"/>
        <v>0.23583856182975127</v>
      </c>
    </row>
    <row r="42" spans="1:12" x14ac:dyDescent="0.25">
      <c r="A42" s="175" t="s">
        <v>602</v>
      </c>
      <c r="B42" s="185">
        <f t="shared" si="12"/>
        <v>3.6397719284542682</v>
      </c>
      <c r="C42" s="185">
        <f t="shared" si="12"/>
        <v>0.70230521358340903</v>
      </c>
      <c r="G42" s="113"/>
      <c r="H42" s="175" t="s">
        <v>602</v>
      </c>
      <c r="I42" s="185">
        <f t="shared" ref="I42:J42" si="14">I30</f>
        <v>0.9200283085633405</v>
      </c>
      <c r="J42" s="185">
        <f t="shared" si="14"/>
        <v>0.37378187157922838</v>
      </c>
    </row>
    <row r="43" spans="1:12" x14ac:dyDescent="0.25">
      <c r="A43" s="175" t="s">
        <v>603</v>
      </c>
      <c r="B43" s="185">
        <f t="shared" si="12"/>
        <v>13.883464812934468</v>
      </c>
      <c r="C43" s="185">
        <f t="shared" si="12"/>
        <v>6.1513674295629182</v>
      </c>
      <c r="G43" s="113"/>
      <c r="H43" s="175" t="s">
        <v>603</v>
      </c>
      <c r="I43" s="185">
        <f t="shared" ref="I43:J43" si="15">I31</f>
        <v>6.3652637275717083</v>
      </c>
      <c r="J43" s="185">
        <f t="shared" si="15"/>
        <v>1.8333110844124059</v>
      </c>
    </row>
    <row r="44" spans="1:12" x14ac:dyDescent="0.25">
      <c r="A44" s="175" t="s">
        <v>604</v>
      </c>
      <c r="B44" s="185">
        <f t="shared" si="12"/>
        <v>23.50620948215262</v>
      </c>
      <c r="C44" s="185">
        <f t="shared" si="12"/>
        <v>17.425431711145997</v>
      </c>
      <c r="G44" s="113"/>
      <c r="H44" s="175" t="s">
        <v>604</v>
      </c>
      <c r="I44" s="185">
        <f t="shared" ref="I44:J44" si="16">I32</f>
        <v>20.174014404063112</v>
      </c>
      <c r="J44" s="185">
        <f t="shared" si="16"/>
        <v>12.67298536021003</v>
      </c>
    </row>
    <row r="45" spans="1:12" x14ac:dyDescent="0.25">
      <c r="A45" s="175" t="s">
        <v>605</v>
      </c>
      <c r="B45" s="185">
        <f t="shared" si="12"/>
        <v>47.625556510192922</v>
      </c>
      <c r="C45" s="185">
        <f t="shared" si="12"/>
        <v>64.653391721060899</v>
      </c>
      <c r="G45" s="113"/>
      <c r="H45" s="175" t="s">
        <v>605</v>
      </c>
      <c r="I45" s="185">
        <f t="shared" ref="I45:J45" si="17">I33</f>
        <v>54.056866908122061</v>
      </c>
      <c r="J45" s="185">
        <f t="shared" si="17"/>
        <v>70.382236461531605</v>
      </c>
    </row>
    <row r="46" spans="1:12" x14ac:dyDescent="0.25">
      <c r="A46" s="175" t="s">
        <v>606</v>
      </c>
      <c r="B46" s="185">
        <f t="shared" si="12"/>
        <v>4.1787081152854801</v>
      </c>
      <c r="C46" s="185">
        <f t="shared" si="12"/>
        <v>4.4369164669916552</v>
      </c>
      <c r="G46" s="113"/>
      <c r="H46" s="175" t="s">
        <v>606</v>
      </c>
      <c r="I46" s="185">
        <f t="shared" ref="I46:J46" si="18">I34</f>
        <v>5.3078556263269645</v>
      </c>
      <c r="J46" s="185">
        <f t="shared" si="18"/>
        <v>4.7879677835624976</v>
      </c>
    </row>
    <row r="47" spans="1:12" x14ac:dyDescent="0.25">
      <c r="A47" s="176" t="s">
        <v>607</v>
      </c>
      <c r="B47" s="186">
        <f t="shared" si="12"/>
        <v>6.7718503475747873</v>
      </c>
      <c r="C47" s="186">
        <f t="shared" si="12"/>
        <v>6.337271750805586</v>
      </c>
      <c r="G47" s="113"/>
      <c r="H47" s="176" t="s">
        <v>607</v>
      </c>
      <c r="I47" s="186">
        <f t="shared" ref="I47:J47" si="19">I35</f>
        <v>12.947004704217143</v>
      </c>
      <c r="J47" s="186">
        <f t="shared" si="19"/>
        <v>9.713878876874471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13729</v>
      </c>
      <c r="C5" s="207">
        <v>12358</v>
      </c>
      <c r="D5" s="253"/>
      <c r="E5" s="253"/>
      <c r="F5" s="1003"/>
      <c r="H5" s="174" t="s">
        <v>624</v>
      </c>
      <c r="I5" s="207">
        <v>6288</v>
      </c>
      <c r="J5" s="207">
        <v>4976</v>
      </c>
    </row>
    <row r="6" spans="1:10" ht="15" customHeight="1" x14ac:dyDescent="0.25">
      <c r="A6" s="175" t="s">
        <v>625</v>
      </c>
      <c r="B6" s="208">
        <v>3360</v>
      </c>
      <c r="C6" s="208">
        <v>3736</v>
      </c>
      <c r="D6" s="253"/>
      <c r="E6" s="253"/>
      <c r="F6" s="1003"/>
      <c r="H6" s="175" t="s">
        <v>625</v>
      </c>
      <c r="I6" s="208">
        <v>6396</v>
      </c>
      <c r="J6" s="208">
        <v>7623</v>
      </c>
    </row>
    <row r="7" spans="1:10" ht="15" customHeight="1" x14ac:dyDescent="0.25">
      <c r="A7" s="176" t="s">
        <v>626</v>
      </c>
      <c r="B7" s="209">
        <v>8517</v>
      </c>
      <c r="C7" s="209">
        <v>8112</v>
      </c>
      <c r="D7" s="253"/>
      <c r="E7" s="253"/>
      <c r="F7" s="1003"/>
      <c r="H7" s="175" t="s">
        <v>626</v>
      </c>
      <c r="I7" s="208">
        <v>11284</v>
      </c>
      <c r="J7" s="208">
        <v>9825</v>
      </c>
    </row>
    <row r="8" spans="1:10" x14ac:dyDescent="0.25">
      <c r="D8" s="253"/>
      <c r="E8" s="253"/>
      <c r="F8" s="1003"/>
      <c r="H8" s="176" t="s">
        <v>2351</v>
      </c>
      <c r="I8" s="209">
        <v>53</v>
      </c>
      <c r="J8" s="209">
        <v>49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13729</v>
      </c>
      <c r="C13" s="178">
        <f>IF(ISBLANK(C5),"0",C5)</f>
        <v>12358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3360</v>
      </c>
      <c r="C14" s="180">
        <f t="shared" si="0"/>
        <v>3736</v>
      </c>
      <c r="D14" s="253"/>
      <c r="E14" s="253"/>
      <c r="F14" s="1003"/>
      <c r="H14" s="174" t="s">
        <v>624</v>
      </c>
      <c r="I14" s="177">
        <f>IF(ISBLANK(I5),"0",I5)</f>
        <v>6288</v>
      </c>
      <c r="J14" s="178">
        <f>IF(ISBLANK(J5),"0",J5)</f>
        <v>4976</v>
      </c>
    </row>
    <row r="15" spans="1:10" ht="15" customHeight="1" x14ac:dyDescent="0.25">
      <c r="A15" s="176" t="s">
        <v>626</v>
      </c>
      <c r="B15" s="181">
        <f t="shared" si="0"/>
        <v>8517</v>
      </c>
      <c r="C15" s="182">
        <f t="shared" si="0"/>
        <v>8112</v>
      </c>
      <c r="D15" s="253"/>
      <c r="E15" s="253"/>
      <c r="F15" s="1003"/>
      <c r="H15" s="175" t="s">
        <v>625</v>
      </c>
      <c r="I15" s="179">
        <f t="shared" ref="I15:J15" si="1">IF(ISBLANK(I6),"0",I6)</f>
        <v>6396</v>
      </c>
      <c r="J15" s="180">
        <f t="shared" si="1"/>
        <v>7623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11284</v>
      </c>
      <c r="J16" s="180">
        <f t="shared" si="2"/>
        <v>9825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53</v>
      </c>
      <c r="J17" s="182">
        <f t="shared" si="3"/>
        <v>49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53.616339920331171</v>
      </c>
      <c r="C21" s="184">
        <f>C13/SUM(C13:C15)*100</f>
        <v>51.053457820375115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13.121924548933844</v>
      </c>
      <c r="C22" s="185">
        <f>C14/SUM(C13:C15)*100</f>
        <v>15.434189870280097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33.261735530734981</v>
      </c>
      <c r="C23" s="186">
        <f>C15/SUM(C13:C15)*100</f>
        <v>33.512352309344791</v>
      </c>
      <c r="D23" s="253"/>
      <c r="E23" s="253"/>
      <c r="F23" s="1003"/>
      <c r="H23" s="174" t="s">
        <v>629</v>
      </c>
      <c r="I23" s="184">
        <f>I14/SUM(I14:I17)*100</f>
        <v>26.177095041838395</v>
      </c>
      <c r="J23" s="184">
        <f>J14/SUM(J14:J17)*100</f>
        <v>22.142126106883815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26.626701636068439</v>
      </c>
      <c r="J24" s="185">
        <f>J15/SUM(J14:J17)*100</f>
        <v>33.920704845814981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46.975563048998794</v>
      </c>
      <c r="J25" s="185">
        <f>J16/SUM(J14:J17)*100</f>
        <v>43.719129622213323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0.22064027309437576</v>
      </c>
      <c r="J26" s="186">
        <f>J17/SUM(J14:J17)*100</f>
        <v>0.21803942508788324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53.616339920331171</v>
      </c>
      <c r="C29" s="189">
        <f t="shared" si="4"/>
        <v>51.053457820375115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13.121924548933844</v>
      </c>
      <c r="C30" s="192">
        <f t="shared" si="4"/>
        <v>15.434189870280097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33.261735530734981</v>
      </c>
      <c r="C31" s="195">
        <f t="shared" si="4"/>
        <v>33.512352309344791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26.177095041838395</v>
      </c>
      <c r="J32" s="189">
        <f>J23</f>
        <v>22.142126106883815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26.626701636068439</v>
      </c>
      <c r="J33" s="192">
        <f t="shared" si="5"/>
        <v>33.920704845814981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46.975563048998794</v>
      </c>
      <c r="J34" s="192">
        <f t="shared" si="6"/>
        <v>43.719129622213323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0.22064027309437576</v>
      </c>
      <c r="J35" s="195">
        <f t="shared" si="7"/>
        <v>0.21803942508788324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383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34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55366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145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10.6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15.3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-4.7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73.33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42.3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128.80000000000001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3</v>
      </c>
      <c r="C5" s="655">
        <v>5</v>
      </c>
      <c r="E5" s="28"/>
      <c r="J5" s="654" t="s">
        <v>542</v>
      </c>
      <c r="K5" s="669">
        <f>IF(ISBLANK(B5),"",B5)</f>
        <v>3</v>
      </c>
      <c r="L5" s="618">
        <f>IF(ISBLANK(C5),"",C5)</f>
        <v>5</v>
      </c>
      <c r="N5" s="28"/>
    </row>
    <row r="6" spans="1:15" x14ac:dyDescent="0.25">
      <c r="A6" s="656" t="s">
        <v>543</v>
      </c>
      <c r="B6" s="657">
        <v>8</v>
      </c>
      <c r="C6" s="657">
        <v>8</v>
      </c>
      <c r="E6" s="44"/>
      <c r="J6" s="656" t="s">
        <v>543</v>
      </c>
      <c r="K6" s="670">
        <f t="shared" ref="K6:K10" si="0">IF(ISBLANK(B6),"",B6)</f>
        <v>8</v>
      </c>
      <c r="L6" s="619">
        <f t="shared" ref="L6:L10" si="1">IF(ISBLANK(C6),"",C6)</f>
        <v>8</v>
      </c>
      <c r="N6" s="44"/>
    </row>
    <row r="7" spans="1:15" x14ac:dyDescent="0.25">
      <c r="A7" s="656" t="s">
        <v>641</v>
      </c>
      <c r="B7" s="657">
        <v>19</v>
      </c>
      <c r="C7" s="657">
        <v>26</v>
      </c>
      <c r="E7" s="44"/>
      <c r="J7" s="656" t="s">
        <v>641</v>
      </c>
      <c r="K7" s="670">
        <f t="shared" si="0"/>
        <v>19</v>
      </c>
      <c r="L7" s="619">
        <f t="shared" si="1"/>
        <v>26</v>
      </c>
      <c r="N7" s="44"/>
    </row>
    <row r="8" spans="1:15" x14ac:dyDescent="0.25">
      <c r="A8" s="650" t="s">
        <v>642</v>
      </c>
      <c r="B8" s="651">
        <v>25</v>
      </c>
      <c r="C8" s="651">
        <v>23</v>
      </c>
      <c r="E8" s="21"/>
      <c r="J8" s="650" t="s">
        <v>642</v>
      </c>
      <c r="K8" s="670">
        <f t="shared" si="0"/>
        <v>25</v>
      </c>
      <c r="L8" s="619">
        <f t="shared" si="1"/>
        <v>23</v>
      </c>
      <c r="N8" s="21"/>
    </row>
    <row r="9" spans="1:15" x14ac:dyDescent="0.25">
      <c r="A9" s="650" t="s">
        <v>643</v>
      </c>
      <c r="B9" s="651">
        <v>61</v>
      </c>
      <c r="C9" s="651">
        <v>28</v>
      </c>
      <c r="E9" s="21"/>
      <c r="J9" s="650" t="s">
        <v>643</v>
      </c>
      <c r="K9" s="670">
        <f t="shared" si="0"/>
        <v>61</v>
      </c>
      <c r="L9" s="619">
        <f t="shared" si="1"/>
        <v>28</v>
      </c>
      <c r="N9" s="21"/>
    </row>
    <row r="10" spans="1:15" x14ac:dyDescent="0.25">
      <c r="A10" s="652" t="s">
        <v>365</v>
      </c>
      <c r="B10" s="653">
        <v>551</v>
      </c>
      <c r="C10" s="653">
        <v>34</v>
      </c>
      <c r="J10" s="652" t="s">
        <v>365</v>
      </c>
      <c r="K10" s="671">
        <f t="shared" si="0"/>
        <v>551</v>
      </c>
      <c r="L10" s="620">
        <f t="shared" si="1"/>
        <v>34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2.4700000000000002</v>
      </c>
      <c r="C15" s="197"/>
      <c r="D15" s="253"/>
      <c r="E15" s="211"/>
      <c r="F15" s="253"/>
      <c r="G15" s="253"/>
      <c r="J15" s="673" t="s">
        <v>488</v>
      </c>
      <c r="K15" s="674">
        <f>B15</f>
        <v>2.4700000000000002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0.48</v>
      </c>
      <c r="C16" s="197"/>
      <c r="D16" s="253"/>
      <c r="E16" s="254"/>
      <c r="F16" s="253"/>
      <c r="G16" s="253"/>
      <c r="J16" s="675" t="s">
        <v>489</v>
      </c>
      <c r="K16" s="676">
        <f>B16</f>
        <v>0.48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0.74</v>
      </c>
      <c r="C18" s="197"/>
      <c r="D18" s="255"/>
      <c r="E18" s="256"/>
      <c r="F18" s="253"/>
      <c r="G18" s="253"/>
      <c r="J18" s="678" t="s">
        <v>501</v>
      </c>
      <c r="K18" s="674">
        <f>B18</f>
        <v>0.74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2.1</v>
      </c>
      <c r="C19" s="198"/>
      <c r="D19" s="255"/>
      <c r="E19" s="256"/>
      <c r="F19" s="253"/>
      <c r="G19" s="253"/>
      <c r="J19" s="672" t="s">
        <v>502</v>
      </c>
      <c r="K19" s="676">
        <f>B19</f>
        <v>2.1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1.5</v>
      </c>
      <c r="C21" s="253"/>
      <c r="D21" s="253"/>
      <c r="E21" s="253"/>
      <c r="F21" s="253"/>
      <c r="G21" s="253"/>
      <c r="J21" s="661" t="s">
        <v>498</v>
      </c>
      <c r="K21" s="679">
        <f>B21</f>
        <v>1.5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3</v>
      </c>
      <c r="C32" s="655">
        <v>1</v>
      </c>
      <c r="E32" s="28"/>
      <c r="J32" s="654" t="s">
        <v>542</v>
      </c>
      <c r="K32" s="669">
        <f>IF(ISBLANK(B32),"",B32)</f>
        <v>3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3</v>
      </c>
      <c r="C33" s="657">
        <v>1</v>
      </c>
      <c r="E33" s="44"/>
      <c r="J33" s="656" t="s">
        <v>543</v>
      </c>
      <c r="K33" s="670">
        <f t="shared" ref="K33:K37" si="2">IF(ISBLANK(B33),"",B33)</f>
        <v>3</v>
      </c>
      <c r="L33" s="619">
        <f t="shared" ref="L33:L37" si="3">IF(ISBLANK(C33),"",C33)</f>
        <v>1</v>
      </c>
      <c r="N33" s="44"/>
    </row>
    <row r="34" spans="1:15" x14ac:dyDescent="0.25">
      <c r="A34" s="656" t="s">
        <v>641</v>
      </c>
      <c r="B34" s="657">
        <v>8</v>
      </c>
      <c r="C34" s="657">
        <v>18</v>
      </c>
      <c r="E34" s="44"/>
      <c r="J34" s="656" t="s">
        <v>641</v>
      </c>
      <c r="K34" s="670">
        <f t="shared" si="2"/>
        <v>8</v>
      </c>
      <c r="L34" s="619">
        <f t="shared" si="3"/>
        <v>18</v>
      </c>
      <c r="N34" s="44"/>
    </row>
    <row r="35" spans="1:15" x14ac:dyDescent="0.25">
      <c r="A35" s="650" t="s">
        <v>642</v>
      </c>
      <c r="B35" s="651">
        <v>11</v>
      </c>
      <c r="C35" s="651">
        <v>18</v>
      </c>
      <c r="E35" s="21"/>
      <c r="J35" s="650" t="s">
        <v>642</v>
      </c>
      <c r="K35" s="670">
        <f t="shared" si="2"/>
        <v>11</v>
      </c>
      <c r="L35" s="619">
        <f t="shared" si="3"/>
        <v>18</v>
      </c>
      <c r="N35" s="21"/>
    </row>
    <row r="36" spans="1:15" x14ac:dyDescent="0.25">
      <c r="A36" s="650" t="s">
        <v>643</v>
      </c>
      <c r="B36" s="651">
        <v>26</v>
      </c>
      <c r="C36" s="651">
        <v>17</v>
      </c>
      <c r="E36" s="21"/>
      <c r="J36" s="650" t="s">
        <v>643</v>
      </c>
      <c r="K36" s="670">
        <f t="shared" si="2"/>
        <v>26</v>
      </c>
      <c r="L36" s="619">
        <f t="shared" si="3"/>
        <v>17</v>
      </c>
      <c r="N36" s="21"/>
    </row>
    <row r="37" spans="1:15" x14ac:dyDescent="0.25">
      <c r="A37" s="652" t="s">
        <v>365</v>
      </c>
      <c r="B37" s="653">
        <v>95</v>
      </c>
      <c r="C37" s="653">
        <v>15</v>
      </c>
      <c r="J37" s="652" t="s">
        <v>365</v>
      </c>
      <c r="K37" s="671">
        <f t="shared" si="2"/>
        <v>95</v>
      </c>
      <c r="L37" s="620">
        <f t="shared" si="3"/>
        <v>15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0.56999999999999995</v>
      </c>
      <c r="C42" s="197"/>
      <c r="D42" s="253"/>
      <c r="E42" s="211"/>
      <c r="F42" s="253"/>
      <c r="G42" s="253"/>
      <c r="J42" s="673" t="s">
        <v>488</v>
      </c>
      <c r="K42" s="674">
        <f>B42</f>
        <v>0.56999999999999995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0.28999999999999998</v>
      </c>
      <c r="C43" s="197"/>
      <c r="D43" s="253"/>
      <c r="E43" s="254"/>
      <c r="F43" s="253"/>
      <c r="G43" s="253"/>
      <c r="J43" s="675" t="s">
        <v>489</v>
      </c>
      <c r="K43" s="676">
        <f>B43</f>
        <v>0.28999999999999998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0.24</v>
      </c>
      <c r="C45" s="197"/>
      <c r="D45" s="255"/>
      <c r="E45" s="256"/>
      <c r="F45" s="253"/>
      <c r="G45" s="253"/>
      <c r="J45" s="678" t="s">
        <v>501</v>
      </c>
      <c r="K45" s="674">
        <f>B45</f>
        <v>0.24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0.63</v>
      </c>
      <c r="C46" s="198"/>
      <c r="D46" s="255"/>
      <c r="E46" s="256"/>
      <c r="F46" s="253"/>
      <c r="G46" s="253"/>
      <c r="J46" s="672" t="s">
        <v>502</v>
      </c>
      <c r="K46" s="676">
        <f>B46</f>
        <v>0.63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0.44</v>
      </c>
      <c r="C48" s="253"/>
      <c r="D48" s="253"/>
      <c r="E48" s="253"/>
      <c r="F48" s="253"/>
      <c r="G48" s="253"/>
      <c r="J48" s="661" t="s">
        <v>498</v>
      </c>
      <c r="K48" s="679">
        <f>B48</f>
        <v>0.44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15312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47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6939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6689</v>
      </c>
      <c r="D4" s="643">
        <v>0</v>
      </c>
      <c r="E4" s="643">
        <v>0</v>
      </c>
      <c r="F4" s="643">
        <v>1</v>
      </c>
      <c r="G4" s="643">
        <v>38</v>
      </c>
      <c r="H4" s="643">
        <v>2821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16369</v>
      </c>
      <c r="D5" s="602">
        <v>0</v>
      </c>
      <c r="E5" s="602">
        <v>0</v>
      </c>
      <c r="F5" s="602">
        <v>1</v>
      </c>
      <c r="G5" s="602">
        <v>47</v>
      </c>
      <c r="H5" s="602">
        <v>6327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15312</v>
      </c>
      <c r="D6" s="617">
        <v>0</v>
      </c>
      <c r="E6" s="617">
        <v>0</v>
      </c>
      <c r="F6" s="617">
        <v>1</v>
      </c>
      <c r="G6" s="617">
        <v>47</v>
      </c>
      <c r="H6" s="617">
        <v>6939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1.8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1.4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0.8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2.2000000000000002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67.099999999999994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0.31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2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3.6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68.2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1120599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20240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4</v>
      </c>
      <c r="C4" s="600">
        <v>7.4</v>
      </c>
      <c r="D4" s="600">
        <v>124.6</v>
      </c>
      <c r="E4" s="600">
        <v>0.28999999999999998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4</v>
      </c>
      <c r="C5" s="602">
        <v>6.8</v>
      </c>
      <c r="D5" s="751">
        <v>86.4</v>
      </c>
      <c r="E5" s="751">
        <v>7.0000000000000007E-2</v>
      </c>
      <c r="G5" s="647" t="s">
        <v>446</v>
      </c>
      <c r="H5" s="648">
        <f>IF(ISBLANK(B4),"",B4)</f>
        <v>4</v>
      </c>
      <c r="I5" s="648">
        <f>IF(ISBLANK(B5),"",B5)</f>
        <v>4</v>
      </c>
      <c r="J5" s="649">
        <f>IF(ISBLANK(B6),"",B6)</f>
        <v>6</v>
      </c>
      <c r="K5" s="569"/>
    </row>
    <row r="6" spans="1:11" x14ac:dyDescent="0.25">
      <c r="A6" s="218">
        <v>2022</v>
      </c>
      <c r="B6" s="601">
        <v>6</v>
      </c>
      <c r="C6" s="602">
        <v>10.7</v>
      </c>
      <c r="D6" s="959">
        <v>67.099999999999994</v>
      </c>
      <c r="E6" s="959">
        <v>0.31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7.4</v>
      </c>
      <c r="I9" s="648">
        <f>IF(ISBLANK(C5),"",C5)</f>
        <v>6.8</v>
      </c>
      <c r="J9" s="649">
        <f>IF(ISBLANK(C6),"",C6)</f>
        <v>10.7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89</v>
      </c>
      <c r="C4" s="643">
        <v>1.6</v>
      </c>
      <c r="D4" s="643">
        <v>1.3</v>
      </c>
      <c r="E4" s="643">
        <v>0.12</v>
      </c>
      <c r="F4" s="643">
        <v>0.6</v>
      </c>
      <c r="G4" s="643">
        <v>2.2999999999999998</v>
      </c>
      <c r="H4" s="1066"/>
      <c r="I4" s="253"/>
      <c r="J4" s="253"/>
      <c r="K4" s="253"/>
    </row>
    <row r="5" spans="1:11" x14ac:dyDescent="0.25">
      <c r="A5" s="480">
        <v>2021</v>
      </c>
      <c r="B5" s="602">
        <v>101</v>
      </c>
      <c r="C5" s="602">
        <v>1.8</v>
      </c>
      <c r="D5" s="602">
        <v>1.4</v>
      </c>
      <c r="E5" s="602">
        <v>0.12</v>
      </c>
      <c r="F5" s="602">
        <v>0.7</v>
      </c>
      <c r="G5" s="602">
        <v>2.2999999999999998</v>
      </c>
      <c r="H5" s="1066"/>
      <c r="I5" s="253"/>
      <c r="J5" s="253"/>
      <c r="K5" s="253"/>
    </row>
    <row r="6" spans="1:11" x14ac:dyDescent="0.25">
      <c r="A6" s="360">
        <v>2022</v>
      </c>
      <c r="B6" s="602">
        <v>100</v>
      </c>
      <c r="C6" s="602">
        <v>1.8</v>
      </c>
      <c r="D6" s="602">
        <v>1.4</v>
      </c>
      <c r="E6" s="602">
        <v>0.21</v>
      </c>
      <c r="F6" s="602">
        <v>0.8</v>
      </c>
      <c r="G6" s="602">
        <v>2.2000000000000002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96.2</v>
      </c>
      <c r="C5" s="602">
        <v>67.2</v>
      </c>
      <c r="D5" s="602">
        <v>7</v>
      </c>
      <c r="E5" s="602">
        <v>12.5</v>
      </c>
      <c r="F5" s="253"/>
      <c r="G5" s="253"/>
      <c r="H5" s="253"/>
    </row>
    <row r="6" spans="1:8" x14ac:dyDescent="0.25">
      <c r="A6" s="360">
        <v>2021</v>
      </c>
      <c r="B6" s="602">
        <v>99.8</v>
      </c>
      <c r="C6" s="602">
        <v>51.9</v>
      </c>
      <c r="D6" s="602">
        <v>5</v>
      </c>
      <c r="E6" s="602">
        <v>9</v>
      </c>
      <c r="F6" s="253"/>
      <c r="G6" s="253"/>
      <c r="H6" s="253"/>
    </row>
    <row r="7" spans="1:8" x14ac:dyDescent="0.25">
      <c r="A7" s="481">
        <v>2022</v>
      </c>
      <c r="B7" s="1067">
        <v>95.8</v>
      </c>
      <c r="C7" s="1067">
        <v>68.2</v>
      </c>
      <c r="D7" s="1067">
        <v>2</v>
      </c>
      <c r="E7" s="1067">
        <v>3.6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12.5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9</v>
      </c>
    </row>
    <row r="17" spans="1:2" x14ac:dyDescent="0.25">
      <c r="A17" s="633">
        <f t="shared" si="0"/>
        <v>2022</v>
      </c>
      <c r="B17" s="627">
        <f t="shared" si="1"/>
        <v>3.6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4636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8.4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421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5016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0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4499</v>
      </c>
      <c r="C5" s="1034">
        <v>2128</v>
      </c>
      <c r="D5" s="600">
        <v>2371</v>
      </c>
      <c r="G5" s="871" t="s">
        <v>126</v>
      </c>
      <c r="H5" s="637">
        <f>IF(ISBLANK(D7),"",D7)</f>
        <v>2395</v>
      </c>
    </row>
    <row r="6" spans="1:17" x14ac:dyDescent="0.25">
      <c r="A6" s="641">
        <v>2021</v>
      </c>
      <c r="B6" s="1034">
        <v>4290</v>
      </c>
      <c r="C6" s="1034">
        <v>2058</v>
      </c>
      <c r="D6" s="602">
        <v>2232</v>
      </c>
      <c r="G6" s="635" t="s">
        <v>127</v>
      </c>
      <c r="H6" s="623">
        <f>IF(ISBLANK(C7),"",C7)</f>
        <v>2241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4636</v>
      </c>
      <c r="C7" s="1034">
        <v>2241</v>
      </c>
      <c r="D7" s="617">
        <v>2395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2395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2241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6.2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1.2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5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27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19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55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4243</v>
      </c>
      <c r="C6" s="55">
        <v>2231</v>
      </c>
      <c r="D6" s="55">
        <v>2012</v>
      </c>
      <c r="E6" s="70">
        <v>4688</v>
      </c>
      <c r="F6" s="55">
        <v>2378</v>
      </c>
      <c r="G6" s="110">
        <v>2310</v>
      </c>
      <c r="H6" s="55">
        <v>2295</v>
      </c>
      <c r="I6" s="55">
        <v>1193</v>
      </c>
      <c r="J6" s="55">
        <v>1102</v>
      </c>
      <c r="K6" s="70">
        <v>10667</v>
      </c>
      <c r="L6" s="55">
        <v>5509</v>
      </c>
      <c r="M6" s="110">
        <v>5158</v>
      </c>
      <c r="N6" s="70">
        <v>9538</v>
      </c>
      <c r="O6" s="55">
        <v>4890</v>
      </c>
      <c r="P6" s="110">
        <v>4648</v>
      </c>
      <c r="Q6" s="70">
        <v>36863</v>
      </c>
      <c r="R6" s="55">
        <v>18242</v>
      </c>
      <c r="S6" s="110">
        <v>18621</v>
      </c>
      <c r="T6" s="70">
        <v>56125</v>
      </c>
      <c r="U6" s="55">
        <v>27443</v>
      </c>
      <c r="V6" s="160">
        <v>28682</v>
      </c>
    </row>
    <row r="7" spans="1:22" x14ac:dyDescent="0.25">
      <c r="A7" s="286">
        <v>2021</v>
      </c>
      <c r="B7" s="167">
        <v>4251</v>
      </c>
      <c r="C7" s="94">
        <v>2223</v>
      </c>
      <c r="D7" s="94">
        <v>2028</v>
      </c>
      <c r="E7" s="167">
        <v>4635</v>
      </c>
      <c r="F7" s="94">
        <v>2348</v>
      </c>
      <c r="G7" s="169">
        <v>2287</v>
      </c>
      <c r="H7" s="94">
        <v>2301</v>
      </c>
      <c r="I7" s="94">
        <v>1193</v>
      </c>
      <c r="J7" s="94">
        <v>1108</v>
      </c>
      <c r="K7" s="167">
        <v>10633</v>
      </c>
      <c r="L7" s="94">
        <v>5469</v>
      </c>
      <c r="M7" s="169">
        <v>5164</v>
      </c>
      <c r="N7" s="167">
        <v>9343</v>
      </c>
      <c r="O7" s="94">
        <v>4810</v>
      </c>
      <c r="P7" s="169">
        <v>4533</v>
      </c>
      <c r="Q7" s="167">
        <v>36190</v>
      </c>
      <c r="R7" s="94">
        <v>17917</v>
      </c>
      <c r="S7" s="169">
        <v>18273</v>
      </c>
      <c r="T7" s="212">
        <v>55477</v>
      </c>
      <c r="U7" s="58">
        <v>27077</v>
      </c>
      <c r="V7" s="160">
        <v>28400</v>
      </c>
    </row>
    <row r="8" spans="1:22" x14ac:dyDescent="0.25">
      <c r="A8" s="219">
        <v>2022</v>
      </c>
      <c r="B8" s="72">
        <v>4058</v>
      </c>
      <c r="C8" s="61">
        <v>2118</v>
      </c>
      <c r="D8" s="61">
        <v>1940</v>
      </c>
      <c r="E8" s="72">
        <v>4655</v>
      </c>
      <c r="F8" s="61">
        <v>2376</v>
      </c>
      <c r="G8" s="111">
        <v>2279</v>
      </c>
      <c r="H8" s="61">
        <v>2322</v>
      </c>
      <c r="I8" s="61">
        <v>1189</v>
      </c>
      <c r="J8" s="61">
        <v>1133</v>
      </c>
      <c r="K8" s="72">
        <v>10453</v>
      </c>
      <c r="L8" s="61">
        <v>5384</v>
      </c>
      <c r="M8" s="111">
        <v>5069</v>
      </c>
      <c r="N8" s="72">
        <v>8865</v>
      </c>
      <c r="O8" s="61">
        <v>4552</v>
      </c>
      <c r="P8" s="111">
        <v>4313</v>
      </c>
      <c r="Q8" s="72">
        <v>35856</v>
      </c>
      <c r="R8" s="61">
        <v>17770</v>
      </c>
      <c r="S8" s="111">
        <v>18086</v>
      </c>
      <c r="T8" s="72">
        <v>55366</v>
      </c>
      <c r="U8" s="61">
        <v>27040</v>
      </c>
      <c r="V8" s="111">
        <v>28326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4058</v>
      </c>
      <c r="C15" s="172">
        <f>E8</f>
        <v>4655</v>
      </c>
      <c r="D15" s="172">
        <f>H8</f>
        <v>2322</v>
      </c>
      <c r="E15" s="172">
        <f>K8</f>
        <v>10453</v>
      </c>
      <c r="F15" s="172">
        <f>N8</f>
        <v>8865</v>
      </c>
      <c r="G15" s="172">
        <f>Q8</f>
        <v>35856</v>
      </c>
      <c r="H15" s="334">
        <f>T8</f>
        <v>55366</v>
      </c>
      <c r="M15" s="172">
        <f>K8</f>
        <v>10453</v>
      </c>
      <c r="N15" s="172">
        <f>H15-E15-O15</f>
        <v>34116</v>
      </c>
      <c r="O15" s="172">
        <f>H15-(B15+C15+G15)</f>
        <v>10797</v>
      </c>
      <c r="P15" s="29"/>
      <c r="Q15" s="100">
        <f>M15/H15*100</f>
        <v>18.879817938807211</v>
      </c>
      <c r="R15" s="100">
        <f>N15/H15*100</f>
        <v>61.619044178737859</v>
      </c>
      <c r="S15" s="100">
        <f>O15/H15*100</f>
        <v>19.501137882454938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18.879817938807211</v>
      </c>
      <c r="R18" s="100">
        <f>N15/H15*100</f>
        <v>61.619044178737859</v>
      </c>
      <c r="S18" s="100">
        <f>O15/H15*100</f>
        <v>19.501137882454938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3.8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3.2</v>
      </c>
      <c r="C24" s="361"/>
      <c r="D24" s="361"/>
      <c r="E24" s="167">
        <v>4.7</v>
      </c>
      <c r="F24" s="361"/>
      <c r="G24" s="362"/>
      <c r="H24" s="167">
        <v>3.15</v>
      </c>
      <c r="I24" s="94">
        <v>6.23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6.23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6.23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49</v>
      </c>
      <c r="C4" s="600">
        <v>0</v>
      </c>
      <c r="D4" s="600">
        <v>11</v>
      </c>
      <c r="E4" s="599">
        <v>1</v>
      </c>
      <c r="F4" s="600">
        <v>5.6</v>
      </c>
      <c r="G4" s="600">
        <v>1</v>
      </c>
    </row>
    <row r="5" spans="1:10" x14ac:dyDescent="0.25">
      <c r="A5" s="286">
        <v>2022</v>
      </c>
      <c r="B5" s="751">
        <v>52</v>
      </c>
      <c r="C5" s="751">
        <v>0</v>
      </c>
      <c r="D5" s="751">
        <v>13</v>
      </c>
      <c r="E5" s="753">
        <v>2</v>
      </c>
      <c r="F5" s="751">
        <v>6.2</v>
      </c>
      <c r="G5" s="751">
        <v>1.2</v>
      </c>
    </row>
    <row r="6" spans="1:10" x14ac:dyDescent="0.25">
      <c r="A6" s="218">
        <v>2023</v>
      </c>
      <c r="B6" s="752">
        <v>55</v>
      </c>
      <c r="C6" s="752">
        <v>0</v>
      </c>
      <c r="D6" s="752">
        <v>19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49</v>
      </c>
      <c r="C11" s="80">
        <f>IF(ISBLANK(D4),"",D4)</f>
        <v>11</v>
      </c>
      <c r="E11" s="103">
        <f>A4</f>
        <v>2021</v>
      </c>
      <c r="F11" s="80">
        <f>IF(ISBLANK(B4),"",B4)</f>
        <v>49</v>
      </c>
      <c r="G11" s="80">
        <f>IF(ISBLANK(D4),"",D4)</f>
        <v>11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52</v>
      </c>
      <c r="C12" s="80">
        <f>IF(ISBLANK(D5),"",D5)</f>
        <v>13</v>
      </c>
      <c r="E12" s="103">
        <f t="shared" ref="E12:E13" si="1">A5</f>
        <v>2022</v>
      </c>
      <c r="F12" s="80">
        <f t="shared" ref="F12:F13" si="2">IF(ISBLANK(B5),"",B5)</f>
        <v>52</v>
      </c>
      <c r="G12" s="80">
        <f t="shared" ref="G12:G13" si="3">IF(ISBLANK(D5),"",D5)</f>
        <v>13</v>
      </c>
    </row>
    <row r="13" spans="1:10" x14ac:dyDescent="0.25">
      <c r="A13" s="155">
        <f t="shared" si="0"/>
        <v>2023</v>
      </c>
      <c r="B13" s="83">
        <f>IF(ISBLANK(B6),"",B6)</f>
        <v>55</v>
      </c>
      <c r="C13" s="83">
        <f>IF(ISBLANK(D6),"",D6)</f>
        <v>19</v>
      </c>
      <c r="D13" s="253"/>
      <c r="E13" s="155">
        <f t="shared" si="1"/>
        <v>2023</v>
      </c>
      <c r="F13" s="83">
        <f t="shared" si="2"/>
        <v>55</v>
      </c>
      <c r="G13" s="83">
        <f t="shared" si="3"/>
        <v>19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2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2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772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1.9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344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3.6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302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2.7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267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0.5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481</v>
      </c>
    </row>
    <row r="17" spans="2:3" x14ac:dyDescent="0.25">
      <c r="B17" s="253">
        <v>2022</v>
      </c>
      <c r="C17" s="1100">
        <v>373</v>
      </c>
    </row>
    <row r="18" spans="2:3" x14ac:dyDescent="0.25">
      <c r="B18" s="253">
        <v>2023</v>
      </c>
      <c r="C18" s="1100">
        <v>344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481</v>
      </c>
    </row>
    <row r="22" spans="2:3" x14ac:dyDescent="0.25">
      <c r="B22" s="636">
        <f>B17</f>
        <v>2022</v>
      </c>
      <c r="C22" s="636">
        <f t="shared" ref="C22:C23" si="0">IF(ISBLANK(C17),"",C17)</f>
        <v>373</v>
      </c>
    </row>
    <row r="23" spans="2:3" x14ac:dyDescent="0.25">
      <c r="B23" s="636">
        <f>B18</f>
        <v>2023</v>
      </c>
      <c r="C23" s="636">
        <f t="shared" si="0"/>
        <v>344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29</v>
      </c>
      <c r="C5" s="55">
        <v>34</v>
      </c>
      <c r="D5" s="55">
        <v>35</v>
      </c>
      <c r="E5" s="269">
        <f>SUM(B5:D5)</f>
        <v>98</v>
      </c>
      <c r="F5" s="71">
        <v>1192</v>
      </c>
      <c r="G5" s="70">
        <v>0.3</v>
      </c>
      <c r="H5" s="55">
        <v>0.1</v>
      </c>
      <c r="I5" s="110">
        <v>0.3</v>
      </c>
      <c r="J5" s="71">
        <v>2.2000000000000002</v>
      </c>
    </row>
    <row r="6" spans="1:10" x14ac:dyDescent="0.25">
      <c r="A6" s="286">
        <v>2022</v>
      </c>
      <c r="B6" s="757">
        <v>33</v>
      </c>
      <c r="C6" s="758">
        <v>33</v>
      </c>
      <c r="D6" s="758">
        <v>25</v>
      </c>
      <c r="E6" s="270">
        <f>SUM(B6:D6)</f>
        <v>91</v>
      </c>
      <c r="F6" s="214">
        <v>1045</v>
      </c>
      <c r="G6" s="457">
        <v>0.3</v>
      </c>
      <c r="H6" s="458">
        <v>0.1</v>
      </c>
      <c r="I6" s="763">
        <v>0.2</v>
      </c>
      <c r="J6" s="214">
        <v>1.9</v>
      </c>
    </row>
    <row r="7" spans="1:10" x14ac:dyDescent="0.25">
      <c r="A7" s="218">
        <v>2023</v>
      </c>
      <c r="B7" s="167">
        <v>38</v>
      </c>
      <c r="C7" s="94">
        <v>36</v>
      </c>
      <c r="D7" s="94">
        <v>29</v>
      </c>
      <c r="E7" s="447">
        <f>SUM(B7:D7)</f>
        <v>103</v>
      </c>
      <c r="F7" s="168">
        <v>772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1192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1045</v>
      </c>
      <c r="C14" s="28"/>
      <c r="D14" s="28"/>
      <c r="F14" s="625" t="s">
        <v>1526</v>
      </c>
      <c r="G14" s="621">
        <f>IF(ISBLANK(B7),"",B7)</f>
        <v>38</v>
      </c>
      <c r="I14" s="625" t="s">
        <v>1529</v>
      </c>
      <c r="J14" s="621">
        <f>IF(ISBLANK(B7),"",B7)</f>
        <v>38</v>
      </c>
    </row>
    <row r="15" spans="1:10" x14ac:dyDescent="0.25">
      <c r="A15" s="624">
        <f t="shared" ref="A15" si="1">A7</f>
        <v>2023</v>
      </c>
      <c r="B15" s="623">
        <f t="shared" si="0"/>
        <v>772</v>
      </c>
      <c r="C15" s="28"/>
      <c r="D15" s="28"/>
      <c r="F15" s="626" t="s">
        <v>1527</v>
      </c>
      <c r="G15" s="622">
        <f>IF(ISBLANK(C7),"",C7)</f>
        <v>36</v>
      </c>
      <c r="I15" s="626" t="s">
        <v>1538</v>
      </c>
      <c r="J15" s="622">
        <f>IF(ISBLANK(C7),"",C7)</f>
        <v>36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29</v>
      </c>
      <c r="I16" s="627" t="s">
        <v>1539</v>
      </c>
      <c r="J16" s="623">
        <f>IF(ISBLANK(D7),"",D7)</f>
        <v>29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0.3</v>
      </c>
    </row>
    <row r="22" spans="1:2" x14ac:dyDescent="0.25">
      <c r="A22" s="626" t="s">
        <v>464</v>
      </c>
      <c r="B22" s="622">
        <f>IF(ISBLANK(H6),"",H6)</f>
        <v>0.1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132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271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53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7.6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25</v>
      </c>
      <c r="C6" s="759"/>
      <c r="D6" s="759"/>
      <c r="E6" s="457">
        <v>3.6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34</v>
      </c>
      <c r="C7" s="759"/>
      <c r="D7" s="759"/>
      <c r="E7" s="457">
        <v>4.9000000000000004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53</v>
      </c>
      <c r="C8" s="760"/>
      <c r="D8" s="760"/>
      <c r="E8" s="601">
        <v>7.6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25</v>
      </c>
      <c r="C16" s="755"/>
      <c r="I16" s="700">
        <f>A6</f>
        <v>2020</v>
      </c>
      <c r="J16" s="674">
        <f>IF(ISBLANK(E6),"",E6)</f>
        <v>3.6</v>
      </c>
      <c r="K16" s="756"/>
    </row>
    <row r="17" spans="1:10" x14ac:dyDescent="0.25">
      <c r="A17" s="701">
        <f>A7</f>
        <v>2021</v>
      </c>
      <c r="B17" s="853">
        <f>IF(ISBLANK(B7),"",B7)</f>
        <v>34</v>
      </c>
      <c r="C17" s="755"/>
      <c r="I17" s="701">
        <f>A7</f>
        <v>2021</v>
      </c>
      <c r="J17" s="853">
        <f>IF(ISBLANK(E7),"",E7)</f>
        <v>4.9000000000000004</v>
      </c>
    </row>
    <row r="18" spans="1:10" x14ac:dyDescent="0.25">
      <c r="A18" s="702">
        <f>A8</f>
        <v>2022</v>
      </c>
      <c r="B18" s="676">
        <f>IF(ISBLANK(B8),"",B8)</f>
        <v>53</v>
      </c>
      <c r="C18" s="755"/>
      <c r="I18" s="702">
        <f>A8</f>
        <v>2022</v>
      </c>
      <c r="J18" s="676">
        <f>IF(ISBLANK(E8),"",E8)</f>
        <v>7.6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18</v>
      </c>
      <c r="D5" s="449">
        <f>IF(ISBLANK(B5),"",A5)</f>
        <v>2021</v>
      </c>
      <c r="E5" s="618">
        <f>IF(ISBLANK(B5),"",B5)</f>
        <v>18</v>
      </c>
      <c r="K5" s="217">
        <v>2020</v>
      </c>
      <c r="L5" s="655">
        <v>5.0999999999999996</v>
      </c>
    </row>
    <row r="6" spans="1:12" x14ac:dyDescent="0.25">
      <c r="A6" s="229">
        <v>2022</v>
      </c>
      <c r="B6" s="602">
        <v>15</v>
      </c>
      <c r="D6" s="450">
        <f>IF(ISBLANK(B6),"",A6)</f>
        <v>2022</v>
      </c>
      <c r="E6" s="619">
        <f>IF(ISBLANK(B6),"",B6)</f>
        <v>15</v>
      </c>
      <c r="K6" s="286">
        <v>2021</v>
      </c>
      <c r="L6" s="657">
        <v>4.5999999999999996</v>
      </c>
    </row>
    <row r="7" spans="1:12" x14ac:dyDescent="0.25">
      <c r="A7" s="123">
        <v>2023</v>
      </c>
      <c r="B7" s="617">
        <v>14</v>
      </c>
      <c r="D7" s="379">
        <f>IF(ISBLANK(B7),"",A7)</f>
        <v>2023</v>
      </c>
      <c r="E7" s="620">
        <f>IF(ISBLANK(B7),"",B7)</f>
        <v>14</v>
      </c>
      <c r="K7" s="219">
        <v>2022</v>
      </c>
      <c r="L7" s="617">
        <v>5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95</v>
      </c>
      <c r="C4" s="643">
        <v>202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114</v>
      </c>
      <c r="C5" s="602">
        <v>256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132</v>
      </c>
      <c r="C6" s="602">
        <v>271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8</v>
      </c>
      <c r="C5" s="643">
        <v>6975</v>
      </c>
      <c r="D5" s="643">
        <v>562</v>
      </c>
      <c r="E5" s="869">
        <v>8</v>
      </c>
      <c r="F5" s="1039">
        <v>7.8</v>
      </c>
      <c r="G5" s="1039">
        <v>8.3000000000000007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11</v>
      </c>
      <c r="C6" s="657">
        <v>5014</v>
      </c>
      <c r="D6" s="657">
        <v>390</v>
      </c>
      <c r="E6" s="657">
        <v>7.7</v>
      </c>
      <c r="F6" s="657">
        <v>7.6</v>
      </c>
      <c r="G6" s="657">
        <v>7.9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11</v>
      </c>
      <c r="C7" s="617">
        <v>5016</v>
      </c>
      <c r="D7" s="617">
        <v>421</v>
      </c>
      <c r="E7" s="617">
        <v>8.4</v>
      </c>
      <c r="F7" s="617">
        <v>8.3000000000000007</v>
      </c>
      <c r="G7" s="617">
        <v>8.5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4.5</v>
      </c>
      <c r="C4" s="655">
        <v>288</v>
      </c>
      <c r="D4" s="655">
        <v>2.7</v>
      </c>
      <c r="E4" s="655">
        <v>270</v>
      </c>
      <c r="F4" s="655">
        <v>0.5</v>
      </c>
      <c r="G4" s="655">
        <v>60</v>
      </c>
      <c r="H4" s="655">
        <v>1</v>
      </c>
      <c r="I4" s="655">
        <v>27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3.6</v>
      </c>
      <c r="C5" s="602">
        <v>285</v>
      </c>
      <c r="D5" s="602">
        <v>2.7</v>
      </c>
      <c r="E5" s="602">
        <v>270</v>
      </c>
      <c r="F5" s="602">
        <v>0.5</v>
      </c>
      <c r="G5" s="602">
        <v>65</v>
      </c>
      <c r="H5" s="602">
        <v>2</v>
      </c>
      <c r="I5" s="602">
        <v>28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302</v>
      </c>
      <c r="D6" s="617"/>
      <c r="E6" s="617">
        <v>267</v>
      </c>
      <c r="F6" s="617"/>
      <c r="G6" s="617">
        <v>74</v>
      </c>
      <c r="H6" s="617">
        <v>1</v>
      </c>
      <c r="I6" s="617">
        <v>27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143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28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531</v>
      </c>
      <c r="C4" s="1006">
        <v>275</v>
      </c>
      <c r="D4" s="1006">
        <v>256</v>
      </c>
      <c r="E4" s="1005">
        <v>945</v>
      </c>
      <c r="F4" s="1006">
        <v>515</v>
      </c>
      <c r="G4" s="1006">
        <v>430</v>
      </c>
      <c r="H4" s="1007">
        <v>9.5</v>
      </c>
      <c r="I4" s="1007">
        <v>16.8</v>
      </c>
      <c r="J4" s="1007">
        <v>-7.3</v>
      </c>
      <c r="K4" s="70">
        <v>1064</v>
      </c>
      <c r="L4" s="55">
        <v>462</v>
      </c>
      <c r="M4" s="110">
        <v>602</v>
      </c>
      <c r="N4" s="55">
        <v>1297</v>
      </c>
      <c r="O4" s="55">
        <v>584</v>
      </c>
      <c r="P4" s="110">
        <v>713</v>
      </c>
    </row>
    <row r="5" spans="1:17" x14ac:dyDescent="0.25">
      <c r="A5" s="286">
        <v>2021</v>
      </c>
      <c r="B5" s="1008">
        <v>634</v>
      </c>
      <c r="C5" s="1009">
        <v>321</v>
      </c>
      <c r="D5" s="1009">
        <v>313</v>
      </c>
      <c r="E5" s="1008">
        <v>1036</v>
      </c>
      <c r="F5" s="1009">
        <v>546</v>
      </c>
      <c r="G5" s="1009">
        <v>490</v>
      </c>
      <c r="H5" s="1010">
        <v>11.4</v>
      </c>
      <c r="I5" s="1010">
        <v>18.7</v>
      </c>
      <c r="J5" s="1010">
        <v>-7.2</v>
      </c>
      <c r="K5" s="212">
        <v>1331</v>
      </c>
      <c r="L5" s="58">
        <v>598</v>
      </c>
      <c r="M5" s="160">
        <v>733</v>
      </c>
      <c r="N5" s="58">
        <v>1579</v>
      </c>
      <c r="O5" s="58">
        <v>742</v>
      </c>
      <c r="P5" s="160">
        <v>837</v>
      </c>
    </row>
    <row r="6" spans="1:17" x14ac:dyDescent="0.25">
      <c r="A6" s="219">
        <v>2022</v>
      </c>
      <c r="B6" s="1011">
        <v>586</v>
      </c>
      <c r="C6" s="1012">
        <v>307</v>
      </c>
      <c r="D6" s="1012">
        <v>279</v>
      </c>
      <c r="E6" s="1011">
        <v>846</v>
      </c>
      <c r="F6" s="1012">
        <v>438</v>
      </c>
      <c r="G6" s="1012">
        <v>408</v>
      </c>
      <c r="H6" s="1013">
        <v>10.6</v>
      </c>
      <c r="I6" s="1013">
        <v>15.3</v>
      </c>
      <c r="J6" s="1013">
        <v>-4.7</v>
      </c>
      <c r="K6" s="1014">
        <v>1389</v>
      </c>
      <c r="L6" s="1015">
        <v>602</v>
      </c>
      <c r="M6" s="1016">
        <v>787</v>
      </c>
      <c r="N6" s="1015">
        <v>1512</v>
      </c>
      <c r="O6" s="1015">
        <v>661</v>
      </c>
      <c r="P6" s="1016">
        <v>851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256</v>
      </c>
      <c r="C13" s="319">
        <f>IF(ISBLANK(C4),"",C4)</f>
        <v>275</v>
      </c>
      <c r="D13" s="364"/>
      <c r="E13" s="322">
        <f>A4</f>
        <v>2020</v>
      </c>
      <c r="F13" s="319">
        <f>IF(ISBLANK(G4),"",G4)</f>
        <v>430</v>
      </c>
      <c r="G13" s="319">
        <f>IF(ISBLANK(F4),"",F4)</f>
        <v>515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313</v>
      </c>
      <c r="C14" s="320">
        <f t="shared" ref="C14:C15" si="2">IF(ISBLANK(C5),"",C5)</f>
        <v>321</v>
      </c>
      <c r="D14" s="364"/>
      <c r="E14" s="323">
        <f t="shared" ref="E14:E15" si="3">A5</f>
        <v>2021</v>
      </c>
      <c r="F14" s="320">
        <f t="shared" ref="F14:F15" si="4">IF(ISBLANK(G5),"",G5)</f>
        <v>490</v>
      </c>
      <c r="G14" s="320">
        <f t="shared" ref="G14:G15" si="5">IF(ISBLANK(F5),"",F5)</f>
        <v>546</v>
      </c>
      <c r="H14" s="389"/>
      <c r="I14" s="389"/>
      <c r="J14" s="48"/>
      <c r="K14" s="325" t="s">
        <v>536</v>
      </c>
      <c r="L14" s="328">
        <f>IF(ISBLANK(K4),"",K4)</f>
        <v>1064</v>
      </c>
      <c r="M14" s="328">
        <f>IF(ISBLANK(K5),"",K5)</f>
        <v>1331</v>
      </c>
      <c r="N14" s="328">
        <f>IF(ISBLANK(K6),"",K6)</f>
        <v>1389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279</v>
      </c>
      <c r="C15" s="321">
        <f t="shared" si="2"/>
        <v>307</v>
      </c>
      <c r="E15" s="324">
        <f t="shared" si="3"/>
        <v>2022</v>
      </c>
      <c r="F15" s="321">
        <f t="shared" si="4"/>
        <v>408</v>
      </c>
      <c r="G15" s="321">
        <f t="shared" si="5"/>
        <v>438</v>
      </c>
      <c r="H15" s="211"/>
      <c r="I15" s="211"/>
      <c r="J15" s="28"/>
      <c r="K15" s="326" t="s">
        <v>535</v>
      </c>
      <c r="L15" s="329">
        <f>IF(ISBLANK(N4),"",N4)</f>
        <v>1297</v>
      </c>
      <c r="M15" s="329">
        <f>IF(ISBLANK(N5),"",N5)</f>
        <v>1579</v>
      </c>
      <c r="N15" s="329">
        <f>IF(ISBLANK(N6),"",N6)</f>
        <v>1512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1064</v>
      </c>
      <c r="M19" s="328">
        <f>IF(ISBLANK(K5),"",K5)</f>
        <v>1331</v>
      </c>
      <c r="N19" s="328">
        <f>IF(ISBLANK(K6),"",K6)</f>
        <v>1389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1297</v>
      </c>
      <c r="M20" s="329">
        <f>IF(ISBLANK(N5),"",N5)</f>
        <v>1579</v>
      </c>
      <c r="N20" s="329">
        <f>IF(ISBLANK(N6),"",N6)</f>
        <v>1512</v>
      </c>
      <c r="O20" s="364"/>
    </row>
    <row r="21" spans="1:15" x14ac:dyDescent="0.25">
      <c r="A21" s="322">
        <f>A4</f>
        <v>2020</v>
      </c>
      <c r="B21" s="319">
        <f>IF(ISBLANK(D4),"",D4)</f>
        <v>256</v>
      </c>
      <c r="C21" s="319">
        <f>IF(ISBLANK(C4),"",C4)</f>
        <v>275</v>
      </c>
      <c r="E21" s="322">
        <f>A4</f>
        <v>2020</v>
      </c>
      <c r="F21" s="319">
        <f>IF(ISBLANK(G4),"",G4)</f>
        <v>430</v>
      </c>
      <c r="G21" s="319">
        <f>IF(ISBLANK(F4),"",F4)</f>
        <v>515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313</v>
      </c>
      <c r="C22" s="320">
        <f t="shared" ref="C22:C23" si="8">IF(ISBLANK(C5),"",C5)</f>
        <v>321</v>
      </c>
      <c r="E22" s="323">
        <f t="shared" ref="E22:E23" si="9">A5</f>
        <v>2021</v>
      </c>
      <c r="F22" s="320">
        <f t="shared" ref="F22:F23" si="10">IF(ISBLANK(G5),"",G5)</f>
        <v>490</v>
      </c>
      <c r="G22" s="320">
        <f t="shared" ref="G22:G23" si="11">IF(ISBLANK(F5),"",F5)</f>
        <v>546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279</v>
      </c>
      <c r="C23" s="321">
        <f t="shared" si="8"/>
        <v>307</v>
      </c>
      <c r="E23" s="324">
        <f t="shared" si="9"/>
        <v>2022</v>
      </c>
      <c r="F23" s="321">
        <f t="shared" si="10"/>
        <v>408</v>
      </c>
      <c r="G23" s="321">
        <f t="shared" si="11"/>
        <v>438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2</v>
      </c>
      <c r="C5" s="611"/>
      <c r="D5" s="611"/>
      <c r="E5" s="599">
        <v>75</v>
      </c>
      <c r="F5" s="616"/>
      <c r="G5" s="945"/>
      <c r="H5" s="599">
        <v>236</v>
      </c>
      <c r="I5" s="616">
        <v>74</v>
      </c>
      <c r="J5" s="616">
        <v>162</v>
      </c>
      <c r="K5" s="616"/>
      <c r="L5" s="945"/>
    </row>
    <row r="6" spans="1:12" x14ac:dyDescent="0.25">
      <c r="A6" s="286">
        <v>2021</v>
      </c>
      <c r="B6" s="601">
        <v>10</v>
      </c>
      <c r="C6" s="612"/>
      <c r="D6" s="612"/>
      <c r="E6" s="1034">
        <v>93</v>
      </c>
      <c r="F6" s="1028"/>
      <c r="G6" s="980"/>
      <c r="H6" s="1034">
        <v>330</v>
      </c>
      <c r="I6" s="1028">
        <v>101</v>
      </c>
      <c r="J6" s="1028">
        <v>229</v>
      </c>
      <c r="K6" s="1028"/>
      <c r="L6" s="980"/>
    </row>
    <row r="7" spans="1:12" x14ac:dyDescent="0.25">
      <c r="A7" s="218">
        <v>2022</v>
      </c>
      <c r="B7" s="601">
        <v>16</v>
      </c>
      <c r="C7" s="612"/>
      <c r="D7" s="612"/>
      <c r="E7" s="1034">
        <v>28</v>
      </c>
      <c r="F7" s="1028"/>
      <c r="G7" s="980"/>
      <c r="H7" s="1034">
        <v>143</v>
      </c>
      <c r="I7" s="1028">
        <v>43</v>
      </c>
      <c r="J7" s="1028">
        <v>100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43</v>
      </c>
    </row>
    <row r="15" spans="1:12" ht="30" x14ac:dyDescent="0.25">
      <c r="A15" s="833" t="s">
        <v>1543</v>
      </c>
      <c r="B15" s="623">
        <f>IF(ISBLANK(J7),"",J7)</f>
        <v>100</v>
      </c>
    </row>
    <row r="17" spans="1:2" x14ac:dyDescent="0.25">
      <c r="A17" s="625" t="s">
        <v>1540</v>
      </c>
      <c r="B17" s="621">
        <f>IF(ISBLANK(I7),"",I7)</f>
        <v>43</v>
      </c>
    </row>
    <row r="18" spans="1:2" x14ac:dyDescent="0.25">
      <c r="A18" s="627" t="s">
        <v>1541</v>
      </c>
      <c r="B18" s="623">
        <f>IF(ISBLANK(J7),"",J7)</f>
        <v>100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63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34.4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66.599999999999994</v>
      </c>
      <c r="C6" s="614">
        <v>34.4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67.8</v>
      </c>
      <c r="C10" s="614">
        <v>29.5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63</v>
      </c>
      <c r="C14" s="73">
        <v>34.4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241.14400000000001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485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13023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116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9880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6787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/>
      <c r="C12" s="61"/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90.212999999999994</v>
      </c>
      <c r="C5" s="611">
        <v>90.212999999999994</v>
      </c>
      <c r="D5" s="751"/>
      <c r="E5" s="751"/>
      <c r="G5" s="358">
        <v>2014</v>
      </c>
      <c r="H5" s="70">
        <v>6459.81</v>
      </c>
      <c r="I5" s="55">
        <v>6156.03</v>
      </c>
      <c r="J5" s="55">
        <v>303.77999999999997</v>
      </c>
      <c r="K5" s="71">
        <v>17</v>
      </c>
    </row>
    <row r="6" spans="1:12" x14ac:dyDescent="0.25">
      <c r="A6" s="286">
        <v>2021</v>
      </c>
      <c r="B6" s="601"/>
      <c r="C6" s="612">
        <v>241.14400000000001</v>
      </c>
      <c r="D6" s="959"/>
      <c r="E6" s="959"/>
      <c r="G6" s="480">
        <v>2017</v>
      </c>
      <c r="H6" s="212">
        <v>6488</v>
      </c>
      <c r="I6" s="58">
        <v>6156</v>
      </c>
      <c r="J6" s="58">
        <v>332</v>
      </c>
      <c r="K6" s="214">
        <v>17</v>
      </c>
    </row>
    <row r="7" spans="1:12" x14ac:dyDescent="0.25">
      <c r="A7" s="218">
        <v>2022</v>
      </c>
      <c r="B7" s="601">
        <v>241.14400000000001</v>
      </c>
      <c r="C7" s="612">
        <v>241.14400000000001</v>
      </c>
      <c r="D7" s="959"/>
      <c r="E7" s="959"/>
      <c r="G7" s="482">
        <v>2020</v>
      </c>
      <c r="H7" s="72">
        <v>6787</v>
      </c>
      <c r="I7" s="61">
        <v>6455</v>
      </c>
      <c r="J7" s="61">
        <v>332</v>
      </c>
      <c r="K7" s="73">
        <v>18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241.14400000000001</v>
      </c>
      <c r="D14" s="631">
        <f>A5</f>
        <v>2020</v>
      </c>
      <c r="E14" s="625" t="str">
        <f>IF(ISBLANK(D5),"",D5)</f>
        <v/>
      </c>
      <c r="F14" s="211"/>
      <c r="G14" s="634" t="s">
        <v>925</v>
      </c>
      <c r="H14" s="621">
        <f>IF(ISBLANK(J7),"",J7)</f>
        <v>332</v>
      </c>
      <c r="I14" s="211"/>
      <c r="J14" s="211"/>
    </row>
    <row r="15" spans="1:12" x14ac:dyDescent="0.25">
      <c r="A15" s="870" t="s">
        <v>16</v>
      </c>
      <c r="B15" s="630">
        <f>IF(ISBLANK(B7),"",B7)</f>
        <v>241.14400000000001</v>
      </c>
      <c r="D15" s="632">
        <f t="shared" ref="D15:D16" si="0">A6</f>
        <v>2021</v>
      </c>
      <c r="E15" s="626" t="str">
        <f>IF(ISBLANK(D6),"",D6)</f>
        <v/>
      </c>
      <c r="F15" s="211"/>
      <c r="G15" s="635" t="s">
        <v>926</v>
      </c>
      <c r="H15" s="623">
        <f>IF(ISBLANK(I7),"",I7)</f>
        <v>6455</v>
      </c>
      <c r="I15" s="211"/>
      <c r="J15" s="211"/>
    </row>
    <row r="16" spans="1:12" x14ac:dyDescent="0.25">
      <c r="D16" s="633">
        <f t="shared" si="0"/>
        <v>2022</v>
      </c>
      <c r="E16" s="627" t="str">
        <f>IF(ISBLANK(D7),"",D7)</f>
        <v/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241.14400000000001</v>
      </c>
      <c r="F19" s="253"/>
      <c r="G19" s="634" t="s">
        <v>529</v>
      </c>
      <c r="H19" s="621">
        <f>IF(ISBLANK(J7),"",J7)</f>
        <v>332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241.14400000000001</v>
      </c>
      <c r="F20" s="253"/>
      <c r="G20" s="635" t="s">
        <v>528</v>
      </c>
      <c r="H20" s="623">
        <f>IF(ISBLANK(I7),"",I7)</f>
        <v>6455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1.7</v>
      </c>
      <c r="C5" s="1092">
        <v>12852</v>
      </c>
      <c r="D5" s="1093">
        <v>482</v>
      </c>
      <c r="E5" s="1092">
        <v>8830</v>
      </c>
      <c r="F5" s="1093">
        <v>116</v>
      </c>
    </row>
    <row r="6" spans="1:9" x14ac:dyDescent="0.25">
      <c r="A6" s="218">
        <v>2021</v>
      </c>
      <c r="B6" s="1092">
        <v>2.4</v>
      </c>
      <c r="C6" s="1092">
        <v>13023</v>
      </c>
      <c r="D6" s="1093">
        <v>485</v>
      </c>
      <c r="E6" s="1092">
        <v>8978</v>
      </c>
      <c r="F6" s="1093">
        <v>116</v>
      </c>
    </row>
    <row r="7" spans="1:9" x14ac:dyDescent="0.25">
      <c r="A7" s="219">
        <v>2022</v>
      </c>
      <c r="B7" s="73">
        <v>2</v>
      </c>
      <c r="C7" s="73">
        <v>13023</v>
      </c>
      <c r="D7" s="73">
        <v>485</v>
      </c>
      <c r="E7" s="73">
        <v>9880</v>
      </c>
      <c r="F7" s="73">
        <v>116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1199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858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341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4477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3293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1184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3.8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3.5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329</v>
      </c>
      <c r="C5" s="458">
        <v>306</v>
      </c>
      <c r="D5" s="458">
        <v>23</v>
      </c>
      <c r="E5" s="457">
        <v>1919</v>
      </c>
      <c r="F5" s="458">
        <v>1790</v>
      </c>
      <c r="G5" s="458">
        <v>129</v>
      </c>
      <c r="H5" s="457">
        <v>5.8</v>
      </c>
      <c r="I5" s="763">
        <v>5.6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247</v>
      </c>
      <c r="C6" s="458">
        <v>227</v>
      </c>
      <c r="D6" s="458">
        <v>20</v>
      </c>
      <c r="E6" s="457">
        <v>1135</v>
      </c>
      <c r="F6" s="458">
        <v>1015</v>
      </c>
      <c r="G6" s="458">
        <v>120</v>
      </c>
      <c r="H6" s="457">
        <v>4.5</v>
      </c>
      <c r="I6" s="763">
        <v>6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1199</v>
      </c>
      <c r="C7" s="612">
        <v>858</v>
      </c>
      <c r="D7" s="612">
        <v>341</v>
      </c>
      <c r="E7" s="601">
        <v>4477</v>
      </c>
      <c r="F7" s="612">
        <v>3293</v>
      </c>
      <c r="G7" s="612">
        <v>1184</v>
      </c>
      <c r="H7" s="947">
        <v>3.8</v>
      </c>
      <c r="I7" s="948">
        <v>3.5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329</v>
      </c>
      <c r="C14" s="674">
        <f t="shared" ref="C14:D14" si="0">IF(ISBLANK(C5),"",C5)</f>
        <v>306</v>
      </c>
      <c r="D14" s="669">
        <f t="shared" si="0"/>
        <v>23</v>
      </c>
      <c r="F14" s="884">
        <f>A5</f>
        <v>2020</v>
      </c>
      <c r="G14" s="674">
        <f>IF(ISBLANK(E5),"",E5)</f>
        <v>1919</v>
      </c>
      <c r="H14" s="674">
        <f t="shared" ref="H14:I16" si="1">IF(ISBLANK(F5),"",F5)</f>
        <v>1790</v>
      </c>
      <c r="I14" s="669">
        <f t="shared" si="1"/>
        <v>129</v>
      </c>
      <c r="J14" s="756"/>
      <c r="K14" s="884">
        <f>A5</f>
        <v>2020</v>
      </c>
      <c r="L14" s="674">
        <f>IF(ISBLANK(H5),"",H5)</f>
        <v>5.8</v>
      </c>
      <c r="M14" s="669">
        <f>IF(ISBLANK(I5),"",I5)</f>
        <v>5.6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247</v>
      </c>
      <c r="C15" s="879">
        <f t="shared" si="3"/>
        <v>227</v>
      </c>
      <c r="D15" s="886">
        <f t="shared" si="3"/>
        <v>20</v>
      </c>
      <c r="F15" s="890">
        <f t="shared" ref="F15:F16" si="4">A6</f>
        <v>2021</v>
      </c>
      <c r="G15" s="853">
        <f t="shared" ref="G15:G16" si="5">IF(ISBLANK(E6),"",E6)</f>
        <v>1135</v>
      </c>
      <c r="H15" s="853">
        <f t="shared" si="1"/>
        <v>1015</v>
      </c>
      <c r="I15" s="670">
        <f t="shared" si="1"/>
        <v>120</v>
      </c>
      <c r="J15" s="211"/>
      <c r="K15" s="890">
        <f t="shared" ref="K15:K16" si="6">A6</f>
        <v>2021</v>
      </c>
      <c r="L15" s="853">
        <f t="shared" ref="L15:M16" si="7">IF(ISBLANK(H6),"",H6)</f>
        <v>4.5</v>
      </c>
      <c r="M15" s="670">
        <f t="shared" si="7"/>
        <v>6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1199</v>
      </c>
      <c r="C16" s="888">
        <f t="shared" si="3"/>
        <v>858</v>
      </c>
      <c r="D16" s="889">
        <f t="shared" si="3"/>
        <v>341</v>
      </c>
      <c r="F16" s="891">
        <f t="shared" si="4"/>
        <v>2022</v>
      </c>
      <c r="G16" s="676">
        <f t="shared" si="5"/>
        <v>4477</v>
      </c>
      <c r="H16" s="676">
        <f t="shared" si="1"/>
        <v>3293</v>
      </c>
      <c r="I16" s="671">
        <f t="shared" si="1"/>
        <v>1184</v>
      </c>
      <c r="J16" s="211"/>
      <c r="K16" s="891">
        <f t="shared" si="6"/>
        <v>2022</v>
      </c>
      <c r="L16" s="676">
        <f t="shared" si="7"/>
        <v>3.8</v>
      </c>
      <c r="M16" s="671">
        <f t="shared" si="7"/>
        <v>3.5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329</v>
      </c>
      <c r="C22" s="674">
        <f t="shared" ref="C22:D22" si="8">IF(ISBLANK(C5),"",C5)</f>
        <v>306</v>
      </c>
      <c r="D22" s="669">
        <f t="shared" si="8"/>
        <v>23</v>
      </c>
      <c r="F22" s="884">
        <f>A5</f>
        <v>2020</v>
      </c>
      <c r="G22" s="674">
        <f>IF(ISBLANK(E5),"",E5)</f>
        <v>1919</v>
      </c>
      <c r="H22" s="674">
        <f t="shared" ref="H22:I24" si="9">IF(ISBLANK(F5),"",F5)</f>
        <v>1790</v>
      </c>
      <c r="I22" s="669">
        <f t="shared" si="9"/>
        <v>129</v>
      </c>
      <c r="J22" s="756"/>
      <c r="K22" s="884">
        <f>A5</f>
        <v>2020</v>
      </c>
      <c r="L22" s="674">
        <f>IF(ISBLANK(H5),"",H5)</f>
        <v>5.8</v>
      </c>
      <c r="M22" s="669">
        <f>IF(ISBLANK(I5),"",I5)</f>
        <v>5.6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247</v>
      </c>
      <c r="C23" s="853">
        <f t="shared" si="11"/>
        <v>227</v>
      </c>
      <c r="D23" s="670">
        <f t="shared" si="11"/>
        <v>20</v>
      </c>
      <c r="F23" s="890">
        <f t="shared" ref="F23:F24" si="12">A6</f>
        <v>2021</v>
      </c>
      <c r="G23" s="853">
        <f t="shared" ref="G23:G24" si="13">IF(ISBLANK(E6),"",E6)</f>
        <v>1135</v>
      </c>
      <c r="H23" s="853">
        <f t="shared" si="9"/>
        <v>1015</v>
      </c>
      <c r="I23" s="670">
        <f t="shared" si="9"/>
        <v>120</v>
      </c>
      <c r="J23" s="211"/>
      <c r="K23" s="890">
        <f t="shared" ref="K23:K24" si="14">A6</f>
        <v>2021</v>
      </c>
      <c r="L23" s="853">
        <f t="shared" ref="L23:M24" si="15">IF(ISBLANK(H6),"",H6)</f>
        <v>4.5</v>
      </c>
      <c r="M23" s="670">
        <f t="shared" si="15"/>
        <v>6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1199</v>
      </c>
      <c r="C24" s="676">
        <f t="shared" si="11"/>
        <v>858</v>
      </c>
      <c r="D24" s="671">
        <f t="shared" si="11"/>
        <v>341</v>
      </c>
      <c r="F24" s="891">
        <f t="shared" si="12"/>
        <v>2022</v>
      </c>
      <c r="G24" s="676">
        <f t="shared" si="13"/>
        <v>4477</v>
      </c>
      <c r="H24" s="676">
        <f t="shared" si="9"/>
        <v>3293</v>
      </c>
      <c r="I24" s="671">
        <f t="shared" si="9"/>
        <v>1184</v>
      </c>
      <c r="J24" s="211"/>
      <c r="K24" s="891">
        <f t="shared" si="14"/>
        <v>2022</v>
      </c>
      <c r="L24" s="676">
        <f t="shared" si="15"/>
        <v>3.8</v>
      </c>
      <c r="M24" s="671">
        <f t="shared" si="15"/>
        <v>3.5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229</v>
      </c>
      <c r="C3" s="71">
        <v>117</v>
      </c>
      <c r="D3" s="71">
        <v>13</v>
      </c>
      <c r="F3" s="105" t="s">
        <v>537</v>
      </c>
      <c r="G3" s="97">
        <f>IF(ISBLANK(B3),"",B3)</f>
        <v>229</v>
      </c>
      <c r="H3" s="97">
        <f>IF(ISBLANK(B4),"",B4)</f>
        <v>335</v>
      </c>
      <c r="I3" s="97">
        <f>IF(ISBLANK(B5),"",B5)</f>
        <v>303</v>
      </c>
      <c r="J3" s="365"/>
    </row>
    <row r="4" spans="1:12" x14ac:dyDescent="0.25">
      <c r="A4" s="286">
        <v>2021</v>
      </c>
      <c r="B4" s="214">
        <v>335</v>
      </c>
      <c r="C4" s="214">
        <v>110</v>
      </c>
      <c r="D4" s="214">
        <v>13.6</v>
      </c>
      <c r="F4" s="130" t="s">
        <v>538</v>
      </c>
      <c r="G4" s="98">
        <f>IF(ISBLANK(C3),"",C3)</f>
        <v>117</v>
      </c>
      <c r="H4" s="98">
        <f>IF(ISBLANK(C4),"",C4)</f>
        <v>110</v>
      </c>
      <c r="I4" s="98">
        <f>IF(ISBLANK(C5),"",C5)</f>
        <v>109</v>
      </c>
      <c r="J4" s="365"/>
    </row>
    <row r="5" spans="1:12" x14ac:dyDescent="0.25">
      <c r="A5" s="218">
        <v>2022</v>
      </c>
      <c r="B5" s="168">
        <v>303</v>
      </c>
      <c r="C5" s="168">
        <v>109</v>
      </c>
      <c r="D5" s="168">
        <v>13.2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229</v>
      </c>
      <c r="H8" s="97">
        <f>IF(ISBLANK(B4),"",B4)</f>
        <v>335</v>
      </c>
      <c r="I8" s="97">
        <f>IF(ISBLANK(B5),"",B5)</f>
        <v>303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117</v>
      </c>
      <c r="H9" s="98">
        <f>IF(ISBLANK(C4),"",C4)</f>
        <v>110</v>
      </c>
      <c r="I9" s="98">
        <f>IF(ISBLANK(C5),"",C5)</f>
        <v>109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</v>
      </c>
      <c r="H13" s="132">
        <f>IF(ISBLANK(D4),"",D4)</f>
        <v>13.6</v>
      </c>
      <c r="I13" s="132">
        <f>IF(ISBLANK(D5),"",D5)</f>
        <v>13.2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1355</v>
      </c>
      <c r="C4" s="110">
        <v>1496</v>
      </c>
      <c r="E4" s="29" t="s">
        <v>540</v>
      </c>
      <c r="F4" s="163">
        <f>B4/($B$22+$C$22)*100</f>
        <v>2.447350359426363</v>
      </c>
      <c r="G4" s="163">
        <f>C4/($B$22+$C$22)*100</f>
        <v>2.7020192898168554</v>
      </c>
      <c r="J4" s="29" t="s">
        <v>540</v>
      </c>
      <c r="K4" s="163">
        <f>G4</f>
        <v>2.7020192898168554</v>
      </c>
    </row>
    <row r="5" spans="1:11" x14ac:dyDescent="0.25">
      <c r="A5" s="202" t="s">
        <v>541</v>
      </c>
      <c r="B5" s="212">
        <v>1407</v>
      </c>
      <c r="C5" s="160">
        <v>1513</v>
      </c>
      <c r="E5" s="29" t="s">
        <v>541</v>
      </c>
      <c r="F5" s="163">
        <f t="shared" ref="F5:G21" si="0">B5/($B$22+$C$22)*100</f>
        <v>2.5412708160242747</v>
      </c>
      <c r="G5" s="163">
        <f t="shared" si="0"/>
        <v>2.7327240544738651</v>
      </c>
      <c r="J5" s="29" t="s">
        <v>541</v>
      </c>
      <c r="K5" s="163">
        <f t="shared" ref="K5:K21" si="1">G5</f>
        <v>2.7327240544738651</v>
      </c>
    </row>
    <row r="6" spans="1:11" x14ac:dyDescent="0.25">
      <c r="A6" s="202" t="s">
        <v>542</v>
      </c>
      <c r="B6" s="212">
        <v>1457</v>
      </c>
      <c r="C6" s="160">
        <v>1485</v>
      </c>
      <c r="E6" s="29" t="s">
        <v>542</v>
      </c>
      <c r="F6" s="163">
        <f t="shared" si="0"/>
        <v>2.6315789473684208</v>
      </c>
      <c r="G6" s="163">
        <f t="shared" si="0"/>
        <v>2.682151500921143</v>
      </c>
      <c r="J6" s="29" t="s">
        <v>542</v>
      </c>
      <c r="K6" s="163">
        <f t="shared" si="1"/>
        <v>2.682151500921143</v>
      </c>
    </row>
    <row r="7" spans="1:11" x14ac:dyDescent="0.25">
      <c r="A7" s="202" t="s">
        <v>543</v>
      </c>
      <c r="B7" s="212">
        <v>1396</v>
      </c>
      <c r="C7" s="160">
        <v>1477</v>
      </c>
      <c r="E7" s="29" t="s">
        <v>543</v>
      </c>
      <c r="F7" s="163">
        <f t="shared" si="0"/>
        <v>2.5214030271285628</v>
      </c>
      <c r="G7" s="163">
        <f t="shared" si="0"/>
        <v>2.6677021999060795</v>
      </c>
      <c r="J7" s="29" t="s">
        <v>543</v>
      </c>
      <c r="K7" s="163">
        <f t="shared" si="1"/>
        <v>2.6677021999060795</v>
      </c>
    </row>
    <row r="8" spans="1:11" x14ac:dyDescent="0.25">
      <c r="A8" s="202" t="s">
        <v>544</v>
      </c>
      <c r="B8" s="212">
        <v>1356</v>
      </c>
      <c r="C8" s="160">
        <v>1432</v>
      </c>
      <c r="E8" s="29" t="s">
        <v>544</v>
      </c>
      <c r="F8" s="163">
        <f t="shared" si="0"/>
        <v>2.4491565220532459</v>
      </c>
      <c r="G8" s="163">
        <f t="shared" si="0"/>
        <v>2.586424881696348</v>
      </c>
      <c r="J8" s="29" t="s">
        <v>544</v>
      </c>
      <c r="K8" s="163">
        <f t="shared" si="1"/>
        <v>2.586424881696348</v>
      </c>
    </row>
    <row r="9" spans="1:11" x14ac:dyDescent="0.25">
      <c r="A9" s="202" t="s">
        <v>545</v>
      </c>
      <c r="B9" s="212">
        <v>1561</v>
      </c>
      <c r="C9" s="160">
        <v>1643</v>
      </c>
      <c r="E9" s="29" t="s">
        <v>545</v>
      </c>
      <c r="F9" s="163">
        <f t="shared" si="0"/>
        <v>2.8194198605642451</v>
      </c>
      <c r="G9" s="163">
        <f t="shared" si="0"/>
        <v>2.9675251959686451</v>
      </c>
      <c r="J9" s="29" t="s">
        <v>545</v>
      </c>
      <c r="K9" s="163">
        <f t="shared" si="1"/>
        <v>2.9675251959686451</v>
      </c>
    </row>
    <row r="10" spans="1:11" x14ac:dyDescent="0.25">
      <c r="A10" s="202" t="s">
        <v>546</v>
      </c>
      <c r="B10" s="212">
        <v>1788</v>
      </c>
      <c r="C10" s="160">
        <v>1786</v>
      </c>
      <c r="E10" s="29" t="s">
        <v>546</v>
      </c>
      <c r="F10" s="163">
        <f t="shared" si="0"/>
        <v>3.2294187768666687</v>
      </c>
      <c r="G10" s="163">
        <f t="shared" si="0"/>
        <v>3.225806451612903</v>
      </c>
      <c r="J10" s="29" t="s">
        <v>546</v>
      </c>
      <c r="K10" s="163">
        <f t="shared" si="1"/>
        <v>3.225806451612903</v>
      </c>
    </row>
    <row r="11" spans="1:11" x14ac:dyDescent="0.25">
      <c r="A11" s="202" t="s">
        <v>547</v>
      </c>
      <c r="B11" s="212">
        <v>2016</v>
      </c>
      <c r="C11" s="160">
        <v>2043</v>
      </c>
      <c r="E11" s="29" t="s">
        <v>547</v>
      </c>
      <c r="F11" s="163">
        <f t="shared" si="0"/>
        <v>3.641223855795976</v>
      </c>
      <c r="G11" s="163">
        <f t="shared" si="0"/>
        <v>3.6899902467218153</v>
      </c>
      <c r="J11" s="29" t="s">
        <v>547</v>
      </c>
      <c r="K11" s="163">
        <f t="shared" si="1"/>
        <v>3.6899902467218153</v>
      </c>
    </row>
    <row r="12" spans="1:11" x14ac:dyDescent="0.25">
      <c r="A12" s="202" t="s">
        <v>548</v>
      </c>
      <c r="B12" s="212">
        <v>1925</v>
      </c>
      <c r="C12" s="160">
        <v>2025</v>
      </c>
      <c r="E12" s="29" t="s">
        <v>548</v>
      </c>
      <c r="F12" s="163">
        <f t="shared" si="0"/>
        <v>3.4768630567496297</v>
      </c>
      <c r="G12" s="163">
        <f t="shared" si="0"/>
        <v>3.6574793194379223</v>
      </c>
      <c r="J12" s="29" t="s">
        <v>548</v>
      </c>
      <c r="K12" s="163">
        <f t="shared" si="1"/>
        <v>3.6574793194379223</v>
      </c>
    </row>
    <row r="13" spans="1:11" x14ac:dyDescent="0.25">
      <c r="A13" s="202" t="s">
        <v>549</v>
      </c>
      <c r="B13" s="212">
        <v>1939</v>
      </c>
      <c r="C13" s="160">
        <v>1863</v>
      </c>
      <c r="E13" s="29" t="s">
        <v>549</v>
      </c>
      <c r="F13" s="163">
        <f t="shared" si="0"/>
        <v>3.5021493335259906</v>
      </c>
      <c r="G13" s="163">
        <f t="shared" si="0"/>
        <v>3.364880973882888</v>
      </c>
      <c r="J13" s="29" t="s">
        <v>549</v>
      </c>
      <c r="K13" s="163">
        <f t="shared" si="1"/>
        <v>3.364880973882888</v>
      </c>
    </row>
    <row r="14" spans="1:11" x14ac:dyDescent="0.25">
      <c r="A14" s="202" t="s">
        <v>550</v>
      </c>
      <c r="B14" s="212">
        <v>1912</v>
      </c>
      <c r="C14" s="160">
        <v>1719</v>
      </c>
      <c r="E14" s="29" t="s">
        <v>550</v>
      </c>
      <c r="F14" s="163">
        <f t="shared" si="0"/>
        <v>3.4533829426001512</v>
      </c>
      <c r="G14" s="163">
        <f t="shared" si="0"/>
        <v>3.1047935556117472</v>
      </c>
      <c r="J14" s="29" t="s">
        <v>550</v>
      </c>
      <c r="K14" s="163">
        <f t="shared" si="1"/>
        <v>3.1047935556117472</v>
      </c>
    </row>
    <row r="15" spans="1:11" x14ac:dyDescent="0.25">
      <c r="A15" s="202" t="s">
        <v>551</v>
      </c>
      <c r="B15" s="212">
        <v>2010</v>
      </c>
      <c r="C15" s="160">
        <v>1837</v>
      </c>
      <c r="E15" s="29" t="s">
        <v>551</v>
      </c>
      <c r="F15" s="163">
        <f t="shared" si="0"/>
        <v>3.6303868800346786</v>
      </c>
      <c r="G15" s="163">
        <f t="shared" si="0"/>
        <v>3.3179207455839328</v>
      </c>
      <c r="J15" s="29" t="s">
        <v>551</v>
      </c>
      <c r="K15" s="163">
        <f t="shared" si="1"/>
        <v>3.3179207455839328</v>
      </c>
    </row>
    <row r="16" spans="1:11" x14ac:dyDescent="0.25">
      <c r="A16" s="202" t="s">
        <v>552</v>
      </c>
      <c r="B16" s="212">
        <v>2183</v>
      </c>
      <c r="C16" s="160">
        <v>1945</v>
      </c>
      <c r="E16" s="29" t="s">
        <v>552</v>
      </c>
      <c r="F16" s="163">
        <f t="shared" si="0"/>
        <v>3.9428530144854244</v>
      </c>
      <c r="G16" s="163">
        <f t="shared" si="0"/>
        <v>3.5129863092872879</v>
      </c>
      <c r="J16" s="29" t="s">
        <v>552</v>
      </c>
      <c r="K16" s="163">
        <f t="shared" si="1"/>
        <v>3.5129863092872879</v>
      </c>
    </row>
    <row r="17" spans="1:11" x14ac:dyDescent="0.25">
      <c r="A17" s="202" t="s">
        <v>553</v>
      </c>
      <c r="B17" s="212">
        <v>2297</v>
      </c>
      <c r="C17" s="160">
        <v>2029</v>
      </c>
      <c r="E17" s="29" t="s">
        <v>553</v>
      </c>
      <c r="F17" s="163">
        <f t="shared" si="0"/>
        <v>4.1487555539500782</v>
      </c>
      <c r="G17" s="163">
        <f t="shared" si="0"/>
        <v>3.664703969945454</v>
      </c>
      <c r="J17" s="29" t="s">
        <v>553</v>
      </c>
      <c r="K17" s="163">
        <f t="shared" si="1"/>
        <v>3.664703969945454</v>
      </c>
    </row>
    <row r="18" spans="1:11" x14ac:dyDescent="0.25">
      <c r="A18" s="202" t="s">
        <v>554</v>
      </c>
      <c r="B18" s="212">
        <v>1746</v>
      </c>
      <c r="C18" s="160">
        <v>1428</v>
      </c>
      <c r="E18" s="29" t="s">
        <v>554</v>
      </c>
      <c r="F18" s="163">
        <f t="shared" si="0"/>
        <v>3.1535599465375861</v>
      </c>
      <c r="G18" s="163">
        <f t="shared" si="0"/>
        <v>2.5792002311888163</v>
      </c>
      <c r="J18" s="29" t="s">
        <v>554</v>
      </c>
      <c r="K18" s="163">
        <f t="shared" si="1"/>
        <v>2.5792002311888163</v>
      </c>
    </row>
    <row r="19" spans="1:11" x14ac:dyDescent="0.25">
      <c r="A19" s="202" t="s">
        <v>555</v>
      </c>
      <c r="B19" s="212">
        <v>847</v>
      </c>
      <c r="C19" s="160">
        <v>613</v>
      </c>
      <c r="E19" s="29" t="s">
        <v>555</v>
      </c>
      <c r="F19" s="163">
        <f t="shared" si="0"/>
        <v>1.529819744969837</v>
      </c>
      <c r="G19" s="163">
        <f t="shared" si="0"/>
        <v>1.1071776902792327</v>
      </c>
      <c r="J19" s="29" t="s">
        <v>555</v>
      </c>
      <c r="K19" s="163">
        <f t="shared" si="1"/>
        <v>1.1071776902792327</v>
      </c>
    </row>
    <row r="20" spans="1:11" x14ac:dyDescent="0.25">
      <c r="A20" s="202" t="s">
        <v>556</v>
      </c>
      <c r="B20" s="212">
        <v>666</v>
      </c>
      <c r="C20" s="160">
        <v>441</v>
      </c>
      <c r="E20" s="29" t="s">
        <v>556</v>
      </c>
      <c r="F20" s="163">
        <f t="shared" si="0"/>
        <v>1.2029043095040277</v>
      </c>
      <c r="G20" s="163">
        <f t="shared" si="0"/>
        <v>0.79651771845536978</v>
      </c>
      <c r="J20" s="29" t="s">
        <v>556</v>
      </c>
      <c r="K20" s="163">
        <f t="shared" si="1"/>
        <v>0.79651771845536978</v>
      </c>
    </row>
    <row r="21" spans="1:11" x14ac:dyDescent="0.25">
      <c r="A21" s="203" t="s">
        <v>557</v>
      </c>
      <c r="B21" s="72">
        <v>465</v>
      </c>
      <c r="C21" s="111">
        <v>265</v>
      </c>
      <c r="E21" s="31" t="s">
        <v>557</v>
      </c>
      <c r="F21" s="163">
        <f t="shared" si="0"/>
        <v>0.83986562150055988</v>
      </c>
      <c r="G21" s="163">
        <f t="shared" si="0"/>
        <v>0.47863309612397503</v>
      </c>
      <c r="J21" s="31" t="s">
        <v>557</v>
      </c>
      <c r="K21" s="210">
        <f t="shared" si="1"/>
        <v>0.47863309612397503</v>
      </c>
    </row>
    <row r="22" spans="1:11" x14ac:dyDescent="0.25">
      <c r="A22" s="309" t="s">
        <v>16</v>
      </c>
      <c r="B22" s="121">
        <f>SUM(B4:B21)</f>
        <v>28326</v>
      </c>
      <c r="C22" s="124">
        <f>SUM(C4:C21)</f>
        <v>27040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1566</v>
      </c>
      <c r="C3" s="110">
        <v>2105</v>
      </c>
      <c r="E3" s="297" t="s">
        <v>709</v>
      </c>
      <c r="F3" s="71">
        <v>47.37</v>
      </c>
      <c r="G3" s="71">
        <v>51.83</v>
      </c>
      <c r="K3" s="122" t="s">
        <v>16</v>
      </c>
      <c r="L3" s="71">
        <v>3.11</v>
      </c>
      <c r="M3" s="71">
        <v>2.7</v>
      </c>
    </row>
    <row r="4" spans="1:16" x14ac:dyDescent="0.25">
      <c r="A4" s="202" t="s">
        <v>704</v>
      </c>
      <c r="B4" s="212">
        <v>1829</v>
      </c>
      <c r="C4" s="160">
        <v>2495</v>
      </c>
      <c r="E4" s="298" t="s">
        <v>710</v>
      </c>
      <c r="F4" s="214">
        <v>43.76</v>
      </c>
      <c r="G4" s="214">
        <v>38.1</v>
      </c>
      <c r="K4" s="215" t="s">
        <v>212</v>
      </c>
      <c r="L4" s="214">
        <v>3.07</v>
      </c>
      <c r="M4" s="214">
        <v>2.61</v>
      </c>
      <c r="N4" s="211"/>
    </row>
    <row r="5" spans="1:16" x14ac:dyDescent="0.25">
      <c r="A5" s="202" t="s">
        <v>705</v>
      </c>
      <c r="B5" s="212">
        <v>1755</v>
      </c>
      <c r="C5" s="160">
        <v>1697</v>
      </c>
      <c r="E5" s="298" t="s">
        <v>711</v>
      </c>
      <c r="F5" s="214">
        <v>7.31</v>
      </c>
      <c r="G5" s="214">
        <v>8.34</v>
      </c>
      <c r="K5" s="123" t="s">
        <v>213</v>
      </c>
      <c r="L5" s="73">
        <v>3.14</v>
      </c>
      <c r="M5" s="73">
        <v>2.79</v>
      </c>
      <c r="N5" s="211"/>
    </row>
    <row r="6" spans="1:16" x14ac:dyDescent="0.25">
      <c r="A6" s="202" t="s">
        <v>706</v>
      </c>
      <c r="B6" s="212">
        <v>1983</v>
      </c>
      <c r="C6" s="160">
        <v>1871</v>
      </c>
      <c r="E6" s="298" t="s">
        <v>712</v>
      </c>
      <c r="F6" s="214">
        <v>1.25</v>
      </c>
      <c r="G6" s="214">
        <v>1.32</v>
      </c>
      <c r="K6" s="226"/>
      <c r="L6" s="164"/>
      <c r="M6" s="211"/>
    </row>
    <row r="7" spans="1:16" x14ac:dyDescent="0.25">
      <c r="A7" s="202" t="s">
        <v>707</v>
      </c>
      <c r="B7" s="212">
        <v>771</v>
      </c>
      <c r="C7" s="160">
        <v>1084</v>
      </c>
      <c r="E7" s="299" t="s">
        <v>713</v>
      </c>
      <c r="F7" s="73">
        <v>0.31</v>
      </c>
      <c r="G7" s="73">
        <v>0.4</v>
      </c>
      <c r="K7" s="227"/>
      <c r="L7" s="211"/>
      <c r="M7" s="211"/>
    </row>
    <row r="8" spans="1:16" x14ac:dyDescent="0.25">
      <c r="A8" s="203" t="s">
        <v>708</v>
      </c>
      <c r="B8" s="72">
        <v>569</v>
      </c>
      <c r="C8" s="111">
        <v>1137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20.261815381653673</v>
      </c>
      <c r="C13" s="301">
        <f>B3/SUM(B3:B8)*100</f>
        <v>18.482237696211495</v>
      </c>
      <c r="E13" s="217" t="s">
        <v>836</v>
      </c>
      <c r="F13" s="289">
        <f>IF(ISBLANK(F3),"",F3)</f>
        <v>47.37</v>
      </c>
      <c r="G13" s="289">
        <f>IF(ISBLANK(G3),"",G3)</f>
        <v>51.83</v>
      </c>
    </row>
    <row r="14" spans="1:16" x14ac:dyDescent="0.25">
      <c r="A14" s="220" t="s">
        <v>825</v>
      </c>
      <c r="B14" s="305">
        <f>C4/SUM(C3:C8)*100</f>
        <v>24.015785927423234</v>
      </c>
      <c r="C14" s="302">
        <f>B4/SUM(B3:B8)*100</f>
        <v>21.586215035996695</v>
      </c>
      <c r="E14" s="286" t="s">
        <v>837</v>
      </c>
      <c r="F14" s="290">
        <f t="shared" ref="F14:G17" si="0">IF(ISBLANK(F4),"",F4)</f>
        <v>43.76</v>
      </c>
      <c r="G14" s="290">
        <f t="shared" si="0"/>
        <v>38.1</v>
      </c>
    </row>
    <row r="15" spans="1:16" x14ac:dyDescent="0.25">
      <c r="A15" s="220" t="s">
        <v>826</v>
      </c>
      <c r="B15" s="305">
        <f>C5/SUM(C3:C8)*100</f>
        <v>16.334584656848588</v>
      </c>
      <c r="C15" s="302">
        <f>B5/SUM(B3:B8)*100</f>
        <v>20.71285259058185</v>
      </c>
      <c r="E15" s="286" t="s">
        <v>838</v>
      </c>
      <c r="F15" s="290">
        <f t="shared" si="0"/>
        <v>7.31</v>
      </c>
      <c r="G15" s="290">
        <f t="shared" si="0"/>
        <v>8.34</v>
      </c>
    </row>
    <row r="16" spans="1:16" x14ac:dyDescent="0.25">
      <c r="A16" s="220" t="s">
        <v>827</v>
      </c>
      <c r="B16" s="305">
        <f>C6/SUM(C3:C8)*100</f>
        <v>18.009433054191934</v>
      </c>
      <c r="C16" s="302">
        <f>B6/SUM(B3:B8)*100</f>
        <v>23.40375309807624</v>
      </c>
      <c r="E16" s="286" t="s">
        <v>839</v>
      </c>
      <c r="F16" s="290">
        <f t="shared" si="0"/>
        <v>1.25</v>
      </c>
      <c r="G16" s="290">
        <f t="shared" si="0"/>
        <v>1.32</v>
      </c>
    </row>
    <row r="17" spans="1:18" x14ac:dyDescent="0.25">
      <c r="A17" s="220" t="s">
        <v>828</v>
      </c>
      <c r="B17" s="305">
        <f>C7/SUM(C3:C8)*100</f>
        <v>10.434113004138993</v>
      </c>
      <c r="C17" s="302">
        <f>B7/SUM(B3:B8)*100</f>
        <v>9.0994925056060421</v>
      </c>
      <c r="E17" s="219" t="s">
        <v>840</v>
      </c>
      <c r="F17" s="291">
        <f t="shared" si="0"/>
        <v>0.31</v>
      </c>
      <c r="G17" s="291">
        <f t="shared" si="0"/>
        <v>0.4</v>
      </c>
    </row>
    <row r="18" spans="1:18" x14ac:dyDescent="0.25">
      <c r="A18" s="221" t="s">
        <v>829</v>
      </c>
      <c r="B18" s="306">
        <f>C8/SUM(C3:C8)*100</f>
        <v>10.944267975743575</v>
      </c>
      <c r="C18" s="303">
        <f>B8/SUM(B3:B8)*100</f>
        <v>6.7154490735276768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20.261815381653673</v>
      </c>
      <c r="C22" s="301">
        <f>C13</f>
        <v>18.482237696211495</v>
      </c>
    </row>
    <row r="23" spans="1:18" x14ac:dyDescent="0.25">
      <c r="A23" s="220" t="s">
        <v>831</v>
      </c>
      <c r="B23" s="305">
        <f t="shared" ref="B23:C27" si="1">B14</f>
        <v>24.015785927423234</v>
      </c>
      <c r="C23" s="302">
        <f t="shared" si="1"/>
        <v>21.586215035996695</v>
      </c>
    </row>
    <row r="24" spans="1:18" x14ac:dyDescent="0.25">
      <c r="A24" s="307" t="s">
        <v>832</v>
      </c>
      <c r="B24" s="305">
        <f t="shared" si="1"/>
        <v>16.334584656848588</v>
      </c>
      <c r="C24" s="302">
        <f t="shared" si="1"/>
        <v>20.71285259058185</v>
      </c>
    </row>
    <row r="25" spans="1:18" x14ac:dyDescent="0.25">
      <c r="A25" s="220" t="s">
        <v>833</v>
      </c>
      <c r="B25" s="305">
        <f t="shared" si="1"/>
        <v>18.009433054191934</v>
      </c>
      <c r="C25" s="302">
        <f t="shared" si="1"/>
        <v>23.40375309807624</v>
      </c>
    </row>
    <row r="26" spans="1:18" x14ac:dyDescent="0.25">
      <c r="A26" s="220" t="s">
        <v>834</v>
      </c>
      <c r="B26" s="305">
        <f t="shared" si="1"/>
        <v>10.434113004138993</v>
      </c>
      <c r="C26" s="302">
        <f t="shared" si="1"/>
        <v>9.0994925056060421</v>
      </c>
    </row>
    <row r="27" spans="1:18" x14ac:dyDescent="0.25">
      <c r="A27" s="308" t="s">
        <v>835</v>
      </c>
      <c r="B27" s="306">
        <f t="shared" si="1"/>
        <v>10.944267975743575</v>
      </c>
      <c r="C27" s="303">
        <f t="shared" si="1"/>
        <v>6.7154490735276768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2805</v>
      </c>
      <c r="C34" s="110">
        <v>2539</v>
      </c>
      <c r="E34" s="297" t="s">
        <v>709</v>
      </c>
      <c r="F34" s="71">
        <v>51.83</v>
      </c>
      <c r="G34" s="211"/>
      <c r="K34" s="122" t="s">
        <v>16</v>
      </c>
      <c r="L34" s="71">
        <v>2.7</v>
      </c>
      <c r="M34" s="211"/>
    </row>
    <row r="35" spans="1:16" x14ac:dyDescent="0.25">
      <c r="A35" s="202" t="s">
        <v>704</v>
      </c>
      <c r="B35" s="212">
        <v>2764</v>
      </c>
      <c r="C35" s="160">
        <v>2569</v>
      </c>
      <c r="E35" s="298" t="s">
        <v>710</v>
      </c>
      <c r="F35" s="214">
        <v>38.1</v>
      </c>
      <c r="G35" s="211"/>
      <c r="K35" s="215" t="s">
        <v>212</v>
      </c>
      <c r="L35" s="214">
        <v>2.61</v>
      </c>
      <c r="M35" s="211"/>
      <c r="N35" s="29" t="s">
        <v>876</v>
      </c>
    </row>
    <row r="36" spans="1:16" x14ac:dyDescent="0.25">
      <c r="A36" s="202" t="s">
        <v>705</v>
      </c>
      <c r="B36" s="212">
        <v>2156</v>
      </c>
      <c r="C36" s="160">
        <v>1745</v>
      </c>
      <c r="E36" s="298" t="s">
        <v>711</v>
      </c>
      <c r="F36" s="214">
        <v>8.34</v>
      </c>
      <c r="G36" s="211"/>
      <c r="K36" s="123" t="s">
        <v>213</v>
      </c>
      <c r="L36" s="73">
        <v>2.79</v>
      </c>
      <c r="M36" s="211"/>
      <c r="N36" s="288">
        <v>2022</v>
      </c>
    </row>
    <row r="37" spans="1:16" x14ac:dyDescent="0.25">
      <c r="A37" s="202" t="s">
        <v>706</v>
      </c>
      <c r="B37" s="212">
        <v>1883</v>
      </c>
      <c r="C37" s="160">
        <v>1556</v>
      </c>
      <c r="E37" s="298" t="s">
        <v>712</v>
      </c>
      <c r="F37" s="214">
        <v>1.32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622</v>
      </c>
      <c r="C38" s="160">
        <v>785</v>
      </c>
      <c r="E38" s="299" t="s">
        <v>713</v>
      </c>
      <c r="F38" s="73">
        <v>0.4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339</v>
      </c>
      <c r="C39" s="111">
        <v>663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25.75834432383078</v>
      </c>
      <c r="C44" s="301">
        <f>B34/SUM(B34:B39)*100</f>
        <v>26.539880783423222</v>
      </c>
      <c r="E44" s="217" t="s">
        <v>836</v>
      </c>
      <c r="F44" s="289">
        <f>IF(ISBLANK(F34),"",F34)</f>
        <v>51.83</v>
      </c>
    </row>
    <row r="45" spans="1:16" x14ac:dyDescent="0.25">
      <c r="A45" s="220" t="s">
        <v>825</v>
      </c>
      <c r="B45" s="305">
        <f>C35/SUM(C34:C39)*100</f>
        <v>26.06269656081972</v>
      </c>
      <c r="C45" s="302">
        <f>B35/SUM(B34:B39)*100</f>
        <v>26.151953827230578</v>
      </c>
      <c r="E45" s="286" t="s">
        <v>837</v>
      </c>
      <c r="F45" s="290">
        <f t="shared" ref="F45:F48" si="2">IF(ISBLANK(F35),"",F35)</f>
        <v>38.1</v>
      </c>
    </row>
    <row r="46" spans="1:16" x14ac:dyDescent="0.25">
      <c r="A46" s="220" t="s">
        <v>826</v>
      </c>
      <c r="B46" s="305">
        <f>C36/SUM(C34:C39)*100</f>
        <v>17.703155118190121</v>
      </c>
      <c r="C46" s="302">
        <f>B36/SUM(B34:B39)*100</f>
        <v>20.399280915886081</v>
      </c>
      <c r="E46" s="286" t="s">
        <v>838</v>
      </c>
      <c r="F46" s="290">
        <f t="shared" si="2"/>
        <v>8.34</v>
      </c>
    </row>
    <row r="47" spans="1:16" x14ac:dyDescent="0.25">
      <c r="A47" s="220" t="s">
        <v>827</v>
      </c>
      <c r="B47" s="305">
        <f>C37/SUM(C34:C39)*100</f>
        <v>15.785736025159785</v>
      </c>
      <c r="C47" s="302">
        <f>B37/SUM(B34:B39)*100</f>
        <v>17.81625508562778</v>
      </c>
      <c r="E47" s="286" t="s">
        <v>839</v>
      </c>
      <c r="F47" s="290">
        <f t="shared" si="2"/>
        <v>1.32</v>
      </c>
    </row>
    <row r="48" spans="1:16" x14ac:dyDescent="0.25">
      <c r="A48" s="220" t="s">
        <v>828</v>
      </c>
      <c r="B48" s="305">
        <f>C38/SUM(C34:C39)*100</f>
        <v>7.9638835345439789</v>
      </c>
      <c r="C48" s="302">
        <f>B38/SUM(B34:B39)*100</f>
        <v>5.8851357744346675</v>
      </c>
      <c r="E48" s="219" t="s">
        <v>840</v>
      </c>
      <c r="F48" s="291">
        <f t="shared" si="2"/>
        <v>0.4</v>
      </c>
    </row>
    <row r="49" spans="1:3" x14ac:dyDescent="0.25">
      <c r="A49" s="221" t="s">
        <v>829</v>
      </c>
      <c r="B49" s="306">
        <f>C39/SUM(C34:C39)*100</f>
        <v>6.7261844374556148</v>
      </c>
      <c r="C49" s="303">
        <f>B39/SUM(B34:B39)*100</f>
        <v>3.2074936133976726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25.75834432383078</v>
      </c>
      <c r="C53" s="301">
        <f>C44</f>
        <v>26.539880783423222</v>
      </c>
    </row>
    <row r="54" spans="1:3" x14ac:dyDescent="0.25">
      <c r="A54" s="220" t="s">
        <v>831</v>
      </c>
      <c r="B54" s="305">
        <f t="shared" ref="B54:C54" si="3">B45</f>
        <v>26.06269656081972</v>
      </c>
      <c r="C54" s="302">
        <f t="shared" si="3"/>
        <v>26.151953827230578</v>
      </c>
    </row>
    <row r="55" spans="1:3" x14ac:dyDescent="0.25">
      <c r="A55" s="307" t="s">
        <v>832</v>
      </c>
      <c r="B55" s="305">
        <f t="shared" ref="B55:C55" si="4">B46</f>
        <v>17.703155118190121</v>
      </c>
      <c r="C55" s="302">
        <f t="shared" si="4"/>
        <v>20.399280915886081</v>
      </c>
    </row>
    <row r="56" spans="1:3" x14ac:dyDescent="0.25">
      <c r="A56" s="220" t="s">
        <v>833</v>
      </c>
      <c r="B56" s="305">
        <f t="shared" ref="B56:C56" si="5">B47</f>
        <v>15.785736025159785</v>
      </c>
      <c r="C56" s="302">
        <f t="shared" si="5"/>
        <v>17.81625508562778</v>
      </c>
    </row>
    <row r="57" spans="1:3" x14ac:dyDescent="0.25">
      <c r="A57" s="220" t="s">
        <v>834</v>
      </c>
      <c r="B57" s="305">
        <f t="shared" ref="B57:C57" si="6">B48</f>
        <v>7.9638835345439789</v>
      </c>
      <c r="C57" s="302">
        <f t="shared" si="6"/>
        <v>5.8851357744346675</v>
      </c>
    </row>
    <row r="58" spans="1:3" x14ac:dyDescent="0.25">
      <c r="A58" s="308" t="s">
        <v>835</v>
      </c>
      <c r="B58" s="306">
        <f t="shared" ref="B58:C58" si="7">B49</f>
        <v>6.7261844374556148</v>
      </c>
      <c r="C58" s="303">
        <f t="shared" si="7"/>
        <v>3.2074936133976726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2024-04-26T07:37:37Z</dcterms:modified>
</cp:coreProperties>
</file>