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<sst xmlns="http://schemas.openxmlformats.org/spreadsheetml/2006/main" count="6316" uniqueCount="2914">
  <si>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</si>
  <si>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</si>
  <si>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</si>
  <si>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</si>
  <si>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</si>
  <si>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</si>
  <si>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</si>
  <si>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</si>
  <si>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</si>
  <si>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</si>
  <si>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</si>
  <si>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</si>
  <si>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</si>
  <si>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</si>
  <si>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</si>
  <si>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</si>
  <si>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</si>
  <si>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</si>
  <si>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</si>
  <si>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</si>
  <si>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</si>
  <si>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</si>
  <si>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</si>
  <si>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</si>
  <si>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</si>
  <si>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</si>
  <si>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</si>
  <si>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</si>
  <si>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</si>
  <si>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</si>
  <si>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</si>
  <si>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</si>
  <si>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</si>
  <si>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</si>
  <si>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</si>
  <si>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</si>
  <si>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</si>
  <si>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</si>
  <si>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</si>
  <si>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</si>
  <si>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</si>
  <si>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</si>
  <si>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</si>
  <si>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</si>
  <si>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</si>
  <si>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</si>
  <si>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</si>
  <si>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</si>
  <si>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</si>
  <si>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</si>
  <si>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</si>
  <si>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</si>
  <si>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</si>
  <si>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</si>
  <si>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</si>
  <si>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</si>
  <si>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</si>
  <si>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</si>
  <si>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</si>
  <si>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</si>
  <si>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</si>
  <si>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</si>
  <si>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</si>
  <si>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</si>
  <si>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</si>
  <si>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</si>
  <si>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</si>
  <si>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</si>
  <si>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</si>
  <si>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</si>
  <si>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</si>
  <si>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</si>
  <si>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</si>
  <si>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</si>
  <si>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</si>
  <si>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</si>
  <si>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</si>
  <si>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</si>
  <si>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</si>
  <si>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</si>
  <si>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</si>
  <si>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</si>
  <si>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</si>
  <si>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</si>
  <si>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</si>
  <si>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</si>
  <si>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</si>
  <si>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</si>
  <si>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</si>
  <si>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</si>
  <si>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</si>
  <si>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</si>
  <si>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</si>
  <si>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</si>
  <si>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</si>
  <si>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</si>
  <si>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</si>
  <si>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</si>
  <si>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</si>
  <si>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</si>
  <si>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</si>
  <si>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</si>
  <si>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</si>
  <si>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</si>
  <si>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</si>
  <si>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</si>
  <si>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</si>
  <si>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</si>
  <si>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</si>
  <si>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</si>
  <si>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</si>
  <si>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</si>
  <si>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</si>
  <si>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</si>
  <si>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</si>
  <si>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</si>
  <si>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</si>
  <si>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</si>
  <si>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</si>
  <si>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</si>
  <si>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</si>
  <si>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</si>
  <si>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</si>
  <si>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</si>
  <si>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</si>
  <si>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</si>
  <si>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</si>
  <si>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</si>
  <si>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</si>
  <si>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</si>
  <si>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</si>
  <si>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</si>
  <si>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</si>
  <si>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</si>
  <si>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</si>
  <si>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</si>
  <si>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</si>
  <si>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</si>
  <si>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</si>
  <si>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</si>
  <si>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</si>
  <si>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</si>
  <si>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</si>
  <si>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</si>
  <si>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</si>
  <si>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</si>
  <si>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</si>
  <si>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</si>
  <si>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</si>
  <si>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</si>
  <si>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</si>
  <si>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</si>
  <si>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</si>
  <si>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</si>
  <si>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</si>
  <si>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</si>
  <si>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</si>
  <si>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</si>
  <si>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</si>
  <si>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</si>
  <si>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</si>
  <si>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</si>
  <si>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</si>
  <si>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</si>
  <si>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</si>
  <si>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</si>
  <si>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</si>
  <si>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</si>
  <si>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</si>
  <si>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</si>
  <si>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</si>
  <si>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</si>
  <si>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</si>
  <si>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</si>
  <si>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</si>
  <si>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</si>
  <si>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</si>
  <si>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</si>
  <si>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</si>
  <si>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</si>
  <si>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</si>
  <si>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</si>
  <si>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</si>
  <si>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</si>
  <si>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</si>
  <si>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</si>
  <si>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</si>
  <si>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</si>
  <si>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</si>
  <si>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</si>
  <si>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</si>
  <si>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</si>
  <si>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</si>
  <si>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</si>
  <si>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</si>
  <si>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</si>
  <si>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</si>
  <si>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</si>
  <si>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</si>
  <si>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</si>
  <si>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</si>
  <si>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</si>
  <si>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</si>
  <si>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</si>
  <si>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</si>
  <si>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</si>
  <si>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</si>
  <si>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</si>
  <si>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</si>
  <si>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</si>
  <si>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</si>
  <si>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</si>
  <si>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</si>
  <si>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</si>
  <si>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</si>
  <si>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</si>
  <si>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</si>
  <si>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</si>
  <si>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</si>
  <si>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</si>
  <si>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</si>
  <si>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</si>
  <si>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</si>
  <si>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</si>
  <si>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</si>
  <si>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</si>
  <si>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</si>
  <si>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</si>
  <si>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</si>
  <si>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</si>
  <si>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</si>
  <si>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</si>
  <si>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</si>
  <si>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</si>
  <si>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</si>
  <si>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</si>
  <si>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</si>
  <si>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</si>
  <si>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</si>
  <si>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</si>
  <si>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</si>
  <si>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</si>
  <si>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</si>
  <si>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</si>
  <si>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</si>
  <si>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</si>
  <si>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</si>
  <si>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</si>
  <si>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</si>
  <si>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</si>
  <si>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</si>
  <si>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</si>
  <si>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</si>
  <si>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</si>
  <si>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</si>
  <si>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</si>
  <si>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</si>
  <si>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</si>
  <si>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</si>
  <si>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</si>
  <si>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</si>
  <si>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</si>
  <si>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</si>
  <si>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</si>
  <si>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</si>
  <si>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</si>
  <si>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</si>
  <si>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</si>
  <si>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</si>
  <si>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</si>
  <si>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</si>
  <si>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</si>
  <si>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</si>
  <si>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</si>
  <si>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</si>
  <si>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</si>
  <si>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</si>
  <si>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</si>
  <si>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</si>
  <si>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</si>
  <si>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</si>
  <si>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</si>
  <si>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</si>
  <si>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</si>
  <si>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</si>
  <si>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</si>
  <si>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</si>
  <si>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</si>
  <si>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</si>
  <si>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</si>
  <si>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</si>
  <si>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</si>
  <si>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</si>
  <si>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</si>
  <si>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</si>
  <si>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</si>
  <si>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</si>
  <si>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</si>
  <si>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</si>
  <si>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</si>
  <si>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</si>
  <si>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</si>
  <si>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</si>
  <si>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</si>
  <si>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</si>
  <si>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</si>
  <si>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</si>
  <si>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</si>
  <si>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</si>
  <si>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</si>
  <si>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</si>
  <si>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</si>
  <si>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</si>
  <si>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</si>
  <si>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</si>
  <si>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</si>
  <si>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</si>
  <si>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</si>
  <si>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</si>
  <si>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</si>
  <si>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</si>
  <si>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</si>
  <si>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</si>
  <si>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</si>
  <si>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</si>
  <si>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</si>
  <si>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</si>
  <si>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</si>
  <si>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</si>
  <si>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</si>
  <si>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</si>
  <si>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</si>
  <si>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</si>
  <si>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</si>
  <si>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</si>
  <si>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</si>
  <si>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</si>
  <si>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</si>
  <si>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</si>
  <si>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</si>
  <si>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</si>
  <si>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</si>
  <si>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</si>
  <si>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</si>
  <si>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</si>
  <si>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</si>
  <si>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</si>
  <si>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</si>
  <si>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</si>
  <si>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</si>
  <si>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</si>
  <si>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</si>
  <si>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</si>
  <si>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</si>
  <si>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</si>
  <si>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</si>
  <si>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</si>
  <si>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</si>
  <si>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</si>
  <si>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</si>
  <si>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</si>
  <si>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</si>
  <si>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</si>
  <si>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</si>
  <si>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</si>
  <si>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</si>
  <si>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</si>
  <si>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</si>
  <si>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</si>
  <si>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</si>
  <si>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</si>
  <si>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</si>
  <si>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</si>
  <si>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</si>
  <si>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</si>
  <si>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</si>
  <si>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</si>
  <si>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</si>
  <si>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</si>
  <si>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</si>
  <si>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</si>
  <si>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</si>
  <si>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</si>
  <si>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</si>
  <si>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</si>
  <si>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</si>
  <si>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</si>
  <si>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</si>
  <si>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</si>
  <si>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</si>
  <si>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</si>
  <si>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</si>
  <si>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</si>
  <si>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</si>
  <si>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</si>
  <si>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</si>
  <si>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</si>
  <si>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</si>
  <si>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</si>
  <si>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</si>
  <si>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</si>
  <si>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</si>
  <si>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</si>
  <si>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</si>
  <si>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</si>
  <si>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</si>
  <si>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</si>
  <si>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</si>
  <si>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</si>
  <si>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</si>
  <si>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</si>
  <si>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</si>
  <si>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</si>
  <si>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</si>
  <si>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</si>
  <si>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</si>
  <si>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</si>
  <si>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</si>
  <si>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</si>
  <si>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</si>
  <si>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</si>
  <si>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</si>
  <si>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</si>
  <si>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</si>
  <si>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</si>
  <si>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</si>
  <si>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</si>
  <si>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</si>
  <si>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</si>
  <si>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</si>
  <si>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</si>
  <si>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</si>
  <si>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</si>
  <si>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</si>
  <si>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</si>
  <si>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</si>
  <si>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</si>
  <si>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</si>
  <si>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</si>
  <si>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</si>
  <si>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</si>
  <si>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</si>
  <si>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</si>
  <si>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</si>
  <si>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</si>
  <si>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</si>
  <si>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</si>
  <si>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</si>
  <si>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</si>
  <si>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</si>
  <si>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</si>
  <si>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</si>
  <si>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</si>
  <si>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</si>
  <si>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</si>
  <si>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</si>
  <si>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</si>
  <si>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</si>
  <si>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</si>
  <si>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</si>
  <si>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</si>
  <si>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</si>
  <si>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</si>
  <si>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</si>
  <si>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</si>
  <si>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</si>
  <si>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</si>
  <si>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</si>
  <si>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</si>
  <si>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</si>
  <si>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</si>
  <si>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</si>
  <si>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</si>
  <si>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</si>
  <si>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</si>
  <si>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</si>
  <si>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</si>
  <si>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</si>
  <si>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</si>
  <si>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</si>
  <si>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</si>
  <si>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</si>
  <si>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</si>
  <si>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</si>
  <si>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</si>
  <si>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</si>
  <si>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</si>
  <si>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</si>
  <si>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</si>
  <si>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</si>
  <si>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</si>
  <si>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</si>
  <si>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</si>
  <si>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</si>
  <si>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</si>
  <si>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</si>
  <si>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</si>
  <si>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</si>
  <si>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</si>
  <si>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</si>
  <si>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</si>
  <si>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</si>
  <si>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</si>
  <si>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</si>
  <si>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</si>
  <si>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</si>
  <si>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</si>
  <si>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</si>
  <si>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</si>
  <si>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</si>
  <si>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</si>
  <si>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</si>
  <si>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</si>
  <si>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</si>
  <si>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</si>
  <si>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</si>
  <si>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</si>
  <si>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</si>
  <si>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</si>
  <si>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</si>
  <si>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</si>
  <si>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</si>
  <si>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</si>
  <si>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</si>
  <si>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</si>
  <si>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</si>
  <si>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</si>
  <si>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</si>
  <si>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</si>
  <si>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</si>
  <si>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</si>
  <si>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</si>
  <si>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</si>
  <si>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</si>
  <si>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</si>
  <si>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</si>
  <si>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</si>
  <si>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</si>
  <si>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</si>
  <si>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</si>
  <si>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</si>
  <si>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</si>
  <si>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</si>
  <si>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</si>
  <si>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</si>
  <si>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</si>
  <si>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</si>
  <si>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</si>
  <si>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</si>
  <si>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</si>
  <si>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</si>
  <si>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</si>
  <si>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</si>
  <si>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</si>
  <si>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</si>
  <si>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</si>
  <si>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</si>
  <si>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</si>
  <si>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</si>
  <si>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</si>
  <si>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</si>
  <si>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</si>
  <si>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</si>
  <si>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</si>
  <si>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</si>
  <si>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</si>
  <si>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</si>
  <si>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</si>
  <si>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</si>
  <si>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</si>
  <si>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</si>
  <si>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</si>
  <si>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</si>
  <si>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</si>
  <si>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</si>
  <si>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</si>
  <si>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</si>
  <si>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</si>
  <si>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</si>
  <si>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</si>
  <si>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</si>
  <si>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</si>
  <si>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</si>
  <si>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</si>
  <si>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</si>
  <si>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</si>
  <si>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</si>
  <si>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</si>
  <si>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</si>
  <si>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</si>
  <si>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</si>
  <si>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</si>
  <si>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</si>
  <si>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</si>
  <si>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</si>
  <si>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</si>
  <si>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</si>
  <si>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</si>
  <si>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</si>
  <si>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</si>
  <si>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</si>
  <si>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</si>
  <si>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</si>
  <si>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</si>
  <si>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</si>
  <si>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</si>
  <si>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</si>
  <si>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</si>
  <si>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</si>
  <si>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</si>
  <si>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</si>
  <si>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</si>
  <si>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</si>
  <si>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</si>
  <si>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</si>
  <si>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</si>
  <si>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</si>
  <si>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</si>
  <si>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</si>
  <si>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</si>
  <si>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</si>
  <si>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</si>
  <si>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</si>
  <si>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</si>
  <si>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</si>
  <si>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</si>
  <si>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</si>
  <si>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</si>
  <si>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</si>
  <si>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</si>
  <si>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</si>
  <si>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</si>
  <si>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</si>
  <si>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</si>
  <si>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</si>
  <si>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</si>
  <si>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</si>
  <si>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</si>
  <si>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</si>
  <si>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</si>
  <si>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</si>
  <si>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</si>
  <si>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</si>
  <si>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</si>
  <si>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</si>
  <si>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</si>
  <si>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</si>
  <si>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</si>
  <si>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</si>
  <si>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</si>
  <si>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</si>
  <si>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</si>
  <si>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</si>
  <si>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</si>
  <si>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</si>
  <si>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</si>
  <si>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</si>
  <si>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</si>
  <si>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</si>
  <si>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</si>
  <si>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</si>
  <si>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</si>
  <si>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</si>
  <si>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</si>
  <si>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</si>
  <si>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</si>
  <si>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</si>
  <si>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</si>
  <si>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</si>
  <si>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</si>
  <si>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</si>
  <si>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</si>
  <si>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</si>
  <si>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</si>
  <si>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</si>
  <si>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</si>
  <si>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</si>
  <si>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</si>
  <si>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</si>
  <si>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</si>
  <si>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</si>
  <si>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</si>
  <si>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</si>
  <si>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</si>
  <si>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</si>
  <si>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</si>
  <si>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</si>
  <si>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</si>
  <si>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</si>
  <si>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</si>
  <si>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</si>
  <si>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</si>
  <si>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</si>
  <si>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</si>
  <si>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</si>
  <si>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</si>
  <si>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</si>
  <si>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</si>
  <si>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</si>
  <si>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</si>
  <si>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</si>
  <si>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</si>
  <si>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</si>
  <si>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</si>
  <si>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</si>
  <si>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</si>
  <si>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</si>
  <si>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</si>
  <si>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</si>
  <si>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</si>
  <si>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</si>
  <si>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</si>
  <si>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</si>
  <si>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</si>
  <si>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</si>
  <si>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</si>
  <si>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</si>
  <si>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</si>
  <si>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</si>
  <si>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</si>
  <si>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</si>
  <si>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</si>
  <si>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</si>
  <si>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</si>
  <si>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</si>
  <si>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</si>
  <si>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</si>
  <si>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</si>
  <si>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</si>
  <si>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</si>
  <si>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</si>
  <si>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</si>
  <si>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</si>
  <si>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</si>
  <si>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</si>
  <si>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</si>
  <si>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</si>
  <si>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</si>
  <si>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</si>
  <si>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</si>
  <si>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</si>
  <si>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</si>
  <si>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</si>
  <si>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</si>
  <si>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</si>
  <si>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</si>
  <si>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</si>
  <si>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</si>
  <si>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</si>
  <si>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</si>
  <si>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</si>
  <si>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</si>
  <si>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</si>
  <si>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</si>
  <si>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</si>
  <si>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</si>
  <si>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</si>
  <si>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</si>
  <si>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</si>
  <si>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</si>
  <si>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</si>
  <si>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</si>
  <si>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</si>
  <si>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</si>
  <si>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</si>
  <si>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</si>
  <si>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</si>
  <si>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</si>
  <si>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</si>
  <si>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</si>
  <si>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</si>
  <si>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</si>
  <si>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</si>
  <si>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</si>
  <si>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</si>
  <si>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</si>
  <si>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</si>
  <si>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</si>
  <si>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</si>
  <si>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</si>
  <si>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</si>
  <si>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</si>
  <si>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</si>
  <si>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</si>
  <si>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</si>
  <si>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</si>
  <si>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</si>
  <si>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</si>
  <si>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</si>
  <si>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</si>
  <si>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</si>
  <si>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</si>
  <si>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</si>
  <si>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</si>
  <si>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</si>
  <si>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</si>
  <si>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</si>
  <si>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</si>
  <si>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</si>
  <si>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</si>
  <si>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</si>
  <si>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</si>
  <si>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</si>
  <si>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</si>
  <si>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</si>
  <si>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</si>
  <si>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</si>
  <si>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</si>
  <si>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</si>
  <si>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</si>
  <si>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</si>
  <si>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</si>
  <si>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</si>
  <si>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</si>
  <si>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</si>
  <si>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</si>
  <si>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</si>
  <si>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</si>
  <si>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</si>
  <si>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</si>
  <si>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</si>
  <si>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</si>
  <si>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</si>
  <si>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</si>
  <si>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</si>
  <si>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</si>
  <si>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</si>
  <si>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</si>
  <si>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</si>
  <si>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</si>
  <si>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</si>
  <si>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</si>
  <si>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</si>
  <si>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</si>
  <si>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</si>
  <si>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</si>
  <si>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</si>
  <si>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</si>
  <si>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</si>
  <si>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</si>
  <si>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</si>
  <si>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</si>
  <si>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</si>
  <si>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</si>
  <si>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</si>
  <si>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</si>
  <si>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</si>
  <si>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</si>
  <si>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</si>
  <si>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</si>
  <si>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</si>
  <si>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</si>
  <si>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</si>
  <si>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</si>
  <si>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</si>
  <si>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</si>
  <si>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</si>
  <si>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</si>
  <si>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</si>
  <si>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</si>
  <si>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</si>
  <si>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</si>
  <si>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</si>
  <si>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</si>
  <si>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</si>
  <si>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</si>
  <si>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</si>
  <si>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</si>
  <si>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</si>
  <si>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</si>
  <si>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</si>
  <si>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</si>
  <si>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</si>
  <si>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</si>
  <si>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</si>
  <si>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</si>
  <si>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</si>
  <si>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</si>
  <si>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</si>
  <si>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</si>
  <si>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</si>
  <si>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</si>
  <si>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</si>
  <si>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</si>
  <si>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</si>
  <si>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</si>
  <si>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</si>
  <si>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</si>
  <si>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</si>
  <si>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</si>
  <si>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</si>
  <si>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</si>
  <si>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</si>
  <si>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</si>
  <si>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</si>
  <si>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</si>
  <si>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</si>
  <si>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</si>
  <si>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</si>
  <si>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</si>
  <si>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</si>
  <si>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</si>
  <si>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</si>
  <si>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</si>
  <si>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</si>
  <si>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</si>
  <si>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</si>
  <si>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</si>
  <si>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</si>
  <si>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</si>
  <si>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</si>
  <si>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</si>
  <si>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</si>
  <si>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</si>
  <si>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</si>
  <si>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</si>
  <si>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</si>
  <si>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</si>
  <si>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</si>
  <si>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</si>
  <si>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</si>
  <si>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</si>
  <si>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</si>
  <si>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</si>
  <si>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</si>
  <si>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</si>
  <si>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</si>
  <si>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</si>
  <si>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</si>
  <si>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</si>
  <si>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</si>
  <si>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</si>
  <si>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</si>
  <si>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</si>
  <si>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</si>
  <si>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</si>
  <si>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</si>
  <si>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</si>
  <si>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</si>
  <si>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</si>
  <si>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</si>
  <si>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</si>
  <si>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</si>
  <si>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</si>
  <si>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</si>
  <si>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</si>
  <si>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</si>
  <si>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</si>
  <si>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</si>
  <si>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</si>
  <si>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</si>
  <si>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</si>
  <si>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</si>
  <si>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</si>
  <si>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</si>
  <si>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</si>
  <si>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</si>
  <si>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</si>
  <si>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</si>
  <si>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</si>
  <si>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</si>
  <si>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</si>
  <si>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</si>
  <si>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</si>
  <si>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</si>
  <si>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</si>
  <si>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</si>
  <si>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</si>
  <si>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</si>
  <si>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</si>
  <si>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</si>
  <si>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</si>
  <si>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</si>
  <si>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</si>
  <si>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</si>
  <si>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</si>
  <si>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</si>
  <si>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</si>
  <si>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</si>
  <si>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</si>
  <si>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</si>
  <si>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</si>
  <si>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</si>
  <si>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</si>
  <si>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</si>
  <si>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</si>
  <si>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</si>
  <si>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</si>
  <si>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</si>
  <si>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</si>
  <si>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</si>
  <si>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</si>
  <si>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</si>
  <si>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</si>
  <si>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</si>
  <si>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</si>
  <si>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</si>
  <si>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</si>
  <si>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</si>
  <si>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</si>
  <si>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</si>
  <si>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</si>
  <si>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</si>
  <si>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</si>
  <si>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</si>
  <si>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</si>
  <si>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</si>
  <si>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</si>
  <si>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</si>
  <si>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</si>
  <si>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</si>
  <si>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</si>
  <si>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</si>
  <si>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</si>
  <si>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</si>
  <si>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</si>
  <si>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</si>
  <si>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</si>
  <si>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</si>
  <si>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</si>
  <si>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</si>
  <si>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</si>
  <si>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</si>
  <si>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</si>
  <si>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</si>
  <si>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</si>
  <si>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</si>
  <si>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</si>
  <si>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</si>
  <si>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</si>
  <si>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</si>
  <si>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</si>
  <si>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</si>
  <si>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</si>
  <si>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</si>
  <si>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</si>
  <si>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</si>
  <si>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</si>
  <si>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</si>
  <si>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</si>
  <si>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</si>
  <si>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</si>
  <si>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</si>
  <si>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</si>
  <si>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</si>
  <si>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</si>
  <si>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</si>
  <si>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</si>
  <si>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</si>
  <si>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</si>
  <si>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</si>
  <si>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</si>
  <si>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</si>
  <si>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</si>
  <si>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</si>
  <si>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</si>
  <si>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</si>
  <si>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</si>
  <si>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</si>
  <si>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</si>
  <si>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</si>
  <si>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</si>
  <si>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</si>
  <si>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</si>
  <si>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</si>
  <si>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</si>
  <si>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</si>
  <si>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</si>
  <si>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</si>
  <si>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</si>
  <si>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</si>
  <si>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</si>
  <si>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</si>
  <si>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</si>
  <si>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</si>
  <si>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</si>
  <si>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</si>
  <si>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</si>
  <si>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</si>
  <si>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</si>
  <si>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</si>
  <si>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</si>
  <si>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</si>
  <si>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</si>
  <si>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</si>
  <si>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</si>
  <si>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</si>
  <si>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</si>
  <si>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</si>
  <si>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</si>
  <si>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</si>
  <si>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</si>
  <si>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</si>
  <si>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</si>
  <si>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</si>
  <si>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</si>
  <si>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</si>
  <si>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</si>
  <si>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</si>
  <si>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</si>
  <si>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</si>
  <si>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</si>
  <si>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</si>
  <si>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</si>
  <si>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</si>
  <si>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</si>
  <si>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</si>
  <si>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</si>
  <si>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</si>
  <si>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</si>
  <si>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</si>
  <si>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</si>
  <si>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</si>
  <si>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</si>
  <si>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</si>
  <si>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</si>
  <si>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</si>
  <si>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</si>
  <si>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</si>
  <si>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</si>
  <si>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</si>
  <si>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</si>
  <si>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</si>
  <si>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</si>
  <si>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</si>
  <si>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</si>
  <si>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</si>
  <si>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</si>
  <si>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</si>
  <si>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</si>
  <si>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</si>
  <si>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</si>
  <si>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</si>
  <si>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</si>
  <si>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</si>
  <si>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</si>
  <si>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</si>
  <si>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</si>
  <si>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</si>
  <si>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</si>
  <si>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</si>
  <si>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</si>
  <si>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</si>
  <si>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</si>
  <si>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</si>
  <si>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</si>
  <si>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</si>
  <si>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</si>
  <si>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</si>
  <si>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</si>
  <si>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</si>
  <si>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</si>
  <si>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</si>
  <si>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</si>
  <si>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</si>
  <si>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</si>
  <si>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</si>
  <si>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</si>
  <si>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</si>
  <si>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</si>
  <si>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</si>
  <si>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</si>
  <si>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</si>
  <si>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</si>
  <si>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</si>
  <si>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</si>
  <si>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</si>
  <si>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</si>
  <si>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</si>
  <si>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</si>
  <si>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</si>
  <si>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</si>
  <si>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</si>
  <si>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</si>
  <si>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</si>
  <si>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</si>
  <si>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</si>
  <si>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</si>
  <si>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</si>
  <si>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</si>
  <si>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</si>
  <si>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</si>
  <si>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</si>
  <si>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</si>
  <si>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</si>
  <si>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</si>
  <si>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</si>
  <si>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</si>
  <si>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</si>
  <si>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</si>
  <si>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</si>
  <si>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</si>
  <si>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</si>
  <si>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</si>
  <si>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</si>
  <si>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</si>
  <si>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</si>
  <si>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</si>
  <si>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</si>
  <si>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</si>
  <si>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</si>
  <si>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</si>
  <si>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</si>
  <si>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</si>
  <si>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</si>
  <si>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</si>
  <si>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</si>
  <si>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</si>
  <si>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</si>
  <si>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</si>
  <si>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</si>
  <si>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</si>
  <si>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</si>
  <si>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</si>
  <si>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</si>
  <si>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</si>
  <si>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</si>
  <si>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</si>
  <si>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</si>
  <si>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</si>
  <si>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</si>
  <si>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</si>
  <si>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</si>
  <si>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</si>
  <si>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</si>
  <si>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</si>
  <si>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</si>
  <si>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</si>
  <si>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</si>
  <si>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</si>
  <si>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</si>
  <si>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</si>
  <si>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</si>
  <si>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</si>
  <si>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</si>
  <si>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</si>
  <si>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</si>
  <si>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</si>
  <si>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</si>
  <si>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</si>
  <si>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</si>
  <si>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</si>
  <si>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</si>
  <si>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</si>
  <si>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</si>
  <si>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</si>
  <si>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</si>
  <si>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</si>
  <si>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</si>
  <si>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</si>
  <si>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</si>
  <si>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</si>
  <si>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</si>
  <si>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</si>
  <si>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</si>
  <si>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</si>
  <si>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</si>
  <si>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</si>
  <si>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</si>
  <si>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</si>
  <si>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</si>
  <si>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</si>
  <si>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</si>
  <si>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</si>
  <si>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</si>
  <si>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</si>
  <si>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</si>
  <si>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</si>
  <si>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</si>
  <si>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</si>
  <si>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</si>
  <si>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</si>
  <si>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</si>
  <si>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</si>
  <si>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</si>
  <si>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</si>
  <si>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</si>
  <si>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</si>
  <si>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</si>
  <si>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</si>
  <si>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</si>
  <si>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</si>
  <si>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</si>
  <si>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</si>
  <si>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</si>
  <si>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</si>
  <si>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</si>
  <si>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</si>
  <si>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</si>
  <si>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</si>
  <si>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</si>
  <si>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</si>
  <si>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</si>
  <si>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</si>
  <si>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</si>
  <si>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</si>
  <si>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</si>
  <si>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</si>
  <si>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</si>
  <si>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</si>
  <si>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</si>
  <si>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</si>
  <si>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</si>
  <si>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</si>
  <si>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</si>
  <si>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</si>
  <si>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</si>
  <si>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</si>
  <si>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</si>
  <si>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</si>
  <si>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</si>
  <si>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</si>
  <si>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</si>
  <si>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</si>
  <si>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</si>
  <si>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</si>
  <si>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</si>
  <si>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</si>
  <si>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</si>
  <si>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</si>
  <si>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</si>
  <si>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</si>
  <si>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</si>
  <si>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</si>
  <si>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</si>
  <si>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</si>
  <si>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</si>
  <si>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</si>
  <si>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</si>
  <si>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</si>
  <si>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</si>
  <si>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</si>
  <si>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</si>
  <si>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</si>
  <si>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</si>
  <si>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</si>
  <si>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</si>
  <si>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</si>
  <si>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</si>
  <si>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</si>
  <si>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</si>
  <si>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</si>
  <si>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</si>
  <si>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</si>
  <si>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</si>
  <si>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</si>
  <si>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</si>
  <si>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</si>
  <si>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</si>
  <si>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</si>
  <si>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</si>
  <si>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</si>
  <si>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</si>
  <si>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</si>
  <si>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</si>
  <si>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</si>
  <si>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</si>
  <si>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</si>
  <si>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</si>
  <si>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</si>
  <si>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</si>
  <si>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</si>
  <si>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</si>
  <si>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</si>
  <si>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</si>
  <si>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</si>
  <si>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</si>
  <si>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</si>
  <si>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</si>
  <si>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</si>
  <si>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</si>
  <si>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</si>
  <si>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</si>
  <si>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</si>
  <si>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</si>
  <si>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</si>
  <si>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</si>
  <si>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</si>
  <si>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</si>
  <si>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</si>
  <si>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</si>
  <si>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</si>
  <si>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</si>
  <si>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</si>
  <si>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</si>
  <si>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</si>
  <si>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</si>
  <si>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</si>
  <si>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</si>
  <si>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</si>
  <si>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</si>
  <si>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</si>
  <si>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</si>
  <si>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</si>
  <si>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</si>
  <si>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</si>
  <si>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</si>
  <si>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</si>
  <si>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</si>
  <si>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</si>
  <si>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</si>
  <si>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</si>
  <si>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</si>
  <si>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</si>
  <si>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</si>
  <si>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</si>
  <si>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</si>
  <si>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</si>
  <si>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</si>
  <si>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</si>
  <si>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</si>
  <si>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</si>
  <si>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</si>
  <si>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</si>
  <si>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</si>
  <si>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</si>
  <si>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</si>
  <si>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</si>
  <si>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</si>
  <si>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</si>
  <si>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</si>
  <si>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</si>
  <si>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</si>
  <si>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</si>
  <si>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</si>
  <si>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</si>
  <si>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</si>
  <si>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</si>
  <si>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</si>
  <si>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</si>
  <si>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</si>
  <si>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</si>
  <si>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</si>
  <si>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</si>
  <si>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</si>
  <si>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</si>
  <si>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</si>
  <si>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</si>
  <si>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</si>
  <si>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</si>
  <si>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</si>
  <si>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</si>
  <si>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</si>
  <si>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</si>
  <si>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</si>
  <si>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</si>
  <si>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</si>
  <si>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</si>
  <si>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</si>
  <si>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</si>
  <si>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</si>
  <si>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</si>
  <si>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</si>
  <si>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</si>
  <si>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</si>
  <si>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</si>
  <si>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</si>
  <si>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</si>
  <si>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</si>
  <si>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</si>
  <si>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</si>
  <si>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</si>
  <si>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</si>
  <si>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</si>
  <si>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</si>
  <si>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</si>
  <si>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</si>
  <si>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</si>
  <si>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</si>
  <si>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</si>
  <si>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</si>
  <si>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</si>
  <si>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</si>
  <si>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</si>
  <si>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</si>
  <si>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</si>
  <si>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</si>
  <si>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</si>
  <si>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</si>
  <si>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</si>
  <si>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</si>
  <si>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</si>
  <si>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</si>
  <si>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</si>
  <si>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</si>
  <si>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</si>
  <si>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</si>
  <si>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</si>
  <si>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</si>
  <si>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</si>
  <si>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</si>
  <si>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</si>
  <si>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</si>
  <si>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</si>
  <si>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</si>
  <si>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</si>
  <si>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</si>
  <si>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</si>
  <si>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</si>
  <si>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</si>
  <si>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</si>
  <si>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</si>
  <si>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</si>
  <si>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</si>
  <si>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</si>
  <si>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</si>
  <si>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</si>
  <si>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</si>
  <si>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</si>
  <si>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</si>
  <si>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</si>
  <si>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</si>
  <si>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</si>
  <si>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</si>
  <si>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</si>
  <si>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</si>
  <si>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</si>
  <si>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</si>
  <si>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</si>
  <si>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</si>
  <si>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</si>
  <si>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</si>
  <si>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</si>
  <si>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</si>
  <si>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</si>
  <si>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</si>
  <si>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</si>
  <si>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</si>
  <si>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</si>
  <si>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</si>
  <si>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</si>
  <si>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</si>
  <si>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</si>
  <si>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</si>
  <si>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</si>
  <si>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</si>
  <si>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</si>
  <si>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</si>
  <si>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</si>
  <si>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</si>
  <si>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</si>
  <si>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</si>
  <si>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</si>
  <si>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</si>
  <si>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</si>
  <si>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</si>
  <si>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</si>
  <si>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</si>
  <si>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</si>
  <si>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</si>
  <si>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</si>
  <si>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</si>
  <si>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</si>
  <si>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</si>
  <si>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</si>
  <si>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</si>
  <si>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</si>
  <si>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</si>
  <si>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</si>
  <si>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</si>
  <si>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</si>
  <si>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</si>
  <si>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</si>
  <si>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</si>
  <si>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</si>
  <si>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</si>
  <si>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</si>
  <si>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</si>
  <si>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</si>
  <si>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</si>
  <si>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</si>
  <si>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</si>
  <si>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</si>
  <si>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</si>
  <si>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</si>
  <si>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</si>
  <si>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</si>
  <si>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</si>
  <si>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</si>
  <si>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</si>
  <si>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</si>
  <si>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</si>
  <si>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</si>
  <si>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</si>
  <si>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</si>
  <si>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</si>
  <si>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</si>
  <si>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</si>
  <si>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</si>
  <si>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</si>
  <si>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</si>
  <si>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</si>
  <si>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</si>
  <si>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</si>
  <si>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</si>
  <si>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</si>
  <si>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</si>
  <si>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</si>
  <si>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</si>
  <si>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</si>
  <si>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</si>
  <si>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</si>
  <si>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</si>
  <si>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</si>
  <si>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</si>
  <si>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</si>
  <si>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</si>
  <si>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</si>
  <si>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</si>
  <si>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</si>
  <si>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</si>
  <si>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</si>
  <si>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</si>
  <si>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</si>
  <si>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</si>
  <si>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</si>
  <si>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</si>
  <si>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</si>
  <si>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</si>
  <si>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</si>
  <si>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</si>
  <si>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</si>
  <si>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</si>
  <si>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</si>
  <si>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</si>
  <si>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</si>
  <si>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</si>
  <si>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</si>
  <si>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</si>
  <si>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</si>
  <si>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</si>
  <si>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</si>
  <si>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</si>
  <si>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</si>
  <si>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</si>
  <si>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</si>
  <si>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</si>
  <si>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</si>
  <si>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</si>
  <si>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</si>
  <si>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</si>
  <si>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</si>
  <si>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</si>
  <si>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</si>
  <si>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</si>
  <si>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</si>
  <si>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</si>
  <si>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</si>
  <si>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</si>
  <si>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</si>
  <si>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</si>
  <si>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</si>
  <si>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</si>
  <si>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</si>
  <si>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</si>
  <si>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</si>
  <si>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</si>
  <si>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</si>
  <si>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</si>
  <si>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</si>
  <si>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</si>
  <si>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</si>
  <si>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</si>
  <si>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</si>
  <si>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</si>
  <si>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</si>
  <si>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</si>
  <si>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</si>
  <si>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</si>
  <si>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</si>
  <si>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</si>
  <si>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</si>
  <si>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</si>
  <si>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</si>
  <si>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</si>
  <si>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</si>
  <si>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</si>
  <si>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</si>
  <si>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</si>
  <si>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</si>
  <si>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</si>
  <si>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</si>
  <si>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</si>
  <si>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</si>
  <si>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</si>
  <si>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</si>
  <si>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</si>
  <si>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</si>
  <si>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</si>
  <si>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</si>
  <si>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</si>
  <si>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</si>
  <si>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</si>
  <si>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</si>
  <si>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</si>
  <si>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</si>
  <si>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</si>
  <si>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</si>
  <si>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</si>
  <si>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</si>
  <si>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</si>
  <si>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</si>
  <si>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</si>
  <si>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</si>
  <si>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</si>
  <si>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</si>
  <si>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</si>
  <si>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</si>
  <si>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</si>
  <si>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</si>
  <si>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</si>
  <si>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</si>
  <si>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</si>
  <si>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</si>
  <si>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</si>
  <si>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</si>
  <si>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</si>
  <si>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</si>
  <si>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</si>
  <si>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</si>
  <si>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</si>
  <si>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</si>
  <si>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</si>
  <si>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</si>
  <si>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</si>
  <si>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</si>
  <si>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</si>
  <si>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</si>
  <si>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</si>
  <si>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</si>
  <si>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</si>
  <si>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</si>
  <si>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</si>
  <si>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</si>
  <si>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</si>
  <si>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</si>
  <si>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</si>
  <si>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</si>
  <si>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</si>
  <si>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</si>
  <si>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</si>
  <si>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</si>
  <si>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</si>
  <si>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</si>
  <si>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</si>
  <si>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</si>
  <si>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</si>
  <si>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</si>
  <si>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</si>
  <si>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</si>
  <si>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</si>
  <si>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</si>
  <si>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</si>
  <si>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</si>
  <si>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</si>
  <si>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</si>
  <si>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</si>
  <si>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</si>
  <si>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</si>
  <si>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</si>
  <si>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</si>
  <si>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</si>
  <si>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</si>
  <si>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</si>
  <si>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</si>
  <si>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</si>
  <si>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</si>
  <si>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</si>
  <si>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</si>
  <si>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</si>
  <si>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</si>
  <si>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</si>
  <si>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</si>
  <si>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</si>
  <si>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</si>
  <si>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</si>
  <si>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</si>
  <si>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</si>
  <si>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</si>
  <si>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</si>
  <si>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</si>
  <si>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</si>
  <si>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</si>
  <si>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</si>
  <si>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</si>
  <si>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</si>
  <si>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</si>
  <si>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</si>
  <si>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</si>
  <si>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</si>
  <si>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</si>
  <si>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</si>
  <si>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</si>
  <si>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</si>
  <si>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</si>
  <si>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</si>
  <si>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</si>
  <si>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</si>
  <si>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</si>
  <si>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</si>
  <si>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</si>
  <si>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</si>
  <si>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</si>
  <si>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</si>
  <si>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</si>
  <si>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</si>
  <si>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</si>
  <si>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</si>
  <si>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</si>
  <si>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</si>
  <si>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</si>
  <si>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</si>
  <si>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</si>
  <si>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</si>
  <si>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</si>
  <si>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</si>
  <si>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</si>
  <si>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</si>
  <si>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</si>
  <si>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</si>
  <si>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</si>
  <si>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</si>
  <si>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</si>
  <si>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</si>
  <si>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</si>
  <si>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</si>
  <si>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</si>
  <si>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</si>
  <si>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</si>
  <si>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</si>
  <si>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</si>
  <si>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</si>
  <si>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</si>
  <si>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</si>
  <si>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</si>
  <si>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</si>
  <si>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</si>
  <si>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</si>
  <si>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</si>
  <si>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</si>
  <si>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</si>
  <si>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</si>
  <si>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</si>
  <si>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</si>
  <si>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</si>
  <si>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</si>
  <si>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</si>
  <si>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</si>
  <si>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</si>
  <si>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</si>
  <si>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</si>
  <si>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</si>
  <si>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</si>
  <si>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</si>
  <si>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</si>
  <si>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</si>
  <si>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</si>
  <si>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</si>
  <si>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</si>
  <si>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</si>
  <si>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</si>
  <si>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</si>
  <si>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</si>
  <si>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</si>
  <si>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</si>
  <si>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</si>
  <si>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</si>
  <si>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</si>
  <si>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</si>
  <si>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</si>
  <si>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</si>
  <si>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</si>
  <si>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</si>
  <si>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</si>
  <si>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</si>
  <si>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</si>
  <si>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</si>
  <si>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</si>
  <si>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</si>
  <si>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</si>
  <si>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</si>
  <si>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</si>
  <si>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</si>
  <si>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</si>
  <si>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</si>
  <si>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</si>
  <si>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</si>
  <si>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</si>
  <si>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</si>
  <si>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</si>
  <si>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</si>
  <si>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</si>
  <si>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</si>
  <si>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</si>
  <si>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</si>
  <si>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</si>
  <si>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</si>
  <si>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</si>
  <si>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</si>
  <si>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</si>
  <si>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</si>
  <si>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</si>
  <si>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</si>
  <si>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</si>
  <si>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</si>
  <si>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</si>
  <si>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</si>
  <si>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</si>
  <si>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</si>
  <si>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</si>
  <si>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</si>
  <si>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</si>
  <si>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</si>
  <si>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</si>
  <si>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</si>
  <si>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</si>
  <si>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</si>
  <si>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</si>
  <si>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</si>
  <si>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</si>
  <si>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</si>
  <si>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</si>
  <si>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</si>
  <si>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</si>
  <si>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</si>
  <si>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</si>
  <si>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</si>
  <si>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</si>
  <si>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</si>
  <si>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</si>
  <si>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</si>
  <si>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</si>
  <si>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</si>
  <si>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</si>
  <si>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</si>
  <si>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</si>
  <si>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</si>
  <si>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</si>
  <si>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</si>
  <si>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</si>
  <si>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</si>
  <si>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</si>
  <si>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</si>
  <si>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</si>
  <si>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</si>
  <si>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</si>
  <si>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</si>
  <si>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</si>
  <si>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</si>
  <si>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</si>
  <si>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</si>
  <si>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</si>
  <si>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</si>
  <si>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</si>
  <si>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</si>
  <si>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</si>
  <si>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</si>
  <si>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</si>
  <si>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</si>
  <si>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</si>
  <si>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</si>
  <si>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</si>
  <si>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</si>
  <si>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</si>
  <si>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</si>
  <si>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</si>
  <si>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</si>
  <si>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</si>
  <si>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</si>
  <si>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</si>
  <si>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</si>
  <si>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</si>
  <si>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</si>
  <si>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</si>
  <si>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</si>
  <si>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</si>
  <si>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</si>
  <si>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</si>
  <si>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</si>
  <si>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</si>
  <si>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</si>
  <si>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</si>
  <si>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</si>
  <si>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</si>
  <si>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</si>
  <si>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</si>
  <si>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</si>
  <si>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</si>
  <si>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</si>
  <si>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</si>
  <si>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</si>
  <si>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</si>
  <si>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</si>
  <si>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</si>
  <si>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</si>
  <si>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</si>
  <si>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</si>
  <si>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</si>
  <si>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</si>
  <si>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</si>
  <si>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</si>
  <si>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</si>
  <si>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</si>
  <si>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</si>
  <si>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</si>
  <si>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</si>
  <si>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</si>
  <si>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</si>
  <si>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</si>
  <si>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</si>
  <si>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</si>
  <si>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</si>
  <si>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</si>
  <si>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</si>
  <si>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</si>
  <si>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</si>
  <si>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</si>
  <si>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</si>
  <si>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</si>
  <si>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</si>
  <si>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</si>
  <si>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</si>
  <si>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</si>
  <si>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</si>
  <si>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</si>
  <si>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</si>
  <si>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</si>
  <si>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</si>
  <si>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</si>
  <si>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</si>
  <si>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</si>
  <si>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</si>
  <si>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</si>
  <si>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</si>
  <si>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</si>
  <si>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</si>
  <si>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</si>
  <si>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</si>
  <si>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</si>
  <si>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</si>
  <si>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</si>
  <si>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</si>
  <si>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</si>
  <si>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</si>
  <si>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</si>
  <si>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</si>
  <si>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</si>
  <si>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</si>
  <si>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</si>
  <si>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</si>
  <si>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</si>
  <si>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</si>
  <si>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</si>
  <si>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</si>
  <si>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</si>
  <si>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</si>
  <si>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</si>
  <si>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</si>
  <si>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</si>
  <si>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</si>
  <si>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</si>
  <si>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</si>
  <si>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</si>
  <si>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</si>
  <si>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</si>
  <si>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</si>
  <si>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</si>
  <si>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</si>
  <si>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</si>
  <si>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</si>
  <si>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</si>
  <si>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</si>
  <si>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</si>
  <si>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</si>
  <si>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</si>
  <si>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</si>
  <si>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</si>
  <si>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</si>
  <si>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</si>
  <si>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</si>
  <si>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</si>
  <si>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</si>
  <si>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</si>
  <si>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</si>
  <si>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</si>
  <si>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</si>
  <si>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</si>
  <si>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</si>
  <si>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</si>
  <si>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</si>
  <si>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</si>
  <si>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</si>
  <si>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</si>
  <si>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</si>
  <si>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</si>
  <si>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</si>
  <si>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</si>
  <si>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</si>
  <si>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</si>
  <si>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</si>
  <si>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</si>
  <si>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</si>
  <si>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</si>
  <si>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</si>
  <si>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</si>
  <si>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</si>
  <si>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</si>
  <si>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</si>
  <si>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</si>
  <si>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</si>
  <si>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</si>
  <si>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</si>
  <si>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</si>
  <si>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</si>
  <si>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</si>
  <si>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</si>
  <si>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</si>
  <si>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</si>
  <si>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</si>
  <si>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</si>
  <si>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</si>
  <si>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</si>
  <si>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</si>
  <si>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</si>
  <si>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</si>
  <si>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</si>
  <si>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</si>
  <si>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</si>
  <si>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</si>
  <si>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</si>
  <si>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</si>
  <si>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</si>
  <si>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</si>
  <si>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</si>
  <si>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</si>
  <si>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</si>
  <si>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</si>
  <si>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</si>
  <si>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</si>
  <si>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</si>
  <si>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</si>
  <si>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</si>
  <si>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</si>
  <si>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</si>
  <si>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</si>
  <si>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</si>
  <si>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</si>
  <si>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</si>
  <si>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</si>
  <si>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</si>
  <si>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</si>
  <si>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</si>
  <si>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</si>
  <si>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</si>
  <si>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</si>
  <si>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</si>
  <si>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</si>
  <si>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</si>
  <si>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</si>
  <si>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</si>
  <si>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</si>
  <si>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</si>
  <si>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</si>
  <si>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</si>
  <si>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</si>
  <si>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</si>
  <si>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</si>
  <si>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</si>
  <si>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</si>
  <si>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</si>
  <si>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</si>
  <si>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</si>
  <si>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</si>
  <si>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</si>
  <si>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</si>
  <si>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</si>
  <si>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</si>
  <si>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</si>
  <si>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</si>
  <si>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</si>
  <si>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</si>
  <si>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</si>
  <si>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</si>
  <si>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</si>
  <si>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</si>
  <si>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</si>
  <si>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</si>
  <si>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</si>
  <si>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</si>
  <si>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</si>
  <si>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</si>
  <si>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</si>
  <si>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</si>
  <si>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</si>
  <si>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</si>
  <si>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</si>
  <si>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</si>
  <si>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</si>
  <si>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</si>
  <si>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</si>
  <si>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</si>
  <si>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</si>
  <si>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</si>
  <si>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</si>
  <si>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</si>
  <si>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</si>
  <si>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</si>
  <si>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</si>
  <si>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</si>
  <si>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</si>
  <si>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</si>
  <si>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</si>
  <si>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</si>
  <si>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</si>
  <si>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</si>
  <si>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</si>
  <si>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</si>
  <si>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</si>
  <si>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</si>
  <si>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</si>
  <si>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</si>
  <si>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</si>
  <si>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</si>
  <si>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</si>
  <si>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</si>
  <si>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</si>
  <si>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</si>
  <si>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</si>
  <si>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</si>
  <si>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</si>
  <si>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</si>
  <si>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</si>
  <si>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</si>
  <si>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</si>
  <si>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</si>
  <si>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</si>
  <si>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</si>
  <si>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</si>
  <si>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</si>
  <si>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</si>
  <si>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</si>
  <si>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</si>
  <si>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</si>
  <si>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</si>
  <si>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</si>
  <si>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</si>
  <si>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</si>
  <si>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</si>
  <si>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</si>
  <si>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</si>
  <si>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</si>
  <si>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</si>
  <si>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</si>
  <si>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</si>
  <si>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</si>
  <si>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</si>
  <si>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</si>
  <si>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</si>
  <si>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</si>
  <si>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</si>
  <si>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</si>
  <si>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</si>
  <si>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</si>
  <si>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</si>
  <si>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</si>
  <si>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</si>
  <si>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</si>
  <si>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</si>
  <si>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</si>
  <si>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</si>
  <si>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</si>
  <si>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</si>
  <si>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</si>
  <si>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</si>
  <si>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</si>
  <si>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</si>
  <si>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</si>
  <si>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</si>
  <si>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</si>
  <si>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</si>
  <si>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</si>
  <si>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</si>
  <si>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</si>
  <si>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</si>
  <si>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</si>
  <si>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</si>
  <si>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</si>
  <si>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</si>
  <si>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</si>
  <si>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</si>
  <si>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</si>
  <si>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</si>
  <si>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</si>
  <si>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</si>
  <si>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</si>
  <si>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</si>
  <si>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</si>
  <si>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</si>
  <si>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</si>
  <si>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</si>
  <si>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</si>
  <si>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</si>
  <si>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</si>
  <si>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</si>
  <si>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</si>
  <si>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</si>
  <si>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</si>
  <si>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</si>
  <si>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</si>
  <si>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</si>
  <si>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</si>
  <si>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</si>
  <si>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</si>
  <si>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</si>
  <si>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</si>
  <si>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</si>
  <si>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</si>
  <si>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</si>
  <si>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</si>
  <si>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</si>
  <si>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</si>
  <si>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</si>
  <si>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</si>
  <si>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</si>
  <si>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</si>
  <si>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</si>
  <si>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</si>
  <si>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</si>
  <si>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</si>
  <si>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</si>
  <si>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</si>
  <si>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</si>
  <si>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</si>
  <si>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</si>
  <si>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</si>
  <si>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</si>
  <si>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</si>
  <si>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</si>
  <si>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</si>
  <si>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</si>
  <si>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</si>
  <si>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</si>
  <si>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</si>
  <si>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</si>
  <si>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</si>
  <si>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</si>
  <si>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</si>
  <si>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</si>
  <si>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</si>
  <si>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</si>
  <si>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</si>
  <si>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</si>
  <si>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</si>
  <si>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</si>
  <si>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</si>
  <si>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</si>
  <si>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</si>
  <si>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</si>
  <si>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</si>
  <si>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</si>
  <si>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</si>
  <si>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</si>
  <si>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</si>
  <si>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</si>
  <si>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</si>
  <si>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</si>
  <si>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</si>
  <si>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</si>
  <si>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</si>
  <si>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</si>
  <si>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</si>
  <si>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</si>
  <si>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</si>
  <si>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</si>
  <si>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</si>
  <si>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</si>
  <si>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</si>
  <si>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</si>
  <si>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</si>
  <si>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</si>
  <si>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</si>
  <si>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</si>
  <si>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</si>
  <si>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</si>
  <si>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</si>
  <si>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</si>
  <si>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</si>
  <si>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</si>
  <si>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</si>
  <si>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</si>
  <si>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</si>
  <si>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</si>
  <si>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</si>
  <si>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</si>
  <si>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</si>
  <si>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</si>
  <si>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</si>
  <si>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</si>
  <si>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</si>
  <si>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</si>
  <si>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</si>
  <si>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</si>
  <si>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</si>
  <si>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</si>
  <si>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</si>
  <si>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</si>
  <si>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</si>
  <si>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</si>
  <si>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</si>
  <si>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</si>
  <si>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</si>
  <si>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</si>
  <si>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</si>
  <si>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</si>
  <si>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</si>
  <si>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</si>
  <si>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</si>
  <si>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</si>
  <si>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</si>
  <si>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</si>
  <si>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</si>
  <si>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</si>
  <si>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</si>
  <si>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</si>
  <si>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</si>
  <si>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</si>
  <si>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</si>
  <si>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</si>
  <si>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</si>
  <si>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</si>
  <si>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</si>
  <si>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</si>
  <si>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</si>
  <si>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</si>
  <si>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</si>
  <si>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</si>
  <si>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</si>
  <si>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</si>
  <si>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</si>
  <si>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</si>
  <si>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</si>
  <si>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</si>
  <si>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</si>
  <si>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</si>
  <si>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</si>
  <si>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</si>
  <si>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</si>
  <si>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</si>
  <si>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</si>
  <si>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</si>
  <si>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</si>
  <si>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</si>
  <si>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</si>
  <si>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</si>
  <si>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</si>
  <si>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</si>
  <si>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</si>
  <si>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</si>
  <si>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</si>
  <si>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</si>
  <si>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</si>
  <si>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</si>
  <si>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</si>
  <si>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</si>
  <si>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</si>
  <si>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</si>
  <si>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</si>
  <si>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</si>
  <si>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</si>
  <si>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</si>
  <si>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</si>
  <si>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</si>
  <si>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</si>
  <si>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</si>
  <si>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</si>
  <si>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</si>
  <si>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</si>
  <si>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</si>
  <si>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</si>
  <si>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</si>
  <si>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</si>
  <si>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</si>
  <si>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</si>
  <si>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</si>
  <si>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</si>
  <si>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</si>
  <si>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</si>
  <si>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</si>
  <si>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</si>
  <si>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</si>
  <si>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</si>
  <si>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</si>
  <si>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</si>
  <si>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</si>
  <si>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</si>
  <si>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</si>
  <si>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</si>
  <si>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</si>
  <si>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</si>
  <si>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</si>
  <si>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</si>
  <si>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</si>
  <si>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</si>
  <si>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</si>
  <si>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</si>
  <si>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</si>
  <si>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</si>
  <si>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</si>
  <si>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</si>
  <si>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</si>
  <si>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</si>
  <si>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</si>
  <si>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</si>
  <si>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</si>
  <si>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</si>
  <si>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</si>
  <si>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</si>
  <si>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</si>
  <si>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</si>
  <si>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</si>
  <si>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</si>
  <si>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</si>
  <si>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</si>
  <si>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</si>
  <si>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</si>
  <si>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</si>
  <si>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</si>
  <si>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</si>
  <si>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</si>
  <si>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</si>
  <si>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</si>
  <si>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</si>
  <si>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</si>
  <si>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</si>
  <si>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</si>
  <si>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</si>
  <si>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</si>
  <si>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</si>
  <si>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</si>
  <si>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</si>
  <si>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</si>
  <si>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</si>
  <si>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</si>
  <si>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</si>
  <si>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</si>
  <si>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</si>
  <si>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</si>
  <si>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</si>
  <si>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</si>
  <si>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</si>
  <si>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</si>
  <si>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</si>
  <si>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</si>
  <si>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</si>
  <si>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</si>
  <si>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</si>
  <si>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</si>
  <si>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</si>
  <si>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</si>
  <si>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</si>
  <si>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</si>
  <si>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</si>
  <si>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</si>
  <si>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</si>
  <si>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</si>
  <si>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</si>
  <si>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</si>
  <si>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</si>
  <si>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</si>
  <si>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</si>
  <si>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</si>
  <si>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</si>
  <si>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</si>
  <si>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</si>
  <si>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</si>
  <si>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</si>
  <si>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</si>
  <si>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</si>
  <si>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</si>
  <si>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</si>
  <si>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</si>
  <si>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</si>
  <si>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</si>
  <si>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</si>
  <si>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</si>
  <si>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</si>
  <si>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</si>
  <si>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</si>
  <si>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</si>
  <si>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</si>
  <si>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</si>
  <si>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</si>
  <si>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</si>
  <si>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</si>
  <si>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</si>
  <si>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</si>
  <si>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</si>
  <si>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</si>
  <si>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</si>
  <si>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</si>
  <si>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</si>
  <si>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</si>
  <si>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</si>
  <si>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</si>
  <si>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</si>
  <si>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</si>
  <si>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</si>
  <si>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</si>
  <si>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</si>
  <si>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</si>
  <si>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</si>
  <si>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</si>
  <si>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</si>
  <si>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</si>
  <si>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</si>
  <si>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</si>
  <si>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</si>
  <si>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</si>
  <si>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</si>
  <si>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</si>
  <si>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</si>
  <si>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</si>
  <si>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</si>
  <si>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</si>
  <si>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</si>
  <si>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</si>
  <si>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</si>
  <si>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</si>
  <si>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</si>
  <si>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</si>
  <si>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</si>
  <si>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</si>
  <si>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</si>
  <si>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</si>
  <si>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</si>
  <si>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</si>
  <si>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</si>
  <si>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</si>
  <si>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</si>
  <si>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</si>
  <si>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</si>
  <si>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</si>
  <si>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</si>
  <si>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</si>
  <si>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</si>
  <si>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</si>
  <si>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</si>
  <si>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</si>
  <si>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</si>
  <si>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</si>
  <si>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</si>
  <si>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</si>
  <si>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</si>
  <si>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</si>
  <si>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</si>
  <si>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</si>
  <si>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</si>
  <si>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</si>
  <si>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</si>
  <si>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</si>
  <si>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</si>
  <si>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</si>
  <si>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</si>
  <si>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</si>
  <si>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</si>
  <si>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</si>
  <si>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</si>
  <si>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</si>
  <si>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</si>
  <si>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</si>
  <si>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</si>
  <si>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</si>
  <si>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</si>
  <si>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</si>
  <si>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</si>
  <si>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</si>
  <si>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</si>
  <si>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</si>
  <si>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</si>
  <si>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</si>
  <si>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</si>
  <si>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</si>
  <si>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</si>
  <si>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</si>
  <si>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</si>
  <si>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</si>
  <si>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</si>
  <si>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</si>
  <si>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</si>
  <si>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</si>
  <si>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</si>
  <si>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</si>
  <si>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</si>
  <si>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</si>
  <si>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</si>
  <si>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</si>
  <si>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</si>
  <si>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</si>
  <si>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</si>
  <si>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</si>
  <si>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</si>
  <si>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</si>
  <si>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</si>
  <si>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</si>
  <si>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</si>
  <si>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</si>
  <si>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</si>
  <si>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</si>
  <si>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</si>
  <si>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</si>
  <si>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</si>
  <si>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</si>
  <si>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</si>
  <si>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</si>
  <si>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</si>
  <si>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</si>
  <si>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</si>
  <si>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</si>
  <si>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</si>
  <si>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</si>
  <si>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</si>
  <si>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</si>
  <si>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</si>
  <si>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</si>
  <si>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</si>
  <si>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</si>
  <si>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</si>
  <si>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</si>
  <si>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</si>
  <si>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</si>
  <si>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</si>
  <si>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</si>
  <si>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</si>
  <si>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</si>
  <si>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</si>
  <si>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</si>
  <si>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</si>
  <si>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</si>
  <si>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</si>
  <si>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</si>
  <si>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</si>
  <si>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</si>
  <si>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</si>
  <si>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</si>
  <si>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</si>
  <si>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</si>
  <si>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</si>
  <si>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</si>
  <si>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</si>
  <si>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</si>
  <si>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</si>
  <si>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</si>
  <si>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</si>
  <si>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</si>
  <si>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</si>
  <si>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</si>
  <si>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</si>
  <si>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</si>
  <si>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</si>
  <si>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</si>
  <si>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</si>
  <si>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</si>
  <si>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</si>
  <si>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</si>
  <si>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</si>
  <si>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</si>
  <si>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</si>
  <si>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</si>
  <si>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</si>
  <si>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</si>
  <si>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</si>
  <si>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</si>
  <si>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</si>
  <si>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</si>
  <si>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</si>
  <si>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</si>
  <si>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</si>
  <si>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</si>
  <si>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</si>
  <si>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</si>
  <si>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</si>
  <si>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</si>
  <si>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</si>
  <si>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</si>
  <si>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</si>
  <si>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</si>
  <si>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</si>
  <si>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</si>
  <si>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</si>
  <si>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</si>
  <si>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</si>
  <si>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</si>
  <si>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</si>
  <si>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</si>
  <si>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</si>
  <si>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</si>
  <si>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</si>
  <si>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</si>
  <si>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</si>
  <si>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</si>
  <si>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</si>
  <si>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</si>
  <si>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</si>
  <si>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</si>
  <si>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</si>
  <si>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</si>
  <si>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</si>
  <si>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</si>
  <si>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</si>
  <si>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</si>
  <si>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</si>
  <si>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</si>
  <si>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</si>
  <si>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</si>
  <si>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</si>
  <si>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</si>
  <si>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</si>
  <si>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</si>
  <si>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</si>
  <si>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</si>
  <si>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</si>
  <si>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</si>
  <si>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</si>
  <si>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</si>
  <si>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</si>
  <si>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</si>
  <si>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</si>
  <si>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</si>
  <si>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</si>
  <si>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</si>
  <si>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</si>
  <si>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</si>
  <si>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</si>
  <si>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</si>
  <si>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</si>
  <si>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</si>
  <si>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</si>
  <si>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</si>
  <si>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</si>
  <si>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</si>
  <si>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</si>
  <si>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</si>
  <si>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</si>
  <si>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</si>
  <si>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</si>
  <si>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</si>
  <si>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</si>
  <si>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</si>
  <si>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</si>
  <si>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</si>
  <si>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</si>
  <si>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</si>
  <si>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</si>
  <si>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</si>
  <si>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</si>
  <si>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</si>
  <si>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</si>
  <si>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</si>
  <si>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</si>
  <si>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</si>
  <si>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</si>
  <si>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</si>
  <si>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</si>
  <si>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</si>
  <si>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</si>
  <si>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</si>
  <si>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</si>
  <si>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</si>
  <si>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</si>
  <si>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</si>
  <si>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</si>
  <si>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</si>
  <si>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</si>
  <si>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</si>
  <si>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</si>
  <si>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</si>
  <si>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</si>
  <si>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</si>
  <si>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</si>
  <si>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</si>
  <si>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</si>
  <si>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</si>
  <si>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</si>
  <si>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</si>
  <si>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</si>
  <si>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</si>
  <si>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</si>
  <si>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</si>
  <si>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</si>
  <si>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</si>
  <si>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</si>
  <si>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</si>
  <si>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</si>
  <si>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</si>
  <si>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</si>
  <si>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</si>
  <si>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</si>
  <si>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</si>
  <si>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</si>
  <si>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</si>
  <si>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</si>
  <si>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</si>
  <si>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</si>
  <si>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</si>
  <si>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</si>
  <si>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</si>
  <si>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</si>
  <si>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</si>
  <si>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</si>
  <si>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</si>
  <si>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</si>
  <si>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</si>
  <si>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</si>
  <si>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Lapovo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</si>
</sst>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61</c:v>
                </c:pt>
                <c:pt idx="1">
                  <c:v>66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77</c:v>
                </c:pt>
                <c:pt idx="1">
                  <c:v>89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118</c:v>
                </c:pt>
                <c:pt idx="1">
                  <c:v>137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1678</c:v>
                </c:pt>
                <c:pt idx="1">
                  <c:v>1562</c:v>
                </c:pt>
                <c:pt idx="2">
                  <c:v>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15.496588324488247</c:v>
                </c:pt>
                <c:pt idx="1">
                  <c:v>58.77179681576952</c:v>
                </c:pt>
                <c:pt idx="2">
                  <c:v>25.73161485974223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80870272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870272"/>
        <c:crosses val="autoZero"/>
        <c:auto val="1"/>
        <c:lblAlgn val="ctr"/>
        <c:lblOffset val="100"/>
        <c:noMultiLvlLbl val="0"/>
      </c:catAx>
      <c:valAx>
        <c:axId val="2808702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104.5</c:v>
                </c:pt>
                <c:pt idx="1">
                  <c:v>96.3</c:v>
                </c:pt>
                <c:pt idx="2">
                  <c:v>126.3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136</c:v>
                </c:pt>
                <c:pt idx="1">
                  <c:v>107.1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4802432"/>
        <c:axId val="284820608"/>
      </c:barChart>
      <c:catAx>
        <c:axId val="28480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820608"/>
        <c:crosses val="autoZero"/>
        <c:auto val="1"/>
        <c:lblAlgn val="ctr"/>
        <c:lblOffset val="100"/>
        <c:noMultiLvlLbl val="0"/>
      </c:catAx>
      <c:valAx>
        <c:axId val="284820608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8024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110</c:v>
                </c:pt>
                <c:pt idx="1">
                  <c:v>92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577600"/>
        <c:axId val="286644096"/>
      </c:barChart>
      <c:catAx>
        <c:axId val="2855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644096"/>
        <c:crosses val="autoZero"/>
        <c:auto val="1"/>
        <c:lblAlgn val="ctr"/>
        <c:lblOffset val="100"/>
        <c:noMultiLvlLbl val="0"/>
      </c:catAx>
      <c:valAx>
        <c:axId val="28664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57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855168"/>
        <c:axId val="287912320"/>
      </c:barChart>
      <c:catAx>
        <c:axId val="28685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912320"/>
        <c:crosses val="autoZero"/>
        <c:auto val="1"/>
        <c:lblAlgn val="ctr"/>
        <c:lblOffset val="100"/>
        <c:noMultiLvlLbl val="0"/>
      </c:catAx>
      <c:valAx>
        <c:axId val="28791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8551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</c:v>
                </c:pt>
                <c:pt idx="1">
                  <c:v>40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17</c:v>
                </c:pt>
                <c:pt idx="1">
                  <c:v>23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28</c:v>
                </c:pt>
                <c:pt idx="1">
                  <c:v>32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8667904"/>
        <c:axId val="290396416"/>
      </c:barChart>
      <c:catAx>
        <c:axId val="2886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396416"/>
        <c:crosses val="autoZero"/>
        <c:auto val="1"/>
        <c:lblAlgn val="ctr"/>
        <c:lblOffset val="100"/>
        <c:noMultiLvlLbl val="0"/>
      </c:catAx>
      <c:valAx>
        <c:axId val="29039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667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1.7437452615617892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1.7892342683851401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2.0773313115996968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2.4564063684609554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2.2896133434420016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2.5322213798332069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2.9112964366944651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2.8809704321455647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3.0022744503411674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3.199393479909022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3.639120545868082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3.4874905231235784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3.8665655799848366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5.0037907505686121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3.8968915845337375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2.4564063684609554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1.9257012888551934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1.2282031842304777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2912512"/>
        <c:axId val="292918400"/>
      </c:barChart>
      <c:catAx>
        <c:axId val="292912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2918400"/>
        <c:crosses val="autoZero"/>
        <c:auto val="1"/>
        <c:lblAlgn val="ctr"/>
        <c:lblOffset val="100"/>
        <c:noMultiLvlLbl val="0"/>
      </c:catAx>
      <c:valAx>
        <c:axId val="2929184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2912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2.2896133434420016</c:v>
                </c:pt>
                <c:pt idx="1">
                  <c:v>2.1228203184230479</c:v>
                </c:pt>
                <c:pt idx="2">
                  <c:v>2.1986353297952994</c:v>
                </c:pt>
                <c:pt idx="3">
                  <c:v>2.759666413949962</c:v>
                </c:pt>
                <c:pt idx="4">
                  <c:v>2.4260803639120545</c:v>
                </c:pt>
                <c:pt idx="5">
                  <c:v>2.7748294162244123</c:v>
                </c:pt>
                <c:pt idx="6">
                  <c:v>2.8506444275966643</c:v>
                </c:pt>
                <c:pt idx="7">
                  <c:v>3.017437452615618</c:v>
                </c:pt>
                <c:pt idx="8">
                  <c:v>3.6997725549658833</c:v>
                </c:pt>
                <c:pt idx="9">
                  <c:v>3.4116755117513269</c:v>
                </c:pt>
                <c:pt idx="10">
                  <c:v>3.3510235026535251</c:v>
                </c:pt>
                <c:pt idx="11">
                  <c:v>3.56330553449583</c:v>
                </c:pt>
                <c:pt idx="12">
                  <c:v>3.9272175890826384</c:v>
                </c:pt>
                <c:pt idx="13">
                  <c:v>4.1394996209249433</c:v>
                </c:pt>
                <c:pt idx="14">
                  <c:v>3.5481425322213802</c:v>
                </c:pt>
                <c:pt idx="15">
                  <c:v>1.6224412433661863</c:v>
                </c:pt>
                <c:pt idx="16">
                  <c:v>1.0917361637604246</c:v>
                </c:pt>
                <c:pt idx="17">
                  <c:v>0.81880212282031839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3816192"/>
        <c:axId val="293817728"/>
      </c:barChart>
      <c:catAx>
        <c:axId val="2938161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3817728"/>
        <c:crosses val="autoZero"/>
        <c:auto val="1"/>
        <c:lblAlgn val="ctr"/>
        <c:lblOffset val="100"/>
        <c:noMultiLvlLbl val="0"/>
      </c:catAx>
      <c:valAx>
        <c:axId val="2938177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6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0.10197144799456152</c:v>
                </c:pt>
                <c:pt idx="1">
                  <c:v>0.1412928293889085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1.0197144799456153</c:v>
                </c:pt>
                <c:pt idx="1">
                  <c:v>0.45920169551395262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9.891230455472467</c:v>
                </c:pt>
                <c:pt idx="1">
                  <c:v>4.1681384669728008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24.745071380013599</c:v>
                </c:pt>
                <c:pt idx="1">
                  <c:v>15.930766513599433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52.549286199864042</c:v>
                </c:pt>
                <c:pt idx="1">
                  <c:v>67.008124337689864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3.6709721278042147</c:v>
                </c:pt>
                <c:pt idx="1">
                  <c:v>5.2278346873896151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8.0217539089055059</c:v>
                </c:pt>
                <c:pt idx="1">
                  <c:v>7.0646414694454265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8067840"/>
        <c:axId val="299213568"/>
      </c:barChart>
      <c:catAx>
        <c:axId val="29806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213568"/>
        <c:crosses val="autoZero"/>
        <c:auto val="1"/>
        <c:lblAlgn val="ctr"/>
        <c:lblOffset val="100"/>
        <c:noMultiLvlLbl val="0"/>
      </c:catAx>
      <c:valAx>
        <c:axId val="299213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067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31.781101291638343</c:v>
                </c:pt>
                <c:pt idx="1">
                  <c:v>26.209819851642528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33.174711080897353</c:v>
                </c:pt>
                <c:pt idx="1">
                  <c:v>38.572942423172023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34.908225696804898</c:v>
                </c:pt>
                <c:pt idx="1">
                  <c:v>34.969975273754855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0.13596193065941536</c:v>
                </c:pt>
                <c:pt idx="1">
                  <c:v>0.24726245143058992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9877888"/>
        <c:axId val="299879808"/>
      </c:barChart>
      <c:catAx>
        <c:axId val="29987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879808"/>
        <c:crosses val="autoZero"/>
        <c:auto val="1"/>
        <c:lblAlgn val="ctr"/>
        <c:lblOffset val="100"/>
        <c:noMultiLvlLbl val="0"/>
      </c:catAx>
      <c:valAx>
        <c:axId val="299879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8778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1298048"/>
        <c:axId val="301299584"/>
      </c:barChart>
      <c:catAx>
        <c:axId val="301298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299584"/>
        <c:crosses val="autoZero"/>
        <c:auto val="1"/>
        <c:lblAlgn val="ctr"/>
        <c:lblOffset val="100"/>
        <c:noMultiLvlLbl val="0"/>
      </c:catAx>
      <c:valAx>
        <c:axId val="301299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298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0.68</c:v>
                </c:pt>
                <c:pt idx="1">
                  <c:v>0.34</c:v>
                </c:pt>
                <c:pt idx="3">
                  <c:v>0.52</c:v>
                </c:pt>
                <c:pt idx="4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2342144"/>
        <c:axId val="302343680"/>
      </c:barChart>
      <c:catAx>
        <c:axId val="30234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343680"/>
        <c:crosses val="autoZero"/>
        <c:auto val="1"/>
        <c:lblAlgn val="ctr"/>
        <c:lblOffset val="100"/>
        <c:noMultiLvlLbl val="0"/>
      </c:catAx>
      <c:valAx>
        <c:axId val="3023436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3421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50</c:v>
                </c:pt>
                <c:pt idx="1">
                  <c:v>60.766961651917406</c:v>
                </c:pt>
                <c:pt idx="2">
                  <c:v>10.227272727272728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50</c:v>
                </c:pt>
                <c:pt idx="1">
                  <c:v>39.233038348082594</c:v>
                </c:pt>
                <c:pt idx="2">
                  <c:v>89.772727272727266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2559616"/>
        <c:axId val="302561152"/>
      </c:barChart>
      <c:catAx>
        <c:axId val="30255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561152"/>
        <c:crosses val="autoZero"/>
        <c:auto val="1"/>
        <c:lblAlgn val="ctr"/>
        <c:lblOffset val="100"/>
        <c:noMultiLvlLbl val="0"/>
      </c:catAx>
      <c:valAx>
        <c:axId val="3025611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559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688896"/>
        <c:axId val="302704512"/>
      </c:barChart>
      <c:catAx>
        <c:axId val="3026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704512"/>
        <c:crosses val="autoZero"/>
        <c:auto val="1"/>
        <c:lblAlgn val="ctr"/>
        <c:lblOffset val="100"/>
        <c:noMultiLvlLbl val="0"/>
      </c:catAx>
      <c:valAx>
        <c:axId val="30270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68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</c:v>
                </c:pt>
                <c:pt idx="1">
                  <c:v>20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34</c:v>
                </c:pt>
                <c:pt idx="1">
                  <c:v>38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757376"/>
        <c:axId val="303871488"/>
      </c:barChart>
      <c:catAx>
        <c:axId val="3027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871488"/>
        <c:crosses val="autoZero"/>
        <c:auto val="1"/>
        <c:lblAlgn val="ctr"/>
        <c:lblOffset val="100"/>
        <c:noMultiLvlLbl val="0"/>
      </c:catAx>
      <c:valAx>
        <c:axId val="303871488"/>
        <c:scaling>
          <c:orientation val="minMax"/>
          <c:max val="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2757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429</c:v>
                </c:pt>
                <c:pt idx="1">
                  <c:v>390</c:v>
                </c:pt>
                <c:pt idx="2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363</c:v>
                </c:pt>
                <c:pt idx="1">
                  <c:v>312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56</c:v>
                </c:pt>
                <c:pt idx="1">
                  <c:v>72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62</c:v>
                </c:pt>
                <c:pt idx="1">
                  <c:v>67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984640"/>
        <c:axId val="304063232"/>
      </c:barChart>
      <c:catAx>
        <c:axId val="3039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063232"/>
        <c:crosses val="autoZero"/>
        <c:auto val="1"/>
        <c:lblAlgn val="ctr"/>
        <c:lblOffset val="100"/>
        <c:noMultiLvlLbl val="0"/>
      </c:catAx>
      <c:valAx>
        <c:axId val="30406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3984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30.875576036866359</c:v>
                </c:pt>
                <c:pt idx="1">
                  <c:v>26.797088262056416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32.258064516129032</c:v>
                </c:pt>
                <c:pt idx="1">
                  <c:v>25.887170154686078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15.668202764976957</c:v>
                </c:pt>
                <c:pt idx="1">
                  <c:v>17.970882620564151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11.059907834101383</c:v>
                </c:pt>
                <c:pt idx="1">
                  <c:v>14.695177434030937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6.9124423963133648</c:v>
                </c:pt>
                <c:pt idx="1">
                  <c:v>7.279344858962693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3.225806451612903</c:v>
                </c:pt>
                <c:pt idx="1">
                  <c:v>7.3703366696997268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4597632"/>
        <c:axId val="304603520"/>
      </c:barChart>
      <c:catAx>
        <c:axId val="304597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603520"/>
        <c:crosses val="autoZero"/>
        <c:auto val="1"/>
        <c:lblAlgn val="ctr"/>
        <c:lblOffset val="100"/>
        <c:noMultiLvlLbl val="0"/>
      </c:catAx>
      <c:valAx>
        <c:axId val="304603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597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51.66</c:v>
                </c:pt>
                <c:pt idx="1">
                  <c:v>39.340000000000003</c:v>
                </c:pt>
                <c:pt idx="2">
                  <c:v>7.79</c:v>
                </c:pt>
                <c:pt idx="3">
                  <c:v>0.96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56.72</c:v>
                </c:pt>
                <c:pt idx="1">
                  <c:v>34.17</c:v>
                </c:pt>
                <c:pt idx="2">
                  <c:v>8.0500000000000007</c:v>
                </c:pt>
                <c:pt idx="3">
                  <c:v>0.84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5234688"/>
        <c:axId val="305236224"/>
      </c:barChart>
      <c:catAx>
        <c:axId val="30523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236224"/>
        <c:crosses val="autoZero"/>
        <c:auto val="1"/>
        <c:lblAlgn val="ctr"/>
        <c:lblOffset val="100"/>
        <c:noMultiLvlLbl val="0"/>
      </c:catAx>
      <c:valAx>
        <c:axId val="305236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2346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52398</c:v>
                </c:pt>
                <c:pt idx="1">
                  <c:v>59022</c:v>
                </c:pt>
                <c:pt idx="2">
                  <c:v>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247360"/>
        <c:axId val="305249280"/>
      </c:barChart>
      <c:catAx>
        <c:axId val="3052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249280"/>
        <c:crosses val="autoZero"/>
        <c:auto val="1"/>
        <c:lblAlgn val="ctr"/>
        <c:lblOffset val="100"/>
        <c:noMultiLvlLbl val="0"/>
      </c:catAx>
      <c:valAx>
        <c:axId val="3052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24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907</c:v>
                </c:pt>
                <c:pt idx="1">
                  <c:v>934</c:v>
                </c:pt>
                <c:pt idx="2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1209</c:v>
                </c:pt>
                <c:pt idx="1">
                  <c:v>1244</c:v>
                </c:pt>
                <c:pt idx="2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5261184"/>
        <c:axId val="305397760"/>
      </c:barChart>
      <c:catAx>
        <c:axId val="3052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397760"/>
        <c:crosses val="autoZero"/>
        <c:auto val="1"/>
        <c:lblAlgn val="ctr"/>
        <c:lblOffset val="100"/>
        <c:noMultiLvlLbl val="0"/>
      </c:catAx>
      <c:valAx>
        <c:axId val="30539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261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21.3</c:v>
                </c:pt>
                <c:pt idx="1">
                  <c:v>34</c:v>
                </c:pt>
                <c:pt idx="2">
                  <c:v>0</c:v>
                </c:pt>
                <c:pt idx="3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63.157894736842103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36.84210526315789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5446912"/>
        <c:axId val="305448832"/>
      </c:barChart>
      <c:catAx>
        <c:axId val="305446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448832"/>
        <c:crosses val="autoZero"/>
        <c:auto val="1"/>
        <c:lblAlgn val="ctr"/>
        <c:lblOffset val="100"/>
        <c:noMultiLvlLbl val="0"/>
      </c:catAx>
      <c:valAx>
        <c:axId val="3054488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4469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24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690112"/>
        <c:axId val="305714304"/>
      </c:barChart>
      <c:catAx>
        <c:axId val="3056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714304"/>
        <c:crosses val="autoZero"/>
        <c:auto val="1"/>
        <c:lblAlgn val="ctr"/>
        <c:lblOffset val="100"/>
        <c:noMultiLvlLbl val="0"/>
      </c:catAx>
      <c:valAx>
        <c:axId val="30571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69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28.5</c:v>
                </c:pt>
                <c:pt idx="1">
                  <c:v>33.5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743744"/>
        <c:axId val="305754880"/>
      </c:barChart>
      <c:catAx>
        <c:axId val="3057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754880"/>
        <c:crosses val="autoZero"/>
        <c:auto val="1"/>
        <c:lblAlgn val="ctr"/>
        <c:lblOffset val="100"/>
        <c:noMultiLvlLbl val="0"/>
      </c:catAx>
      <c:valAx>
        <c:axId val="30575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74374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14.4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952256"/>
        <c:axId val="306116480"/>
      </c:barChart>
      <c:catAx>
        <c:axId val="3059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6116480"/>
        <c:crosses val="autoZero"/>
        <c:auto val="1"/>
        <c:lblAlgn val="ctr"/>
        <c:lblOffset val="100"/>
        <c:noMultiLvlLbl val="0"/>
      </c:catAx>
      <c:valAx>
        <c:axId val="30611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952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54.5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26.32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7435008"/>
        <c:axId val="307436544"/>
      </c:barChart>
      <c:catAx>
        <c:axId val="3074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436544"/>
        <c:crosses val="autoZero"/>
        <c:auto val="1"/>
        <c:lblAlgn val="ctr"/>
        <c:lblOffset val="100"/>
        <c:noMultiLvlLbl val="0"/>
      </c:catAx>
      <c:valAx>
        <c:axId val="3074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743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476352"/>
        <c:axId val="307477888"/>
      </c:barChart>
      <c:catAx>
        <c:axId val="3074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477888"/>
        <c:crosses val="autoZero"/>
        <c:auto val="1"/>
        <c:lblAlgn val="ctr"/>
        <c:lblOffset val="100"/>
        <c:noMultiLvlLbl val="0"/>
      </c:catAx>
      <c:valAx>
        <c:axId val="3074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47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15</c:v>
                </c:pt>
                <c:pt idx="1">
                  <c:v>20.100000000000001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85</c:v>
                </c:pt>
                <c:pt idx="1">
                  <c:v>79.900000000000006</c:v>
                </c:pt>
                <c:pt idx="2">
                  <c:v>89.7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08642944"/>
        <c:axId val="308644480"/>
      </c:barChart>
      <c:catAx>
        <c:axId val="3086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644480"/>
        <c:crosses val="autoZero"/>
        <c:auto val="1"/>
        <c:lblAlgn val="ctr"/>
        <c:lblOffset val="100"/>
        <c:noMultiLvlLbl val="0"/>
      </c:catAx>
      <c:valAx>
        <c:axId val="308644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08642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1835</c:v>
                </c:pt>
                <c:pt idx="1">
                  <c:v>2027</c:v>
                </c:pt>
                <c:pt idx="2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136</c:v>
                </c:pt>
                <c:pt idx="1">
                  <c:v>155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298688"/>
        <c:axId val="285300224"/>
      </c:barChart>
      <c:catAx>
        <c:axId val="28529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00224"/>
        <c:crosses val="autoZero"/>
        <c:auto val="1"/>
        <c:lblAlgn val="ctr"/>
        <c:lblOffset val="100"/>
        <c:noMultiLvlLbl val="0"/>
      </c:catAx>
      <c:valAx>
        <c:axId val="285300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5298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2387</c:v>
                </c:pt>
                <c:pt idx="1">
                  <c:v>2453</c:v>
                </c:pt>
                <c:pt idx="2">
                  <c:v>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150</c:v>
                </c:pt>
                <c:pt idx="1">
                  <c:v>185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318528"/>
        <c:axId val="285320320"/>
      </c:barChart>
      <c:catAx>
        <c:axId val="28531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20320"/>
        <c:crosses val="autoZero"/>
        <c:auto val="1"/>
        <c:lblAlgn val="ctr"/>
        <c:lblOffset val="100"/>
        <c:noMultiLvlLbl val="0"/>
      </c:catAx>
      <c:valAx>
        <c:axId val="285320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531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1.3</c:v>
                </c:pt>
                <c:pt idx="1">
                  <c:v>1.2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1.1000000000000001</c:v>
                </c:pt>
                <c:pt idx="1">
                  <c:v>1.2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5547520"/>
        <c:axId val="285569792"/>
      </c:barChart>
      <c:catAx>
        <c:axId val="28554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569792"/>
        <c:crosses val="autoZero"/>
        <c:auto val="1"/>
        <c:lblAlgn val="ctr"/>
        <c:lblOffset val="100"/>
        <c:noMultiLvlLbl val="0"/>
      </c:catAx>
      <c:valAx>
        <c:axId val="285569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5547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25.7</c:v>
                </c:pt>
                <c:pt idx="1">
                  <c:v>26.9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36.1</c:v>
                </c:pt>
                <c:pt idx="2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5604480"/>
        <c:axId val="285610368"/>
      </c:barChart>
      <c:catAx>
        <c:axId val="2856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610368"/>
        <c:crosses val="autoZero"/>
        <c:auto val="1"/>
        <c:lblAlgn val="ctr"/>
        <c:lblOffset val="100"/>
        <c:noMultiLvlLbl val="0"/>
      </c:catAx>
      <c:valAx>
        <c:axId val="28561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604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92.397000000000006</c:v>
                </c:pt>
                <c:pt idx="1">
                  <c:v>96.587000000000003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636864"/>
        <c:axId val="285667328"/>
      </c:barChart>
      <c:catAx>
        <c:axId val="28563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667328"/>
        <c:crosses val="autoZero"/>
        <c:auto val="1"/>
        <c:lblAlgn val="ctr"/>
        <c:lblOffset val="100"/>
        <c:noMultiLvlLbl val="0"/>
      </c:catAx>
      <c:valAx>
        <c:axId val="285667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6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6639616"/>
        <c:axId val="286641152"/>
      </c:barChart>
      <c:catAx>
        <c:axId val="28663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641152"/>
        <c:crosses val="autoZero"/>
        <c:auto val="1"/>
        <c:lblAlgn val="ctr"/>
        <c:lblOffset val="100"/>
        <c:noMultiLvlLbl val="0"/>
      </c:catAx>
      <c:valAx>
        <c:axId val="28664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63961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121</c:v>
                </c:pt>
                <c:pt idx="1">
                  <c:v>125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111</c:v>
                </c:pt>
                <c:pt idx="1">
                  <c:v>106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888704"/>
        <c:axId val="286890240"/>
      </c:barChart>
      <c:catAx>
        <c:axId val="28688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890240"/>
        <c:crosses val="autoZero"/>
        <c:auto val="1"/>
        <c:lblAlgn val="ctr"/>
        <c:lblOffset val="100"/>
        <c:noMultiLvlLbl val="0"/>
      </c:catAx>
      <c:valAx>
        <c:axId val="28689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8887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18.8</c:v>
                </c:pt>
                <c:pt idx="1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55.4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25.8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61</c:v>
                </c:pt>
                <c:pt idx="1">
                  <c:v>66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77</c:v>
                </c:pt>
                <c:pt idx="1">
                  <c:v>89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</c:v>
                </c:pt>
                <c:pt idx="1">
                  <c:v>40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429</c:v>
                </c:pt>
                <c:pt idx="1">
                  <c:v>390</c:v>
                </c:pt>
                <c:pt idx="2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363</c:v>
                </c:pt>
                <c:pt idx="1">
                  <c:v>312</c:v>
                </c:pt>
                <c:pt idx="2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54.5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18.8</c:v>
                </c:pt>
                <c:pt idx="1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55.4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25.8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15</c:v>
                </c:pt>
                <c:pt idx="1">
                  <c:v>20.100000000000001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85</c:v>
                </c:pt>
                <c:pt idx="1">
                  <c:v>79.900000000000006</c:v>
                </c:pt>
                <c:pt idx="2">
                  <c:v>89.7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65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39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696</c:v>
                </c:pt>
                <c:pt idx="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118</c:v>
                </c:pt>
                <c:pt idx="1">
                  <c:v>137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24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92.397000000000006</c:v>
                </c:pt>
                <c:pt idx="1">
                  <c:v>96.587000000000003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1678</c:v>
                </c:pt>
                <c:pt idx="1">
                  <c:v>1562</c:v>
                </c:pt>
                <c:pt idx="2">
                  <c:v>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9328"/>
        <c:axId val="153961600"/>
      </c:barChart>
      <c:catAx>
        <c:axId val="153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15.496588324488247</c:v>
                </c:pt>
                <c:pt idx="1">
                  <c:v>58.77179681576952</c:v>
                </c:pt>
                <c:pt idx="2">
                  <c:v>25.73161485974223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65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39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104.5</c:v>
                </c:pt>
                <c:pt idx="1">
                  <c:v>96.3</c:v>
                </c:pt>
                <c:pt idx="2">
                  <c:v>126.3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136</c:v>
                </c:pt>
                <c:pt idx="1">
                  <c:v>107.1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110</c:v>
                </c:pt>
                <c:pt idx="1">
                  <c:v>92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17</c:v>
                </c:pt>
                <c:pt idx="1">
                  <c:v>23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28</c:v>
                </c:pt>
                <c:pt idx="1">
                  <c:v>32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1.7437452615617892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1.7892342683851401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2.0773313115996968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2.4564063684609554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2.2896133434420016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2.5322213798332069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2.9112964366944651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2.8809704321455647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3.0022744503411674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3.199393479909022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3.639120545868082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3.4874905231235784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3.8665655799848366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5.0037907505686121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3.8968915845337375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2.4564063684609554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1.9257012888551934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1.2282031842304777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2.2896133434420016</c:v>
                </c:pt>
                <c:pt idx="1">
                  <c:v>2.1228203184230479</c:v>
                </c:pt>
                <c:pt idx="2">
                  <c:v>2.1986353297952994</c:v>
                </c:pt>
                <c:pt idx="3">
                  <c:v>2.759666413949962</c:v>
                </c:pt>
                <c:pt idx="4">
                  <c:v>2.4260803639120545</c:v>
                </c:pt>
                <c:pt idx="5">
                  <c:v>2.7748294162244123</c:v>
                </c:pt>
                <c:pt idx="6">
                  <c:v>2.8506444275966643</c:v>
                </c:pt>
                <c:pt idx="7">
                  <c:v>3.017437452615618</c:v>
                </c:pt>
                <c:pt idx="8">
                  <c:v>3.6997725549658833</c:v>
                </c:pt>
                <c:pt idx="9">
                  <c:v>3.4116755117513269</c:v>
                </c:pt>
                <c:pt idx="10">
                  <c:v>3.3510235026535251</c:v>
                </c:pt>
                <c:pt idx="11">
                  <c:v>3.56330553449583</c:v>
                </c:pt>
                <c:pt idx="12">
                  <c:v>3.9272175890826384</c:v>
                </c:pt>
                <c:pt idx="13">
                  <c:v>4.1394996209249433</c:v>
                </c:pt>
                <c:pt idx="14">
                  <c:v>3.5481425322213802</c:v>
                </c:pt>
                <c:pt idx="15">
                  <c:v>1.6224412433661863</c:v>
                </c:pt>
                <c:pt idx="16">
                  <c:v>1.0917361637604246</c:v>
                </c:pt>
                <c:pt idx="17">
                  <c:v>0.81880212282031839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1072"/>
        <c:axId val="158237824"/>
      </c:barChart>
      <c:catAx>
        <c:axId val="158211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0.10197144799456152</c:v>
                </c:pt>
                <c:pt idx="1">
                  <c:v>0.1412928293889085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1.0197144799456153</c:v>
                </c:pt>
                <c:pt idx="1">
                  <c:v>0.45920169551395262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9.891230455472467</c:v>
                </c:pt>
                <c:pt idx="1">
                  <c:v>4.1681384669728008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24.745071380013599</c:v>
                </c:pt>
                <c:pt idx="1">
                  <c:v>15.930766513599433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52.549286199864042</c:v>
                </c:pt>
                <c:pt idx="1">
                  <c:v>67.008124337689864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3.6709721278042147</c:v>
                </c:pt>
                <c:pt idx="1">
                  <c:v>5.2278346873896151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8.0217539089055059</c:v>
                </c:pt>
                <c:pt idx="1">
                  <c:v>7.0646414694454265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31.781101291638343</c:v>
                </c:pt>
                <c:pt idx="1">
                  <c:v>26.209819851642528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33.174711080897353</c:v>
                </c:pt>
                <c:pt idx="1">
                  <c:v>38.572942423172023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34.908225696804898</c:v>
                </c:pt>
                <c:pt idx="1">
                  <c:v>34.969975273754855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0.13596193065941536</c:v>
                </c:pt>
                <c:pt idx="1">
                  <c:v>0.24726245143058992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776"/>
        <c:axId val="160182272"/>
      </c:barChart>
      <c:catAx>
        <c:axId val="16002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0.68</c:v>
                </c:pt>
                <c:pt idx="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50</c:v>
                </c:pt>
                <c:pt idx="1">
                  <c:v>60.766961651917406</c:v>
                </c:pt>
                <c:pt idx="2">
                  <c:v>10.227272727272728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50</c:v>
                </c:pt>
                <c:pt idx="1">
                  <c:v>39.233038348082594</c:v>
                </c:pt>
                <c:pt idx="2">
                  <c:v>89.772727272727266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</c:v>
                </c:pt>
                <c:pt idx="1">
                  <c:v>20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34</c:v>
                </c:pt>
                <c:pt idx="1">
                  <c:v>38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56</c:v>
                </c:pt>
                <c:pt idx="1">
                  <c:v>72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62</c:v>
                </c:pt>
                <c:pt idx="1">
                  <c:v>67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30.875576036866359</c:v>
                </c:pt>
                <c:pt idx="1">
                  <c:v>26.797088262056416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32.258064516129032</c:v>
                </c:pt>
                <c:pt idx="1">
                  <c:v>25.887170154686078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15.668202764976957</c:v>
                </c:pt>
                <c:pt idx="1">
                  <c:v>17.970882620564151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11.059907834101383</c:v>
                </c:pt>
                <c:pt idx="1">
                  <c:v>14.695177434030937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6.9124423963133648</c:v>
                </c:pt>
                <c:pt idx="1">
                  <c:v>7.279344858962693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3.225806451612903</c:v>
                </c:pt>
                <c:pt idx="1">
                  <c:v>7.3703366696997268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51.66</c:v>
                </c:pt>
                <c:pt idx="1">
                  <c:v>39.340000000000003</c:v>
                </c:pt>
                <c:pt idx="2">
                  <c:v>7.79</c:v>
                </c:pt>
                <c:pt idx="3">
                  <c:v>0.96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56.72</c:v>
                </c:pt>
                <c:pt idx="1">
                  <c:v>34.17</c:v>
                </c:pt>
                <c:pt idx="2">
                  <c:v>8.0500000000000007</c:v>
                </c:pt>
                <c:pt idx="3">
                  <c:v>0.84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52398</c:v>
                </c:pt>
                <c:pt idx="1">
                  <c:v>59022</c:v>
                </c:pt>
                <c:pt idx="2">
                  <c:v>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907</c:v>
                </c:pt>
                <c:pt idx="1">
                  <c:v>934</c:v>
                </c:pt>
                <c:pt idx="2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1209</c:v>
                </c:pt>
                <c:pt idx="1">
                  <c:v>1244</c:v>
                </c:pt>
                <c:pt idx="2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21.3</c:v>
                </c:pt>
                <c:pt idx="1">
                  <c:v>34</c:v>
                </c:pt>
                <c:pt idx="2">
                  <c:v>0</c:v>
                </c:pt>
                <c:pt idx="3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63.157894736842103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36.84210526315789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936"/>
        <c:axId val="167585280"/>
      </c:barChart>
      <c:catAx>
        <c:axId val="16757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696</c:v>
                </c:pt>
                <c:pt idx="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28.5</c:v>
                </c:pt>
                <c:pt idx="1">
                  <c:v>33.5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14.4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26.32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1835</c:v>
                </c:pt>
                <c:pt idx="1">
                  <c:v>2027</c:v>
                </c:pt>
                <c:pt idx="2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136</c:v>
                </c:pt>
                <c:pt idx="1">
                  <c:v>155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2387</c:v>
                </c:pt>
                <c:pt idx="1">
                  <c:v>2453</c:v>
                </c:pt>
                <c:pt idx="2">
                  <c:v>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150</c:v>
                </c:pt>
                <c:pt idx="1">
                  <c:v>185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1.3</c:v>
                </c:pt>
                <c:pt idx="1">
                  <c:v>1.2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1.1000000000000001</c:v>
                </c:pt>
                <c:pt idx="1">
                  <c:v>1.2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25.7</c:v>
                </c:pt>
                <c:pt idx="1">
                  <c:v>26.9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36.1</c:v>
                </c:pt>
                <c:pt idx="2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121</c:v>
                </c:pt>
                <c:pt idx="1">
                  <c:v>125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111</c:v>
                </c:pt>
                <c:pt idx="1">
                  <c:v>106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3323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3272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5787</v>
      </c>
      <c r="C4" s="35">
        <v>2922</v>
      </c>
      <c r="D4" s="63">
        <v>2865</v>
      </c>
      <c r="E4" s="211"/>
    </row>
    <row r="5" spans="1:5" ht="30" x14ac:dyDescent="0.25">
      <c r="A5" s="201" t="s">
        <v>716</v>
      </c>
      <c r="B5" s="72">
        <v>6369</v>
      </c>
      <c r="C5" s="61">
        <v>3211</v>
      </c>
      <c r="D5" s="111">
        <v>3158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792</v>
      </c>
      <c r="C4" s="71">
        <v>1248</v>
      </c>
    </row>
    <row r="5" spans="1:6" x14ac:dyDescent="0.25">
      <c r="A5" s="286" t="s">
        <v>719</v>
      </c>
      <c r="B5" s="214">
        <v>354</v>
      </c>
      <c r="C5" s="214">
        <v>465</v>
      </c>
    </row>
    <row r="6" spans="1:6" x14ac:dyDescent="0.25">
      <c r="A6" s="286" t="s">
        <v>720</v>
      </c>
      <c r="B6" s="214">
        <v>514</v>
      </c>
      <c r="C6" s="214">
        <v>538</v>
      </c>
    </row>
    <row r="7" spans="1:6" x14ac:dyDescent="0.25">
      <c r="A7" s="286" t="s">
        <v>721</v>
      </c>
      <c r="B7" s="214">
        <v>1040</v>
      </c>
      <c r="C7" s="214">
        <v>902</v>
      </c>
    </row>
    <row r="8" spans="1:6" x14ac:dyDescent="0.25">
      <c r="A8" s="286" t="s">
        <v>722</v>
      </c>
      <c r="B8" s="214">
        <v>6</v>
      </c>
      <c r="C8" s="214">
        <v>23</v>
      </c>
    </row>
    <row r="9" spans="1:6" x14ac:dyDescent="0.25">
      <c r="A9" s="286" t="s">
        <v>723</v>
      </c>
      <c r="B9" s="214">
        <v>314</v>
      </c>
      <c r="C9" s="214">
        <v>241</v>
      </c>
    </row>
    <row r="10" spans="1:6" ht="30" x14ac:dyDescent="0.25">
      <c r="A10" s="293" t="s">
        <v>724</v>
      </c>
      <c r="B10" s="214">
        <v>797</v>
      </c>
      <c r="C10" s="214">
        <v>162</v>
      </c>
    </row>
    <row r="11" spans="1:6" x14ac:dyDescent="0.25">
      <c r="A11" s="286" t="s">
        <v>887</v>
      </c>
      <c r="B11" s="214">
        <v>188</v>
      </c>
      <c r="C11" s="214">
        <v>253</v>
      </c>
    </row>
    <row r="12" spans="1:6" x14ac:dyDescent="0.25">
      <c r="A12" s="294" t="s">
        <v>16</v>
      </c>
      <c r="B12" s="1">
        <f>SUM(B4:B11)</f>
        <v>4005</v>
      </c>
      <c r="C12" s="1">
        <f>SUM(C4:C11)</f>
        <v>3832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961</v>
      </c>
      <c r="C19" s="71">
        <v>1274</v>
      </c>
    </row>
    <row r="20" spans="1:3" x14ac:dyDescent="0.25">
      <c r="A20" s="286" t="s">
        <v>719</v>
      </c>
      <c r="B20" s="214">
        <v>140</v>
      </c>
      <c r="C20" s="214">
        <v>169</v>
      </c>
    </row>
    <row r="21" spans="1:3" x14ac:dyDescent="0.25">
      <c r="A21" s="286" t="s">
        <v>720</v>
      </c>
      <c r="B21" s="214">
        <v>372</v>
      </c>
      <c r="C21" s="214">
        <v>437</v>
      </c>
    </row>
    <row r="22" spans="1:3" x14ac:dyDescent="0.25">
      <c r="A22" s="286" t="s">
        <v>721</v>
      </c>
      <c r="B22" s="214">
        <v>957</v>
      </c>
      <c r="C22" s="214">
        <v>855</v>
      </c>
    </row>
    <row r="23" spans="1:3" x14ac:dyDescent="0.25">
      <c r="A23" s="286" t="s">
        <v>722</v>
      </c>
      <c r="B23" s="214">
        <v>3</v>
      </c>
      <c r="C23" s="214">
        <v>3</v>
      </c>
    </row>
    <row r="24" spans="1:3" x14ac:dyDescent="0.25">
      <c r="A24" s="286" t="s">
        <v>723</v>
      </c>
      <c r="B24" s="214">
        <v>211</v>
      </c>
      <c r="C24" s="214">
        <v>161</v>
      </c>
    </row>
    <row r="25" spans="1:3" ht="30" x14ac:dyDescent="0.25">
      <c r="A25" s="293" t="s">
        <v>724</v>
      </c>
      <c r="B25" s="214">
        <v>565</v>
      </c>
      <c r="C25" s="214">
        <v>69</v>
      </c>
    </row>
    <row r="26" spans="1:3" x14ac:dyDescent="0.25">
      <c r="A26" s="286" t="s">
        <v>887</v>
      </c>
      <c r="B26" s="214">
        <v>105</v>
      </c>
      <c r="C26" s="214">
        <v>300</v>
      </c>
    </row>
    <row r="27" spans="1:3" x14ac:dyDescent="0.25">
      <c r="A27" s="294" t="s">
        <v>16</v>
      </c>
      <c r="B27" s="1">
        <f>SUM(B19:B26)</f>
        <v>3314</v>
      </c>
      <c r="C27" s="1">
        <f>SUM(C19:C26)</f>
        <v>3268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74.290000000000006</v>
      </c>
      <c r="C4" s="1018">
        <v>70.98</v>
      </c>
      <c r="D4" s="1018">
        <v>77.97</v>
      </c>
      <c r="E4" s="1019">
        <v>127</v>
      </c>
      <c r="F4" s="1019">
        <v>187.7</v>
      </c>
      <c r="G4" s="1020">
        <v>45.4</v>
      </c>
      <c r="H4" s="1021">
        <v>43.9</v>
      </c>
      <c r="I4" s="1022">
        <v>46.7</v>
      </c>
      <c r="J4" s="1019">
        <v>0</v>
      </c>
    </row>
    <row r="5" spans="1:12" x14ac:dyDescent="0.25">
      <c r="A5" s="498">
        <v>2021</v>
      </c>
      <c r="B5" s="757">
        <v>74.290000000000006</v>
      </c>
      <c r="C5" s="758">
        <v>71.09</v>
      </c>
      <c r="D5" s="758">
        <v>77.849999999999994</v>
      </c>
      <c r="E5" s="1023">
        <v>126</v>
      </c>
      <c r="F5" s="1023">
        <v>188.3</v>
      </c>
      <c r="G5" s="1024">
        <v>45.5</v>
      </c>
      <c r="H5" s="1025">
        <v>44</v>
      </c>
      <c r="I5" s="1026">
        <v>47</v>
      </c>
      <c r="J5" s="1023">
        <v>14.4</v>
      </c>
    </row>
    <row r="6" spans="1:12" x14ac:dyDescent="0.25">
      <c r="A6" s="499">
        <v>2022</v>
      </c>
      <c r="B6" s="1011">
        <v>76.19</v>
      </c>
      <c r="C6" s="1012">
        <v>73.84</v>
      </c>
      <c r="D6" s="1012">
        <v>78.760000000000005</v>
      </c>
      <c r="E6" s="1013">
        <v>120</v>
      </c>
      <c r="F6" s="1013">
        <v>192.3</v>
      </c>
      <c r="G6" s="1014">
        <v>46.1</v>
      </c>
      <c r="H6" s="1015">
        <v>44.4</v>
      </c>
      <c r="I6" s="1016">
        <v>47.7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14.4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1931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2224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66599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677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1918</v>
      </c>
      <c r="C5" s="70">
        <v>2116</v>
      </c>
      <c r="D5" s="55">
        <v>1209</v>
      </c>
      <c r="E5" s="110">
        <v>907</v>
      </c>
      <c r="F5" s="55">
        <v>30.2</v>
      </c>
      <c r="G5" s="55">
        <v>34.799999999999997</v>
      </c>
      <c r="H5" s="110">
        <v>25.7</v>
      </c>
      <c r="I5" s="55"/>
      <c r="J5" s="70"/>
      <c r="K5" s="55"/>
      <c r="L5" s="55"/>
      <c r="M5" s="71">
        <v>116</v>
      </c>
      <c r="N5" s="71">
        <v>111</v>
      </c>
      <c r="O5" s="71">
        <v>121</v>
      </c>
    </row>
    <row r="6" spans="1:16" x14ac:dyDescent="0.25">
      <c r="A6" s="215">
        <v>2021</v>
      </c>
      <c r="B6" s="212">
        <v>1932</v>
      </c>
      <c r="C6" s="212">
        <v>2179</v>
      </c>
      <c r="D6" s="58">
        <v>1244</v>
      </c>
      <c r="E6" s="160">
        <v>934</v>
      </c>
      <c r="F6" s="58">
        <v>31.5</v>
      </c>
      <c r="G6" s="58">
        <v>36.1</v>
      </c>
      <c r="H6" s="160">
        <v>26.9</v>
      </c>
      <c r="I6" s="58">
        <v>52398</v>
      </c>
      <c r="J6" s="212">
        <v>792</v>
      </c>
      <c r="K6" s="58">
        <v>363</v>
      </c>
      <c r="L6" s="58">
        <v>429</v>
      </c>
      <c r="M6" s="214">
        <v>115</v>
      </c>
      <c r="N6" s="214">
        <v>106</v>
      </c>
      <c r="O6" s="214">
        <v>125</v>
      </c>
    </row>
    <row r="7" spans="1:16" x14ac:dyDescent="0.25">
      <c r="A7" s="229">
        <v>2022</v>
      </c>
      <c r="B7" s="167">
        <v>1931</v>
      </c>
      <c r="C7" s="167">
        <v>2224</v>
      </c>
      <c r="D7" s="94">
        <v>1258</v>
      </c>
      <c r="E7" s="169">
        <v>966</v>
      </c>
      <c r="F7" s="94">
        <v>33.700000000000003</v>
      </c>
      <c r="G7" s="58">
        <v>38.4</v>
      </c>
      <c r="H7" s="160">
        <v>29.1</v>
      </c>
      <c r="I7" s="94">
        <v>59022</v>
      </c>
      <c r="J7" s="167">
        <v>702</v>
      </c>
      <c r="K7" s="94">
        <v>312</v>
      </c>
      <c r="L7" s="94">
        <v>390</v>
      </c>
      <c r="M7" s="214">
        <v>107</v>
      </c>
      <c r="N7" s="214">
        <v>96</v>
      </c>
      <c r="O7" s="214">
        <v>118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66599</v>
      </c>
      <c r="J8" s="1072">
        <v>677</v>
      </c>
      <c r="K8" s="1073">
        <v>309</v>
      </c>
      <c r="L8" s="1073">
        <v>368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52398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59022</v>
      </c>
      <c r="F14" s="514">
        <f>A5</f>
        <v>2020</v>
      </c>
      <c r="G14" s="310">
        <f>IF(ISBLANK(E5),"",E5)</f>
        <v>907</v>
      </c>
      <c r="H14" s="310">
        <f>IF(ISBLANK(D5),"",D5)</f>
        <v>1209</v>
      </c>
      <c r="K14" s="514">
        <f>A6</f>
        <v>2021</v>
      </c>
      <c r="L14" s="310">
        <f>IF(ISBLANK(L6),"",L6)</f>
        <v>429</v>
      </c>
      <c r="M14" s="310">
        <f>IF(ISBLANK(K6),"",K6)</f>
        <v>363</v>
      </c>
    </row>
    <row r="15" spans="1:16" x14ac:dyDescent="0.25">
      <c r="A15" s="481">
        <f>A8</f>
        <v>2023</v>
      </c>
      <c r="B15" s="311">
        <f t="shared" si="0"/>
        <v>66599</v>
      </c>
      <c r="F15" s="486">
        <f t="shared" ref="F15:F16" si="1">A6</f>
        <v>2021</v>
      </c>
      <c r="G15" s="479">
        <f t="shared" ref="G15:G16" si="2">IF(ISBLANK(E6),"",E6)</f>
        <v>934</v>
      </c>
      <c r="H15" s="479">
        <f t="shared" ref="H15:H16" si="3">IF(ISBLANK(D6),"",D6)</f>
        <v>1244</v>
      </c>
      <c r="K15" s="486">
        <f>A7</f>
        <v>2022</v>
      </c>
      <c r="L15" s="479">
        <f t="shared" ref="L15:L16" si="4">IF(ISBLANK(L7),"",L7)</f>
        <v>390</v>
      </c>
      <c r="M15" s="479">
        <f t="shared" ref="M15:M16" si="5">IF(ISBLANK(K7),"",K7)</f>
        <v>312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966</v>
      </c>
      <c r="H16" s="311">
        <f t="shared" si="3"/>
        <v>1258</v>
      </c>
      <c r="K16" s="481">
        <f>A8</f>
        <v>2023</v>
      </c>
      <c r="L16" s="311">
        <f t="shared" si="4"/>
        <v>368</v>
      </c>
      <c r="M16" s="311">
        <f t="shared" si="5"/>
        <v>309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1918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1932</v>
      </c>
      <c r="C21" s="373"/>
      <c r="D21" s="197"/>
      <c r="F21" s="514">
        <f>A5</f>
        <v>2020</v>
      </c>
      <c r="G21" s="310">
        <f>IF(ISBLANK(E5),"",E5)</f>
        <v>907</v>
      </c>
      <c r="H21" s="310">
        <f>IF(ISBLANK(D5),"",D5)</f>
        <v>1209</v>
      </c>
      <c r="K21" s="514">
        <f>A6</f>
        <v>2021</v>
      </c>
      <c r="L21" s="310">
        <f>IF(ISBLANK(L6),"",L6)</f>
        <v>429</v>
      </c>
      <c r="M21" s="310">
        <f>IF(ISBLANK(K6),"",K6)</f>
        <v>363</v>
      </c>
    </row>
    <row r="22" spans="1:15" x14ac:dyDescent="0.25">
      <c r="A22" s="481">
        <f t="shared" si="6"/>
        <v>2022</v>
      </c>
      <c r="B22" s="311">
        <f t="shared" si="7"/>
        <v>1931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934</v>
      </c>
      <c r="H22" s="479">
        <f t="shared" ref="H22:H23" si="10">IF(ISBLANK(D6),"",D6)</f>
        <v>1244</v>
      </c>
      <c r="K22" s="486">
        <f>A7</f>
        <v>2022</v>
      </c>
      <c r="L22" s="479">
        <f>IF(ISBLANK(L7),"",L7)</f>
        <v>390</v>
      </c>
      <c r="M22" s="479">
        <f>IF(ISBLANK(K7),"",K7)</f>
        <v>312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966</v>
      </c>
      <c r="H23" s="311">
        <f t="shared" si="10"/>
        <v>1258</v>
      </c>
      <c r="K23" s="481">
        <f>A8</f>
        <v>2023</v>
      </c>
      <c r="L23" s="311">
        <f>IF(ISBLANK(L8),"",L8)</f>
        <v>368</v>
      </c>
      <c r="M23" s="311">
        <f>IF(ISBLANK(K8),"",K8)</f>
        <v>309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1918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1932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1931</v>
      </c>
      <c r="C28" s="373"/>
      <c r="D28" s="197"/>
      <c r="F28" s="514">
        <f>A5</f>
        <v>2020</v>
      </c>
      <c r="G28" s="310">
        <f>IF(ISBLANK(H5),"",H5)</f>
        <v>25.7</v>
      </c>
      <c r="H28" s="310">
        <f>IF(ISBLANK(G5),"",G5)</f>
        <v>34.799999999999997</v>
      </c>
      <c r="K28" s="514">
        <f>A5</f>
        <v>2020</v>
      </c>
      <c r="L28" s="310">
        <f>IF(ISBLANK(O5),"",O5)</f>
        <v>121</v>
      </c>
      <c r="M28" s="310">
        <f>IF(ISBLANK(N5),"",N5)</f>
        <v>111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26.9</v>
      </c>
      <c r="H29" s="479">
        <f t="shared" ref="H29:H30" si="15">IF(ISBLANK(G6),"",G6)</f>
        <v>36.1</v>
      </c>
      <c r="K29" s="486">
        <f t="shared" ref="K29:K30" si="16">A6</f>
        <v>2021</v>
      </c>
      <c r="L29" s="479">
        <f t="shared" ref="L29:L30" si="17">IF(ISBLANK(O6),"",O6)</f>
        <v>125</v>
      </c>
      <c r="M29" s="479">
        <f t="shared" ref="M29:M30" si="18">IF(ISBLANK(N6),"",N6)</f>
        <v>106</v>
      </c>
    </row>
    <row r="30" spans="1:15" x14ac:dyDescent="0.25">
      <c r="F30" s="481">
        <f t="shared" si="13"/>
        <v>2022</v>
      </c>
      <c r="G30" s="311">
        <f t="shared" si="14"/>
        <v>29.1</v>
      </c>
      <c r="H30" s="311">
        <f t="shared" si="15"/>
        <v>38.4</v>
      </c>
      <c r="K30" s="481">
        <f t="shared" si="16"/>
        <v>2022</v>
      </c>
      <c r="L30" s="311">
        <f t="shared" si="17"/>
        <v>118</v>
      </c>
      <c r="M30" s="311">
        <f t="shared" si="18"/>
        <v>96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25.7</v>
      </c>
      <c r="H35" s="310">
        <f>IF(ISBLANK(G5),"",G5)</f>
        <v>34.799999999999997</v>
      </c>
      <c r="K35" s="514">
        <f>A5</f>
        <v>2020</v>
      </c>
      <c r="L35" s="310">
        <f>IF(ISBLANK(O5),"",O5)</f>
        <v>121</v>
      </c>
      <c r="M35" s="310">
        <f>IF(ISBLANK(N5),"",N5)</f>
        <v>111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26.9</v>
      </c>
      <c r="H36" s="479">
        <f t="shared" ref="H36:H37" si="21">IF(ISBLANK(G6),"",G6)</f>
        <v>36.1</v>
      </c>
      <c r="K36" s="486">
        <f t="shared" ref="K36:K37" si="22">A6</f>
        <v>2021</v>
      </c>
      <c r="L36" s="479">
        <f t="shared" ref="L36:L37" si="23">IF(ISBLANK(O6),"",O6)</f>
        <v>125</v>
      </c>
      <c r="M36" s="479">
        <f t="shared" ref="M36:M37" si="24">IF(ISBLANK(N6),"",N6)</f>
        <v>106</v>
      </c>
    </row>
    <row r="37" spans="6:15" x14ac:dyDescent="0.25">
      <c r="F37" s="481">
        <f t="shared" si="19"/>
        <v>2022</v>
      </c>
      <c r="G37" s="311">
        <f t="shared" si="20"/>
        <v>29.1</v>
      </c>
      <c r="H37" s="311">
        <f t="shared" si="21"/>
        <v>38.4</v>
      </c>
      <c r="K37" s="481">
        <f t="shared" si="22"/>
        <v>2022</v>
      </c>
      <c r="L37" s="311">
        <f t="shared" si="23"/>
        <v>118</v>
      </c>
      <c r="M37" s="311">
        <f t="shared" si="24"/>
        <v>96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24</v>
      </c>
      <c r="C6" s="35">
        <v>24.8</v>
      </c>
      <c r="D6" s="63">
        <v>23.3</v>
      </c>
      <c r="E6" s="35">
        <v>52.1</v>
      </c>
      <c r="F6" s="35">
        <v>49.6</v>
      </c>
      <c r="G6" s="35">
        <v>54.3</v>
      </c>
      <c r="H6" s="292">
        <v>23.9</v>
      </c>
      <c r="I6" s="35">
        <v>25.6</v>
      </c>
      <c r="J6" s="63">
        <v>22.4</v>
      </c>
      <c r="M6" s="127" t="s">
        <v>16</v>
      </c>
      <c r="N6" s="935">
        <f>IF(ISBLANK(B8),"",B8)</f>
        <v>19.600000000000001</v>
      </c>
      <c r="O6" s="935">
        <f>IF(ISBLANK(E8),"",E8)</f>
        <v>54.5</v>
      </c>
      <c r="P6" s="128">
        <f>IF(ISBLANK(H8),"",H8)</f>
        <v>25.8</v>
      </c>
    </row>
    <row r="7" spans="1:19" x14ac:dyDescent="0.25">
      <c r="A7" s="286">
        <v>2022</v>
      </c>
      <c r="B7" s="167">
        <v>20.9</v>
      </c>
      <c r="C7" s="94">
        <v>22.8</v>
      </c>
      <c r="D7" s="169">
        <v>19.5</v>
      </c>
      <c r="E7" s="94">
        <v>53.8</v>
      </c>
      <c r="F7" s="94">
        <v>51.3</v>
      </c>
      <c r="G7" s="94">
        <v>55.9</v>
      </c>
      <c r="H7" s="167">
        <v>25.2</v>
      </c>
      <c r="I7" s="94">
        <v>26</v>
      </c>
      <c r="J7" s="169">
        <v>24.6</v>
      </c>
    </row>
    <row r="8" spans="1:19" x14ac:dyDescent="0.25">
      <c r="A8" s="218">
        <v>2023</v>
      </c>
      <c r="B8" s="167">
        <v>19.600000000000001</v>
      </c>
      <c r="C8" s="94">
        <v>20.7</v>
      </c>
      <c r="D8" s="169">
        <v>18.8</v>
      </c>
      <c r="E8" s="94">
        <v>54.5</v>
      </c>
      <c r="F8" s="94">
        <v>53.4</v>
      </c>
      <c r="G8" s="94">
        <v>55.4</v>
      </c>
      <c r="H8" s="167">
        <v>25.8</v>
      </c>
      <c r="I8" s="94">
        <v>25.9</v>
      </c>
      <c r="J8" s="169">
        <v>25.8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18.8</v>
      </c>
      <c r="O12" s="936">
        <f>IF(ISBLANK(G8),"",G8)</f>
        <v>55.4</v>
      </c>
      <c r="P12" s="938">
        <f>IF(ISBLANK(J8),"",J8)</f>
        <v>25.8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20.7</v>
      </c>
      <c r="O13" s="937">
        <f>IF(ISBLANK(F8),"",F8)</f>
        <v>53.4</v>
      </c>
      <c r="P13" s="939">
        <f>IF(ISBLANK(I8),"",I8)</f>
        <v>25.9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19.600000000000001</v>
      </c>
      <c r="O20" s="935">
        <f>IF(ISBLANK(E8),"",E8)</f>
        <v>54.5</v>
      </c>
      <c r="P20" s="940">
        <f>IF(ISBLANK(H8),"",H8)</f>
        <v>25.8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18.8</v>
      </c>
      <c r="O24" s="936">
        <f>IF(ISBLANK(G8),"",G8)</f>
        <v>55.4</v>
      </c>
      <c r="P24" s="938">
        <f>IF(ISBLANK(J8),"",J8)</f>
        <v>25.8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20.7</v>
      </c>
      <c r="O25" s="937">
        <f>IF(ISBLANK(F8),"",F8)</f>
        <v>53.4</v>
      </c>
      <c r="P25" s="939">
        <f>IF(ISBLANK(I8),"",I8)</f>
        <v>25.9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299659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45437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290535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44054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522339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79202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255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53543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</v>
      </c>
      <c r="E20" s="600">
        <v>19.3</v>
      </c>
      <c r="F20" s="600">
        <v>21.3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21.1</v>
      </c>
      <c r="E21" s="751">
        <v>28.6</v>
      </c>
      <c r="F21" s="751">
        <v>34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7.3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21.3</v>
      </c>
      <c r="C30" s="204" t="s">
        <v>493</v>
      </c>
    </row>
    <row r="31" spans="1:11" x14ac:dyDescent="0.25">
      <c r="A31" s="698" t="s">
        <v>1430</v>
      </c>
      <c r="B31" s="734">
        <f>F21</f>
        <v>34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44.7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55</v>
      </c>
      <c r="C4" s="71">
        <v>4</v>
      </c>
      <c r="D4" s="71">
        <v>2</v>
      </c>
      <c r="G4" s="217">
        <f>A4</f>
        <v>2021</v>
      </c>
      <c r="H4" s="289">
        <f>IF(ISBLANK(C4),"",C4)</f>
        <v>4</v>
      </c>
      <c r="I4" s="289">
        <f>IF(ISBLANK(D4),"",D4)</f>
        <v>2</v>
      </c>
    </row>
    <row r="5" spans="1:9" x14ac:dyDescent="0.25">
      <c r="A5" s="286">
        <v>2022</v>
      </c>
      <c r="B5" s="214">
        <v>55</v>
      </c>
      <c r="C5" s="214">
        <v>2</v>
      </c>
      <c r="D5" s="214">
        <v>3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60</v>
      </c>
      <c r="C6" s="168">
        <v>2</v>
      </c>
      <c r="D6" s="168">
        <v>6</v>
      </c>
      <c r="G6" s="219">
        <f t="shared" si="0"/>
        <v>2023</v>
      </c>
      <c r="H6" s="291">
        <f t="shared" si="1"/>
        <v>2</v>
      </c>
      <c r="I6" s="291">
        <f t="shared" si="2"/>
        <v>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2</v>
      </c>
      <c r="I14" s="291">
        <f t="shared" si="5"/>
        <v>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233</v>
      </c>
      <c r="C23" s="71">
        <v>17</v>
      </c>
      <c r="D23" s="71">
        <v>28</v>
      </c>
      <c r="G23" s="217">
        <f>A23</f>
        <v>2021</v>
      </c>
      <c r="H23" s="289">
        <f>IF(ISBLANK(C23),"",C23)</f>
        <v>17</v>
      </c>
      <c r="I23" s="289">
        <f>IF(ISBLANK(D23),"",D23)</f>
        <v>28</v>
      </c>
    </row>
    <row r="24" spans="1:13" x14ac:dyDescent="0.25">
      <c r="A24" s="286">
        <v>2022</v>
      </c>
      <c r="B24" s="214">
        <v>245</v>
      </c>
      <c r="C24" s="214">
        <v>23</v>
      </c>
      <c r="D24" s="214">
        <v>32</v>
      </c>
      <c r="G24" s="286">
        <f t="shared" ref="G24:G25" si="6">A24</f>
        <v>2022</v>
      </c>
      <c r="H24" s="290">
        <f t="shared" ref="H24:H25" si="7">IF(ISBLANK(C24),"",C24)</f>
        <v>23</v>
      </c>
      <c r="I24" s="290">
        <f t="shared" ref="I24:I25" si="8">IF(ISBLANK(D24),"",D24)</f>
        <v>32</v>
      </c>
    </row>
    <row r="25" spans="1:13" x14ac:dyDescent="0.25">
      <c r="A25" s="218">
        <v>2023</v>
      </c>
      <c r="B25" s="168">
        <v>255</v>
      </c>
      <c r="C25" s="168">
        <v>15</v>
      </c>
      <c r="D25" s="168">
        <v>25</v>
      </c>
      <c r="G25" s="219">
        <f t="shared" si="6"/>
        <v>2023</v>
      </c>
      <c r="H25" s="291">
        <f t="shared" si="7"/>
        <v>15</v>
      </c>
      <c r="I25" s="291">
        <f t="shared" si="8"/>
        <v>25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17</v>
      </c>
      <c r="I31" s="289">
        <f>IF(ISBLANK(D23),"",D23)</f>
        <v>28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23</v>
      </c>
      <c r="I32" s="290">
        <f t="shared" si="10"/>
        <v>32</v>
      </c>
    </row>
    <row r="33" spans="7:9" x14ac:dyDescent="0.25">
      <c r="G33" s="219">
        <f t="shared" si="9"/>
        <v>2023</v>
      </c>
      <c r="H33" s="291">
        <f t="shared" ref="H33:I33" si="11">IF(ISBLANK(C25),"",C25)</f>
        <v>15</v>
      </c>
      <c r="I33" s="291">
        <f t="shared" si="11"/>
        <v>25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96871</v>
      </c>
      <c r="C4" s="1077">
        <v>13821</v>
      </c>
      <c r="D4" s="110">
        <v>101954</v>
      </c>
      <c r="E4" s="70">
        <v>14546</v>
      </c>
      <c r="F4" s="1076">
        <v>35522</v>
      </c>
      <c r="G4" s="70">
        <v>5068</v>
      </c>
      <c r="H4" s="1078">
        <v>483842</v>
      </c>
      <c r="I4" s="1077">
        <v>69032</v>
      </c>
    </row>
    <row r="5" spans="1:9" x14ac:dyDescent="0.25">
      <c r="A5" s="587">
        <v>2021</v>
      </c>
      <c r="B5" s="1079">
        <v>104792</v>
      </c>
      <c r="C5" s="1080">
        <v>15141</v>
      </c>
      <c r="D5" s="160">
        <v>155083</v>
      </c>
      <c r="E5" s="212">
        <v>22408</v>
      </c>
      <c r="F5" s="1079">
        <v>0</v>
      </c>
      <c r="G5" s="212">
        <v>0</v>
      </c>
      <c r="H5" s="1081">
        <v>543005</v>
      </c>
      <c r="I5" s="1080">
        <v>78458</v>
      </c>
    </row>
    <row r="6" spans="1:9" x14ac:dyDescent="0.25">
      <c r="A6" s="588">
        <v>2022</v>
      </c>
      <c r="B6" s="1082">
        <v>111094</v>
      </c>
      <c r="C6" s="1083">
        <v>16845</v>
      </c>
      <c r="D6" s="169">
        <v>177562</v>
      </c>
      <c r="E6" s="167">
        <v>26924</v>
      </c>
      <c r="F6" s="1082">
        <v>0</v>
      </c>
      <c r="G6" s="167">
        <v>0</v>
      </c>
      <c r="H6" s="1084">
        <v>522339</v>
      </c>
      <c r="I6" s="1083">
        <v>79202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44234</v>
      </c>
      <c r="C4" s="1076">
        <v>277893</v>
      </c>
      <c r="D4" s="1077">
        <v>39648</v>
      </c>
      <c r="E4" s="1076">
        <v>262114</v>
      </c>
      <c r="F4" s="1077">
        <v>37397</v>
      </c>
    </row>
    <row r="5" spans="1:6" x14ac:dyDescent="0.25">
      <c r="A5" s="480">
        <v>2021</v>
      </c>
      <c r="B5" s="1081">
        <v>49119</v>
      </c>
      <c r="C5" s="1079">
        <v>302994</v>
      </c>
      <c r="D5" s="1080">
        <v>43779</v>
      </c>
      <c r="E5" s="1079">
        <v>294268</v>
      </c>
      <c r="F5" s="1080">
        <v>42518</v>
      </c>
    </row>
    <row r="6" spans="1:6" ht="15.75" thickBot="1" x14ac:dyDescent="0.3">
      <c r="A6" s="960">
        <v>2022</v>
      </c>
      <c r="B6" s="1085">
        <v>53543</v>
      </c>
      <c r="C6" s="1086">
        <v>299659</v>
      </c>
      <c r="D6" s="1087">
        <v>45437</v>
      </c>
      <c r="E6" s="1086">
        <v>290535</v>
      </c>
      <c r="F6" s="1087">
        <v>44054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Lapovo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6595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76.19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192.3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5787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6369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163</v>
      </c>
      <c r="C63" s="548">
        <f>IF(ISBLANK('DEM2'!C7),"-",'DEM2'!C7)</f>
        <v>192</v>
      </c>
      <c r="D63" s="548"/>
      <c r="E63" s="548">
        <f>IF(ISBLANK('DEM2'!D8),"-",'DEM2'!D8)</f>
        <v>158</v>
      </c>
      <c r="F63" s="548">
        <f>IF(ISBLANK('DEM2'!C8),"-",'DEM2'!C8)</f>
        <v>209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216</v>
      </c>
      <c r="C64" s="317">
        <f>IF(ISBLANK('DEM2'!F7),"-",'DEM2'!F7)</f>
        <v>232</v>
      </c>
      <c r="D64" s="789"/>
      <c r="E64" s="317">
        <f>IF(ISBLANK('DEM2'!G8),"-",'DEM2'!G8)</f>
        <v>212</v>
      </c>
      <c r="F64" s="317">
        <f>IF(ISBLANK('DEM2'!F8),"-",'DEM2'!F8)</f>
        <v>227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139</v>
      </c>
      <c r="C65" s="345">
        <f>IF(ISBLANK('DEM2'!I7),"-",'DEM2'!I7)</f>
        <v>147</v>
      </c>
      <c r="D65" s="393"/>
      <c r="E65" s="345">
        <f>IF(ISBLANK('DEM2'!J8),"-",'DEM2'!J8)</f>
        <v>131</v>
      </c>
      <c r="F65" s="345">
        <f>IF(ISBLANK('DEM2'!I8),"-",'DEM2'!I8)</f>
        <v>151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486</v>
      </c>
      <c r="C66" s="348">
        <f>IF(ISBLANK('DEM2'!L7),"-",'DEM2'!L7)</f>
        <v>538</v>
      </c>
      <c r="D66" s="394"/>
      <c r="E66" s="348">
        <f>IF(ISBLANK('DEM2'!M8),"-",'DEM2'!M8)</f>
        <v>470</v>
      </c>
      <c r="F66" s="348">
        <f>IF(ISBLANK('DEM2'!L8),"-",'DEM2'!L8)</f>
        <v>552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556</v>
      </c>
      <c r="C67" s="345">
        <f>IF(ISBLANK('DEM2'!O7),"-",'DEM2'!O7)</f>
        <v>591</v>
      </c>
      <c r="D67" s="393"/>
      <c r="E67" s="345">
        <f>IF(ISBLANK('DEM2'!P8),"-",'DEM2'!P8)</f>
        <v>480</v>
      </c>
      <c r="F67" s="345">
        <f>IF(ISBLANK('DEM2'!O8),"-",'DEM2'!O8)</f>
        <v>525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2162</v>
      </c>
      <c r="C68" s="317">
        <f>IF(ISBLANK('DEM2'!R7),"-",'DEM2'!R7)</f>
        <v>2326</v>
      </c>
      <c r="D68" s="395"/>
      <c r="E68" s="317">
        <f>IF(ISBLANK('DEM2'!S8),"-",'DEM2'!S8)</f>
        <v>1996</v>
      </c>
      <c r="F68" s="317">
        <f>IF(ISBLANK('DEM2'!R8),"-",'DEM2'!R8)</f>
        <v>2096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3474</v>
      </c>
      <c r="C69" s="463">
        <f>IF(ISBLANK('DEM2'!U7),"-",'DEM2'!U7)</f>
        <v>3447</v>
      </c>
      <c r="D69" s="799"/>
      <c r="E69" s="463">
        <f>IF(ISBLANK('DEM2'!V8),"-",'DEM2'!V8)</f>
        <v>3323</v>
      </c>
      <c r="F69" s="463">
        <f>IF(ISBLANK('DEM2'!U8),"-",'DEM2'!U8)</f>
        <v>3272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17.2</v>
      </c>
      <c r="G116" s="407">
        <f>IF(ISBLANK('DEM2'!E24),"-",'DEM2'!E24)</f>
        <v>33.9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18.5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1931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2224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66599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677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23.9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36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32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522339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79202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177562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94255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26924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111094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16845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299659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45437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290535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44054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255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53543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710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532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518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1551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704</v>
      </c>
      <c r="C300" s="808">
        <f>IF(ISBLANK(POLJ3!C4),"-",POLJ3!C4)</f>
        <v>72</v>
      </c>
      <c r="D300" s="1160">
        <f>IF(ISBLANK(POLJ3!D4),"-",POLJ3!D4)</f>
        <v>632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678</v>
      </c>
      <c r="C301" s="789">
        <f>IF(ISBLANK(POLJ3!C5),"-",POLJ3!C5)</f>
        <v>412</v>
      </c>
      <c r="D301" s="1161">
        <f>IF(ISBLANK(POLJ3!D5),"-",POLJ3!D5)</f>
        <v>266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1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21</v>
      </c>
      <c r="C303" s="791">
        <f>IF(ISBLANK(POLJ3!C7),"-",POLJ3!C7)</f>
        <v>3</v>
      </c>
      <c r="D303" s="1163">
        <f>IF(ISBLANK(POLJ3!D7),"-",POLJ3!D7)</f>
        <v>18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710</v>
      </c>
      <c r="C304" s="807">
        <f>IF(ISBLANK(POLJ3!C8),"-",POLJ3!C8)</f>
        <v>69</v>
      </c>
      <c r="D304" s="1164">
        <f>IF(ISBLANK(POLJ3!D8),"-",POLJ3!D8)</f>
        <v>641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30.46</v>
      </c>
      <c r="C310" s="1165"/>
      <c r="D310" s="3"/>
      <c r="E310" s="5"/>
      <c r="F310" s="5"/>
      <c r="G310" s="815" t="s">
        <v>854</v>
      </c>
      <c r="H310" s="816">
        <f>IF(ISBLANK(POLJ2!H3),"-",POLJ2!H3)</f>
        <v>661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1798.29</v>
      </c>
      <c r="C311" s="1154"/>
      <c r="D311" s="3"/>
      <c r="E311" s="5"/>
      <c r="F311" s="5"/>
      <c r="G311" s="810" t="s">
        <v>855</v>
      </c>
      <c r="H311" s="248">
        <f>IF(ISBLANK(POLJ2!H4),"-",POLJ2!H4)</f>
        <v>2849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66.069999999999993</v>
      </c>
      <c r="C312" s="1154"/>
      <c r="D312" s="3"/>
      <c r="E312" s="5"/>
      <c r="F312" s="5"/>
      <c r="G312" s="810" t="s">
        <v>856</v>
      </c>
      <c r="H312" s="248">
        <f>IF(ISBLANK(POLJ2!H5),"-",POLJ2!H5)</f>
        <v>1181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19.91</v>
      </c>
      <c r="C313" s="1154"/>
      <c r="D313" s="3"/>
      <c r="E313" s="5"/>
      <c r="F313" s="5"/>
      <c r="G313" s="812" t="s">
        <v>857</v>
      </c>
      <c r="H313" s="249">
        <f>IF(ISBLANK(POLJ2!H6),"-",POLJ2!H6)</f>
        <v>11757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1.1200000000000001</v>
      </c>
      <c r="C314" s="1154"/>
      <c r="D314" s="3"/>
      <c r="E314" s="5"/>
      <c r="F314" s="5"/>
      <c r="G314" s="814" t="s">
        <v>847</v>
      </c>
      <c r="H314" s="817">
        <f>IF(ISBLANK(POLJ2!H7),"-",POLJ2!H7)</f>
        <v>16448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34.380000000000003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1950.23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53.6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179</v>
      </c>
      <c r="I364" s="808">
        <f>IF(ISBLANK(OBRAZ2!I6),"-",OBRAZ2!I6)</f>
        <v>179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85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67.5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65.454545454545453</v>
      </c>
      <c r="I377" s="851">
        <f>IF(ISBLANK(OBRAZ2!C14),"-",OBRAZ2!C23)</f>
        <v>68.715083798882688</v>
      </c>
      <c r="J377" s="851">
        <f>IF(ISBLANK(OBRAZ2!D14),"-",OBRAZ2!D23)</f>
        <v>77.184466019417471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9.0909090909090917</v>
      </c>
      <c r="I379" s="851">
        <f>IF(ISBLANK(OBRAZ2!C16),"-",OBRAZ2!C25)</f>
        <v>7.2625698324022352</v>
      </c>
      <c r="J379" s="851">
        <f>IF(ISBLANK(OBRAZ2!D16),"-",OBRAZ2!D25)</f>
        <v>2.912621359223301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25.454545454545453</v>
      </c>
      <c r="I380" s="852">
        <f>IF(ISBLANK(OBRAZ2!C17),"-",OBRAZ2!C26)</f>
        <v>24.022346368715084</v>
      </c>
      <c r="J380" s="852">
        <f>IF(ISBLANK(OBRAZ2!D17),"-",OBRAZ2!D26)</f>
        <v>19.902912621359224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132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207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91.1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64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134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2.6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139.1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1.35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1282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19.399999999999999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1282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6569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4.9000000000000004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95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34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60.2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96.587000000000003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2305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599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925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14.54243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125</v>
      </c>
      <c r="D696" s="3"/>
      <c r="E696" s="5"/>
      <c r="F696" s="5"/>
      <c r="G696" s="837">
        <v>2012</v>
      </c>
      <c r="H696" s="835">
        <f>IF(ISBLANK(INDEKSI2!B5),"-",INDEKSI2!B5)</f>
        <v>26.02</v>
      </c>
      <c r="I696" s="835">
        <f>IF(ISBLANK(INDEKSI2!C5),"-",INDEKSI2!C5)</f>
        <v>115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36.270000000000003</v>
      </c>
      <c r="D697" s="3"/>
      <c r="E697" s="5"/>
      <c r="F697" s="5"/>
      <c r="G697" s="838">
        <v>2013</v>
      </c>
      <c r="H697" s="559">
        <f>IF(ISBLANK(INDEKSI2!B6),"-",INDEKSI2!B6)</f>
        <v>29.66</v>
      </c>
      <c r="I697" s="559">
        <f>IF(ISBLANK(INDEKSI2!C6),"-",INDEKSI2!C6)</f>
        <v>91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15.85</v>
      </c>
      <c r="I698" s="836">
        <f>IF(ISBLANK(INDEKSI2!C7),"-",INDEKSI2!C7)</f>
        <v>156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232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2093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15.85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14.54243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36.270000000000003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30.61</v>
      </c>
      <c r="C4" s="721">
        <v>75</v>
      </c>
      <c r="D4" s="710"/>
      <c r="E4" s="711"/>
      <c r="F4" s="712"/>
    </row>
    <row r="5" spans="1:6" x14ac:dyDescent="0.25">
      <c r="A5" s="286">
        <v>2012</v>
      </c>
      <c r="B5" s="614">
        <v>26.02</v>
      </c>
      <c r="C5" s="722">
        <v>115</v>
      </c>
      <c r="D5" s="713"/>
      <c r="E5" s="641"/>
      <c r="F5" s="714"/>
    </row>
    <row r="6" spans="1:6" x14ac:dyDescent="0.25">
      <c r="A6" s="286">
        <v>2013</v>
      </c>
      <c r="B6" s="614">
        <v>29.66</v>
      </c>
      <c r="C6" s="722">
        <v>91</v>
      </c>
      <c r="D6" s="715">
        <v>14.54243</v>
      </c>
      <c r="E6" s="609">
        <v>125</v>
      </c>
      <c r="F6" s="716">
        <v>36.270000000000003</v>
      </c>
    </row>
    <row r="7" spans="1:6" x14ac:dyDescent="0.25">
      <c r="A7" s="219">
        <v>2014</v>
      </c>
      <c r="B7" s="615">
        <v>15.85</v>
      </c>
      <c r="C7" s="723">
        <v>156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710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518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532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30.46</v>
      </c>
      <c r="G3" s="217" t="s">
        <v>765</v>
      </c>
      <c r="H3" s="71">
        <v>661</v>
      </c>
    </row>
    <row r="4" spans="1:9" x14ac:dyDescent="0.25">
      <c r="A4" s="286" t="s">
        <v>760</v>
      </c>
      <c r="B4" s="214">
        <v>1798.29</v>
      </c>
      <c r="G4" s="286" t="s">
        <v>766</v>
      </c>
      <c r="H4" s="214">
        <v>2849</v>
      </c>
    </row>
    <row r="5" spans="1:9" x14ac:dyDescent="0.25">
      <c r="A5" s="286" t="s">
        <v>761</v>
      </c>
      <c r="B5" s="214">
        <v>66.069999999999993</v>
      </c>
      <c r="G5" s="286" t="s">
        <v>767</v>
      </c>
      <c r="H5" s="214">
        <v>1181</v>
      </c>
    </row>
    <row r="6" spans="1:9" x14ac:dyDescent="0.25">
      <c r="A6" s="286" t="s">
        <v>762</v>
      </c>
      <c r="B6" s="214">
        <v>19.91</v>
      </c>
      <c r="G6" s="286" t="s">
        <v>768</v>
      </c>
      <c r="H6" s="214">
        <v>11757</v>
      </c>
    </row>
    <row r="7" spans="1:9" x14ac:dyDescent="0.25">
      <c r="A7" s="286" t="s">
        <v>763</v>
      </c>
      <c r="B7" s="214">
        <v>1.1200000000000001</v>
      </c>
      <c r="G7" s="1" t="s">
        <v>24</v>
      </c>
      <c r="H7" s="288">
        <v>16448</v>
      </c>
    </row>
    <row r="8" spans="1:9" x14ac:dyDescent="0.25">
      <c r="A8" s="287" t="s">
        <v>764</v>
      </c>
      <c r="B8" s="73">
        <v>34.380000000000003</v>
      </c>
    </row>
    <row r="9" spans="1:9" x14ac:dyDescent="0.25">
      <c r="A9" s="1" t="s">
        <v>24</v>
      </c>
      <c r="B9" s="288">
        <v>1950.23</v>
      </c>
      <c r="I9" s="41" t="s">
        <v>876</v>
      </c>
    </row>
    <row r="10" spans="1:9" x14ac:dyDescent="0.25">
      <c r="G10" s="29" t="s">
        <v>775</v>
      </c>
      <c r="H10" s="58">
        <v>1551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704</v>
      </c>
      <c r="C4" s="55">
        <v>72</v>
      </c>
      <c r="D4" s="110">
        <v>632</v>
      </c>
    </row>
    <row r="5" spans="1:4" ht="30" customHeight="1" x14ac:dyDescent="0.25">
      <c r="A5" s="274" t="s">
        <v>884</v>
      </c>
      <c r="B5" s="212">
        <v>678</v>
      </c>
      <c r="C5" s="58">
        <v>412</v>
      </c>
      <c r="D5" s="160">
        <v>266</v>
      </c>
    </row>
    <row r="6" spans="1:4" x14ac:dyDescent="0.25">
      <c r="A6" s="274" t="s">
        <v>772</v>
      </c>
      <c r="B6" s="212">
        <v>2</v>
      </c>
      <c r="C6" s="58">
        <v>1</v>
      </c>
      <c r="D6" s="160">
        <v>1</v>
      </c>
    </row>
    <row r="7" spans="1:4" ht="30" x14ac:dyDescent="0.25">
      <c r="A7" s="274" t="s">
        <v>773</v>
      </c>
      <c r="B7" s="212">
        <v>21</v>
      </c>
      <c r="C7" s="58">
        <v>3</v>
      </c>
      <c r="D7" s="160">
        <v>18</v>
      </c>
    </row>
    <row r="8" spans="1:4" x14ac:dyDescent="0.25">
      <c r="A8" s="201" t="s">
        <v>774</v>
      </c>
      <c r="B8" s="72">
        <v>710</v>
      </c>
      <c r="C8" s="61">
        <v>69</v>
      </c>
      <c r="D8" s="111">
        <v>641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50</v>
      </c>
      <c r="C14" s="276">
        <f>D6/B6*100</f>
        <v>50</v>
      </c>
    </row>
    <row r="15" spans="1:4" ht="60" x14ac:dyDescent="0.25">
      <c r="A15" s="277" t="s">
        <v>885</v>
      </c>
      <c r="B15" s="282">
        <f>C5/B5*100</f>
        <v>60.766961651917406</v>
      </c>
      <c r="C15" s="278">
        <f>D5/B5*100</f>
        <v>39.233038348082594</v>
      </c>
    </row>
    <row r="16" spans="1:4" ht="30" x14ac:dyDescent="0.25">
      <c r="A16" s="279" t="s">
        <v>821</v>
      </c>
      <c r="B16" s="283">
        <f>C4/B4*100</f>
        <v>10.227272727272728</v>
      </c>
      <c r="C16" s="280">
        <f>D4/B4*100</f>
        <v>89.772727272727266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50</v>
      </c>
      <c r="C21" s="276">
        <f>C14</f>
        <v>50</v>
      </c>
    </row>
    <row r="22" spans="1:3" ht="60" x14ac:dyDescent="0.25">
      <c r="A22" s="277" t="s">
        <v>823</v>
      </c>
      <c r="B22" s="282">
        <f t="shared" ref="B22:C23" si="0">B15</f>
        <v>60.766961651917406</v>
      </c>
      <c r="C22" s="278">
        <f t="shared" si="0"/>
        <v>39.233038348082594</v>
      </c>
    </row>
    <row r="23" spans="1:3" ht="30" x14ac:dyDescent="0.25">
      <c r="A23" s="279" t="s">
        <v>858</v>
      </c>
      <c r="B23" s="285">
        <f t="shared" si="0"/>
        <v>10.227272727272728</v>
      </c>
      <c r="C23" s="284">
        <f t="shared" si="0"/>
        <v>89.772727272727266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53.6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67.5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204</v>
      </c>
      <c r="C6" s="973">
        <v>204</v>
      </c>
      <c r="D6" s="945">
        <v>0</v>
      </c>
      <c r="E6" s="973">
        <v>165</v>
      </c>
      <c r="F6" s="973">
        <v>165</v>
      </c>
      <c r="G6" s="945">
        <v>0</v>
      </c>
      <c r="H6" s="599">
        <v>179</v>
      </c>
      <c r="I6" s="616">
        <v>179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8</v>
      </c>
      <c r="C7" s="975">
        <v>8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</v>
      </c>
      <c r="C8" s="978">
        <v>3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108</v>
      </c>
      <c r="C14" s="751">
        <v>123</v>
      </c>
      <c r="D14" s="751">
        <v>159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15</v>
      </c>
      <c r="C16" s="1029">
        <v>13</v>
      </c>
      <c r="D16" s="751">
        <v>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42</v>
      </c>
      <c r="C17" s="752">
        <v>43</v>
      </c>
      <c r="D17" s="752">
        <v>41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65.454545454545453</v>
      </c>
      <c r="C23" s="290">
        <f>C14/SUM(C12:C17)*100</f>
        <v>68.715083798882688</v>
      </c>
      <c r="D23" s="290">
        <f>D14/SUM(D12:D17)*100</f>
        <v>77.184466019417471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9.0909090909090917</v>
      </c>
      <c r="C25" s="290">
        <f>C16/SUM(C12:C17)*100</f>
        <v>7.2625698324022352</v>
      </c>
      <c r="D25" s="290">
        <f>D16/SUM(D12:D17)*100</f>
        <v>2.912621359223301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25.454545454545453</v>
      </c>
      <c r="C26" s="291">
        <f>C17/SUM(C12:C17)*100</f>
        <v>24.022346368715084</v>
      </c>
      <c r="D26" s="291">
        <f>D17/SUM(D12:D17)*100</f>
        <v>19.902912621359224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15</v>
      </c>
      <c r="C7" s="600">
        <v>20.100000000000001</v>
      </c>
      <c r="D7" s="600">
        <v>10.3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85</v>
      </c>
      <c r="C9" s="752">
        <v>79.900000000000006</v>
      </c>
      <c r="D9" s="752">
        <v>89.7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15</v>
      </c>
      <c r="C13" s="697">
        <f t="shared" ref="C13:D13" si="1">IF(ISBLANK(C7),"",C7)</f>
        <v>20.100000000000001</v>
      </c>
      <c r="D13" s="697">
        <f t="shared" si="1"/>
        <v>10.3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85</v>
      </c>
      <c r="C15" s="699">
        <f t="shared" si="2"/>
        <v>79.900000000000006</v>
      </c>
      <c r="D15" s="699">
        <f t="shared" si="2"/>
        <v>89.7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15</v>
      </c>
      <c r="C18" s="697">
        <f t="shared" ref="C18:D18" si="4">IF(ISBLANK(C7),"",C7)</f>
        <v>20.100000000000001</v>
      </c>
      <c r="D18" s="697">
        <f t="shared" si="4"/>
        <v>10.3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85</v>
      </c>
      <c r="C20" s="699">
        <f t="shared" si="5"/>
        <v>79.900000000000006</v>
      </c>
      <c r="D20" s="699">
        <f t="shared" si="5"/>
        <v>89.7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104.5</v>
      </c>
      <c r="C5" s="611">
        <v>136</v>
      </c>
      <c r="D5" s="1030">
        <v>121.3</v>
      </c>
      <c r="F5" s="28"/>
      <c r="G5" s="693">
        <f>A5</f>
        <v>2020</v>
      </c>
      <c r="H5" s="669">
        <f>IF(ISBLANK(B5),"",B5)</f>
        <v>104.5</v>
      </c>
      <c r="I5" s="618">
        <f t="shared" ref="H5:I7" si="0">IF(ISBLANK(C5),"",C5)</f>
        <v>136</v>
      </c>
    </row>
    <row r="6" spans="1:10" x14ac:dyDescent="0.25">
      <c r="A6" s="749">
        <v>2021</v>
      </c>
      <c r="B6" s="601">
        <v>96.3</v>
      </c>
      <c r="C6" s="612">
        <v>107.1</v>
      </c>
      <c r="D6" s="946">
        <v>101.8</v>
      </c>
      <c r="F6" s="44"/>
      <c r="G6" s="693">
        <f t="shared" ref="G6:G7" si="1">A6</f>
        <v>2021</v>
      </c>
      <c r="H6" s="670">
        <f t="shared" si="0"/>
        <v>96.3</v>
      </c>
      <c r="I6" s="619">
        <f t="shared" si="0"/>
        <v>107.1</v>
      </c>
    </row>
    <row r="7" spans="1:10" x14ac:dyDescent="0.25">
      <c r="A7" s="750">
        <v>2022</v>
      </c>
      <c r="B7" s="601">
        <v>126.3</v>
      </c>
      <c r="C7" s="612">
        <v>92</v>
      </c>
      <c r="D7" s="946">
        <v>106.8</v>
      </c>
      <c r="F7" s="44"/>
      <c r="G7" s="693">
        <f t="shared" si="1"/>
        <v>2022</v>
      </c>
      <c r="H7" s="671">
        <f t="shared" si="0"/>
        <v>126.3</v>
      </c>
      <c r="I7" s="620">
        <f t="shared" si="0"/>
        <v>92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104.5</v>
      </c>
      <c r="I13" s="618">
        <f>IF(ISBLANK(C5),"",C5)</f>
        <v>136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96.3</v>
      </c>
      <c r="I14" s="619">
        <f t="shared" si="3"/>
        <v>107.1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126.3</v>
      </c>
      <c r="I15" s="620">
        <f t="shared" si="4"/>
        <v>92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Lapovo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6595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76.19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192.3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5787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6369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163</v>
      </c>
      <c r="C63" s="548">
        <f>IF(ISBLANK('DEM2'!C7),"-",'DEM2'!C7)</f>
        <v>192</v>
      </c>
      <c r="D63" s="548"/>
      <c r="E63" s="548">
        <f>IF(ISBLANK('DEM2'!D8),"-",'DEM2'!D8)</f>
        <v>158</v>
      </c>
      <c r="F63" s="548">
        <f>IF(ISBLANK('DEM2'!C8),"-",'DEM2'!C8)</f>
        <v>209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216</v>
      </c>
      <c r="C64" s="317">
        <f>IF(ISBLANK('DEM2'!F7),"-",'DEM2'!F7)</f>
        <v>232</v>
      </c>
      <c r="D64" s="789"/>
      <c r="E64" s="317">
        <f>IF(ISBLANK('DEM2'!G8),"-",'DEM2'!G8)</f>
        <v>212</v>
      </c>
      <c r="F64" s="317">
        <f>IF(ISBLANK('DEM2'!F8),"-",'DEM2'!F8)</f>
        <v>227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139</v>
      </c>
      <c r="C65" s="345">
        <f>IF(ISBLANK('DEM2'!I7),"-",'DEM2'!I7)</f>
        <v>147</v>
      </c>
      <c r="D65" s="393"/>
      <c r="E65" s="345">
        <f>IF(ISBLANK('DEM2'!J8),"-",'DEM2'!J8)</f>
        <v>131</v>
      </c>
      <c r="F65" s="345">
        <f>IF(ISBLANK('DEM2'!I8),"-",'DEM2'!I8)</f>
        <v>151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486</v>
      </c>
      <c r="C66" s="317">
        <f>IF(ISBLANK('DEM2'!L7),"-",'DEM2'!L7)</f>
        <v>538</v>
      </c>
      <c r="D66" s="395"/>
      <c r="E66" s="317">
        <f>IF(ISBLANK('DEM2'!M8),"-",'DEM2'!M8)</f>
        <v>470</v>
      </c>
      <c r="F66" s="317">
        <f>IF(ISBLANK('DEM2'!L8),"-",'DEM2'!L8)</f>
        <v>552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556</v>
      </c>
      <c r="C67" s="317">
        <f>IF(ISBLANK('DEM2'!O7),"-",'DEM2'!O7)</f>
        <v>591</v>
      </c>
      <c r="D67" s="395"/>
      <c r="E67" s="317">
        <f>IF(ISBLANK('DEM2'!P8),"-",'DEM2'!P8)</f>
        <v>480</v>
      </c>
      <c r="F67" s="317">
        <f>IF(ISBLANK('DEM2'!O8),"-",'DEM2'!O8)</f>
        <v>525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2162</v>
      </c>
      <c r="C68" s="414">
        <f>IF(ISBLANK('DEM2'!R7),"-",'DEM2'!R7)</f>
        <v>2326</v>
      </c>
      <c r="D68" s="420"/>
      <c r="E68" s="414">
        <f>IF(ISBLANK('DEM2'!S8),"-",'DEM2'!S8)</f>
        <v>1996</v>
      </c>
      <c r="F68" s="414">
        <f>IF(ISBLANK('DEM2'!R8),"-",'DEM2'!R8)</f>
        <v>2096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3474</v>
      </c>
      <c r="C69" s="463">
        <f>IF(ISBLANK('DEM2'!U7),"-",'DEM2'!U7)</f>
        <v>3447</v>
      </c>
      <c r="D69" s="799"/>
      <c r="E69" s="463">
        <f>IF(ISBLANK('DEM2'!V8),"-",'DEM2'!V8)</f>
        <v>3323</v>
      </c>
      <c r="F69" s="463">
        <f>IF(ISBLANK('DEM2'!U8),"-",'DEM2'!U8)</f>
        <v>3272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17.2</v>
      </c>
      <c r="G116" s="407">
        <f>IF(ISBLANK('DEM2'!E24),"-",'DEM2'!E24)</f>
        <v>33.9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18.5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1931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2224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66599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677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23.9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36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32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522339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79202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177562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94255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26924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111094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16845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299659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45437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290535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44054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255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53543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710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532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518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1551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704</v>
      </c>
      <c r="C300" s="808">
        <f>IF(ISBLANK(POLJ3!C4),"-",POLJ3!C4)</f>
        <v>72</v>
      </c>
      <c r="D300" s="1160">
        <f>IF(ISBLANK(POLJ3!D4),"-",POLJ3!D4)</f>
        <v>632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678</v>
      </c>
      <c r="C301" s="789">
        <f>IF(ISBLANK(POLJ3!C5),"-",POLJ3!C5)</f>
        <v>412</v>
      </c>
      <c r="D301" s="1161">
        <f>IF(ISBLANK(POLJ3!D5),"-",POLJ3!D5)</f>
        <v>266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1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21</v>
      </c>
      <c r="C303" s="791">
        <f>IF(ISBLANK(POLJ3!C7),"-",POLJ3!C7)</f>
        <v>3</v>
      </c>
      <c r="D303" s="1163">
        <f>IF(ISBLANK(POLJ3!D7),"-",POLJ3!D7)</f>
        <v>18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710</v>
      </c>
      <c r="C304" s="807">
        <f>IF(ISBLANK(POLJ3!C8),"-",POLJ3!C8)</f>
        <v>69</v>
      </c>
      <c r="D304" s="1164">
        <f>IF(ISBLANK(POLJ3!D8),"-",POLJ3!D8)</f>
        <v>641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30.46</v>
      </c>
      <c r="C310" s="1165"/>
      <c r="D310" s="3"/>
      <c r="E310" s="5"/>
      <c r="F310" s="5"/>
      <c r="G310" s="815" t="s">
        <v>765</v>
      </c>
      <c r="H310" s="816">
        <f>IF(ISBLANK(POLJ2!H3),"-",POLJ2!H3)</f>
        <v>661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1798.29</v>
      </c>
      <c r="C311" s="1154"/>
      <c r="D311" s="3"/>
      <c r="E311" s="5"/>
      <c r="F311" s="5"/>
      <c r="G311" s="810" t="s">
        <v>766</v>
      </c>
      <c r="H311" s="248">
        <f>IF(ISBLANK(POLJ2!H4),"-",POLJ2!H4)</f>
        <v>2849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66.069999999999993</v>
      </c>
      <c r="C312" s="1154"/>
      <c r="D312" s="3"/>
      <c r="E312" s="5"/>
      <c r="F312" s="5"/>
      <c r="G312" s="810" t="s">
        <v>767</v>
      </c>
      <c r="H312" s="248">
        <f>IF(ISBLANK(POLJ2!H5),"-",POLJ2!H5)</f>
        <v>1181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19.91</v>
      </c>
      <c r="C313" s="1154"/>
      <c r="D313" s="3"/>
      <c r="E313" s="5"/>
      <c r="F313" s="5"/>
      <c r="G313" s="812" t="s">
        <v>768</v>
      </c>
      <c r="H313" s="249">
        <f>IF(ISBLANK(POLJ2!H6),"-",POLJ2!H6)</f>
        <v>11757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1.1200000000000001</v>
      </c>
      <c r="C314" s="1154"/>
      <c r="D314" s="3"/>
      <c r="E314" s="5"/>
      <c r="F314" s="5"/>
      <c r="G314" s="814" t="s">
        <v>16</v>
      </c>
      <c r="H314" s="817">
        <f>IF(ISBLANK(POLJ2!H7),"-",POLJ2!H7)</f>
        <v>16448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34.380000000000003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1950.23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53.6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179</v>
      </c>
      <c r="I364" s="808">
        <f>IF(ISBLANK(OBRAZ2!I6),"-",OBRAZ2!I6)</f>
        <v>179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85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67.5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65.454545454545453</v>
      </c>
      <c r="I377" s="851">
        <f>IF(ISBLANK(OBRAZ2!C14),"-",OBRAZ2!C23)</f>
        <v>68.715083798882688</v>
      </c>
      <c r="J377" s="851">
        <f>IF(ISBLANK(OBRAZ2!D14),"-",OBRAZ2!D23)</f>
        <v>77.184466019417471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9.0909090909090917</v>
      </c>
      <c r="I379" s="851">
        <f>IF(ISBLANK(OBRAZ2!C16),"-",OBRAZ2!C25)</f>
        <v>7.2625698324022352</v>
      </c>
      <c r="J379" s="851">
        <f>IF(ISBLANK(OBRAZ2!D16),"-",OBRAZ2!D25)</f>
        <v>2.912621359223301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25.454545454545453</v>
      </c>
      <c r="I380" s="852">
        <f>IF(ISBLANK(OBRAZ2!C17),"-",OBRAZ2!C26)</f>
        <v>24.022346368715084</v>
      </c>
      <c r="J380" s="852">
        <f>IF(ISBLANK(OBRAZ2!D17),"-",OBRAZ2!D26)</f>
        <v>19.902912621359224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132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207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91.1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64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134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2.6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139.1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1.35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1282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19.399999999999999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1282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6569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4.9000000000000004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95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34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60.2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96.587000000000003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2305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599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925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14.54243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125</v>
      </c>
      <c r="D696" s="315"/>
      <c r="E696" s="314"/>
      <c r="F696" s="5"/>
      <c r="G696" s="837">
        <v>2012</v>
      </c>
      <c r="H696" s="835">
        <f>IF(ISBLANK(INDEKSI2!B5),"-",INDEKSI2!B5)</f>
        <v>26.02</v>
      </c>
      <c r="I696" s="835">
        <f>IF(ISBLANK(INDEKSI2!C5),"-",INDEKSI2!C5)</f>
        <v>115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36.270000000000003</v>
      </c>
      <c r="D697" s="315"/>
      <c r="E697" s="314"/>
      <c r="F697" s="5"/>
      <c r="G697" s="838">
        <v>2013</v>
      </c>
      <c r="H697" s="559">
        <f>IF(ISBLANK(INDEKSI2!B6),"-",INDEKSI2!B6)</f>
        <v>29.66</v>
      </c>
      <c r="I697" s="559">
        <f>IF(ISBLANK(INDEKSI2!C6),"-",INDEKSI2!C6)</f>
        <v>91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15.85</v>
      </c>
      <c r="I698" s="836">
        <f>IF(ISBLANK(INDEKSI2!C7),"-",INDEKSI2!C7)</f>
        <v>156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232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2093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</v>
      </c>
      <c r="D6" s="612">
        <v>1</v>
      </c>
      <c r="E6" s="612">
        <v>0</v>
      </c>
      <c r="F6" s="1033">
        <v>43</v>
      </c>
      <c r="G6" s="612">
        <v>28</v>
      </c>
      <c r="H6" s="980">
        <v>15</v>
      </c>
      <c r="I6" s="1034">
        <v>34.799999999999997</v>
      </c>
      <c r="J6" s="612">
        <v>43.4</v>
      </c>
      <c r="K6" s="1035">
        <v>25.4</v>
      </c>
      <c r="L6" s="1033">
        <v>65</v>
      </c>
      <c r="M6" s="612">
        <v>37</v>
      </c>
      <c r="N6" s="1028">
        <v>28</v>
      </c>
      <c r="O6" s="1034">
        <v>54.9</v>
      </c>
      <c r="P6" s="612">
        <v>58.3</v>
      </c>
      <c r="Q6" s="1028">
        <v>50.9</v>
      </c>
      <c r="R6" s="1033">
        <v>57</v>
      </c>
      <c r="S6" s="612">
        <v>34</v>
      </c>
      <c r="T6" s="1035">
        <v>23</v>
      </c>
    </row>
    <row r="7" spans="1:20" x14ac:dyDescent="0.25">
      <c r="A7" s="286">
        <v>2021</v>
      </c>
      <c r="B7" s="602">
        <v>1</v>
      </c>
      <c r="C7" s="601">
        <v>1</v>
      </c>
      <c r="D7" s="612">
        <v>1</v>
      </c>
      <c r="E7" s="612">
        <v>0</v>
      </c>
      <c r="F7" s="1033">
        <v>44</v>
      </c>
      <c r="G7" s="612">
        <v>20</v>
      </c>
      <c r="H7" s="980">
        <v>24</v>
      </c>
      <c r="I7" s="1034">
        <v>32.6</v>
      </c>
      <c r="J7" s="612">
        <v>28.6</v>
      </c>
      <c r="K7" s="1035">
        <v>36.9</v>
      </c>
      <c r="L7" s="1033">
        <v>79</v>
      </c>
      <c r="M7" s="612">
        <v>49</v>
      </c>
      <c r="N7" s="1028">
        <v>30</v>
      </c>
      <c r="O7" s="1034">
        <v>67.5</v>
      </c>
      <c r="P7" s="612">
        <v>73.7</v>
      </c>
      <c r="Q7" s="1028">
        <v>59.4</v>
      </c>
      <c r="R7" s="1033">
        <v>56</v>
      </c>
      <c r="S7" s="612">
        <v>30</v>
      </c>
      <c r="T7" s="1035">
        <v>26</v>
      </c>
    </row>
    <row r="8" spans="1:20" x14ac:dyDescent="0.25">
      <c r="A8" s="219">
        <v>2022</v>
      </c>
      <c r="B8" s="617">
        <v>1</v>
      </c>
      <c r="C8" s="947">
        <v>1</v>
      </c>
      <c r="D8" s="981">
        <v>1</v>
      </c>
      <c r="E8" s="981">
        <v>0</v>
      </c>
      <c r="F8" s="1036">
        <v>74</v>
      </c>
      <c r="G8" s="981">
        <v>38</v>
      </c>
      <c r="H8" s="979">
        <v>36</v>
      </c>
      <c r="I8" s="754">
        <v>53.6</v>
      </c>
      <c r="J8" s="981">
        <v>47.2</v>
      </c>
      <c r="K8" s="1037">
        <v>62.6</v>
      </c>
      <c r="L8" s="1036">
        <v>85</v>
      </c>
      <c r="M8" s="981">
        <v>53</v>
      </c>
      <c r="N8" s="691">
        <v>32</v>
      </c>
      <c r="O8" s="754">
        <v>67.5</v>
      </c>
      <c r="P8" s="981">
        <v>76.3</v>
      </c>
      <c r="Q8" s="691">
        <v>56.6</v>
      </c>
      <c r="R8" s="1036">
        <v>47</v>
      </c>
      <c r="S8" s="981">
        <v>23</v>
      </c>
      <c r="T8" s="1037">
        <v>24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132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207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91.1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63.157894736842103</v>
      </c>
      <c r="C21" s="739">
        <f>B10/(B7+B10)*100</f>
        <v>36.84210526315789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63.157894736842103</v>
      </c>
      <c r="C26" s="739">
        <f>C21</f>
        <v>36.84210526315789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2</v>
      </c>
      <c r="K5" s="55">
        <v>2</v>
      </c>
      <c r="L5" s="110">
        <v>0</v>
      </c>
      <c r="M5" s="70">
        <v>140</v>
      </c>
      <c r="N5" s="55">
        <v>224</v>
      </c>
      <c r="O5" s="70">
        <v>72</v>
      </c>
      <c r="P5" s="110">
        <v>0</v>
      </c>
    </row>
    <row r="6" spans="1:16" x14ac:dyDescent="0.25">
      <c r="A6" s="923" t="s">
        <v>259</v>
      </c>
      <c r="B6" s="1096">
        <v>2</v>
      </c>
      <c r="C6" s="1097">
        <v>0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2</v>
      </c>
      <c r="K6" s="58">
        <v>2</v>
      </c>
      <c r="L6" s="160">
        <v>0</v>
      </c>
      <c r="M6" s="212">
        <v>132</v>
      </c>
      <c r="N6" s="58">
        <v>207</v>
      </c>
      <c r="O6" s="212">
        <v>77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199</v>
      </c>
      <c r="N7" s="94">
        <v>215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91.6</v>
      </c>
      <c r="C5" s="611">
        <v>91.7</v>
      </c>
      <c r="D5" s="945">
        <v>91.5</v>
      </c>
      <c r="E5" s="610"/>
      <c r="F5" s="611"/>
      <c r="G5" s="945"/>
      <c r="H5" s="610"/>
      <c r="I5" s="611"/>
      <c r="J5" s="945"/>
      <c r="K5" s="610">
        <v>76</v>
      </c>
      <c r="L5" s="611">
        <v>40</v>
      </c>
      <c r="M5" s="945">
        <v>36</v>
      </c>
      <c r="N5" s="610">
        <v>100</v>
      </c>
      <c r="O5" s="611">
        <v>105.3</v>
      </c>
      <c r="P5" s="945">
        <v>94.7</v>
      </c>
      <c r="Q5" s="610">
        <v>0.6</v>
      </c>
      <c r="R5" s="611">
        <v>0.8</v>
      </c>
      <c r="S5" s="945">
        <v>0.4</v>
      </c>
    </row>
    <row r="6" spans="1:19" x14ac:dyDescent="0.25">
      <c r="A6" s="286">
        <v>2021</v>
      </c>
      <c r="B6" s="457">
        <v>95.1</v>
      </c>
      <c r="C6" s="458">
        <v>97</v>
      </c>
      <c r="D6" s="976">
        <v>93.1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71</v>
      </c>
      <c r="L6" s="458">
        <v>37</v>
      </c>
      <c r="M6" s="976">
        <v>34</v>
      </c>
      <c r="N6" s="457">
        <v>96</v>
      </c>
      <c r="O6" s="458">
        <v>97.3</v>
      </c>
      <c r="P6" s="976">
        <v>94.6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91.1</v>
      </c>
      <c r="C7" s="612">
        <v>93.4</v>
      </c>
      <c r="D7" s="980">
        <v>88.7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64</v>
      </c>
      <c r="L7" s="612">
        <v>33</v>
      </c>
      <c r="M7" s="980">
        <v>31</v>
      </c>
      <c r="N7" s="601">
        <v>104.9</v>
      </c>
      <c r="O7" s="612">
        <v>106.5</v>
      </c>
      <c r="P7" s="980">
        <v>103.3</v>
      </c>
      <c r="Q7" s="601">
        <v>0.7</v>
      </c>
      <c r="R7" s="612">
        <v>0.4</v>
      </c>
      <c r="S7" s="980">
        <v>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177562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26924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37</v>
      </c>
      <c r="C5" s="616">
        <v>14</v>
      </c>
      <c r="D5" s="616">
        <v>23</v>
      </c>
      <c r="E5" s="599">
        <v>114</v>
      </c>
      <c r="F5" s="616">
        <v>40</v>
      </c>
      <c r="G5" s="945">
        <v>74</v>
      </c>
      <c r="H5" s="616">
        <v>0</v>
      </c>
      <c r="I5" s="616">
        <v>0</v>
      </c>
      <c r="J5" s="616">
        <v>0</v>
      </c>
      <c r="K5" s="217">
        <f>SUM(B5,E5,H5)</f>
        <v>151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36</v>
      </c>
      <c r="C6" s="612">
        <v>12</v>
      </c>
      <c r="D6" s="946">
        <v>24</v>
      </c>
      <c r="E6" s="601">
        <v>115</v>
      </c>
      <c r="F6" s="612">
        <v>41</v>
      </c>
      <c r="G6" s="946">
        <v>74</v>
      </c>
      <c r="H6" s="601">
        <v>0</v>
      </c>
      <c r="I6" s="612">
        <v>0</v>
      </c>
      <c r="J6" s="612">
        <v>0</v>
      </c>
      <c r="K6" s="218">
        <f>SUM(B6,E6,H6)</f>
        <v>151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30</v>
      </c>
      <c r="C7" s="612">
        <v>16</v>
      </c>
      <c r="D7" s="946">
        <v>14</v>
      </c>
      <c r="E7" s="601">
        <v>104</v>
      </c>
      <c r="F7" s="612">
        <v>39</v>
      </c>
      <c r="G7" s="946">
        <v>65</v>
      </c>
      <c r="H7" s="601">
        <v>0</v>
      </c>
      <c r="I7" s="612">
        <v>0</v>
      </c>
      <c r="J7" s="612">
        <v>0</v>
      </c>
      <c r="K7" s="218">
        <f>SUM(B7,E7,H7)</f>
        <v>134</v>
      </c>
      <c r="M7" s="106" t="s">
        <v>285</v>
      </c>
      <c r="N7" s="220">
        <f>IF(ISBLANK(G7),"",G7)</f>
        <v>65</v>
      </c>
      <c r="O7" s="107">
        <f>IF(ISBLANK(F7),"",F7)</f>
        <v>39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14</v>
      </c>
      <c r="O8" s="83">
        <f>IF(ISBLANK(C7),"",C7)</f>
        <v>16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65</v>
      </c>
      <c r="O14" s="107">
        <f>IF(ISBLANK(F7),"",F7)</f>
        <v>39</v>
      </c>
      <c r="P14" s="211"/>
    </row>
    <row r="15" spans="1:17" ht="26.25" customHeight="1" x14ac:dyDescent="0.25">
      <c r="M15" s="108" t="s">
        <v>516</v>
      </c>
      <c r="N15" s="170">
        <f>IF(ISBLANK(D7),"",D7)</f>
        <v>14</v>
      </c>
      <c r="O15" s="83">
        <f>IF(ISBLANK(C7),"",C7)</f>
        <v>16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13</v>
      </c>
      <c r="D21" s="616">
        <v>6</v>
      </c>
      <c r="E21" s="599">
        <v>15</v>
      </c>
      <c r="F21" s="616">
        <v>3</v>
      </c>
      <c r="G21" s="945">
        <v>12</v>
      </c>
      <c r="H21" s="616">
        <v>0</v>
      </c>
      <c r="I21" s="616">
        <v>0</v>
      </c>
      <c r="J21" s="616">
        <v>0</v>
      </c>
      <c r="K21" s="217">
        <f>SUM(B21,E21,H21)</f>
        <v>34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22</v>
      </c>
      <c r="C22" s="1028">
        <v>6</v>
      </c>
      <c r="D22" s="980">
        <v>16</v>
      </c>
      <c r="E22" s="1034">
        <v>30</v>
      </c>
      <c r="F22" s="1028">
        <v>12</v>
      </c>
      <c r="G22" s="980">
        <v>18</v>
      </c>
      <c r="H22" s="1034">
        <v>0</v>
      </c>
      <c r="I22" s="1028">
        <v>0</v>
      </c>
      <c r="J22" s="1028">
        <v>0</v>
      </c>
      <c r="K22" s="218">
        <f>SUM(B22,E22,H22)</f>
        <v>52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14</v>
      </c>
      <c r="C23" s="1028">
        <v>4</v>
      </c>
      <c r="D23" s="980">
        <v>10</v>
      </c>
      <c r="E23" s="1034">
        <v>30</v>
      </c>
      <c r="F23" s="1028">
        <v>11</v>
      </c>
      <c r="G23" s="980">
        <v>19</v>
      </c>
      <c r="H23" s="1034">
        <v>0</v>
      </c>
      <c r="I23" s="1028">
        <v>0</v>
      </c>
      <c r="J23" s="1028">
        <v>0</v>
      </c>
      <c r="K23" s="218">
        <f>SUM(B23,E23,H23)</f>
        <v>44</v>
      </c>
      <c r="M23" s="106" t="s">
        <v>285</v>
      </c>
      <c r="N23" s="220">
        <f>IF(ISBLANK(G23),"",G23)</f>
        <v>19</v>
      </c>
      <c r="O23" s="107">
        <f>IF(ISBLANK(F23),"",F23)</f>
        <v>11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</v>
      </c>
      <c r="O24" s="109">
        <f>IF(ISBLANK(C23),"",C23)</f>
        <v>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19</v>
      </c>
      <c r="O30" s="107">
        <f>IF(ISBLANK(F23),"",F23)</f>
        <v>11</v>
      </c>
      <c r="P30" s="211"/>
    </row>
    <row r="31" spans="1:17" ht="27.75" customHeight="1" x14ac:dyDescent="0.25">
      <c r="M31" s="108" t="s">
        <v>516</v>
      </c>
      <c r="N31" s="221">
        <f>IF(ISBLANK(D23),"",D23)</f>
        <v>10</v>
      </c>
      <c r="O31" s="109">
        <f>IF(ISBLANK(C23),"",C23)</f>
        <v>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94255</v>
      </c>
      <c r="D5" s="253"/>
    </row>
    <row r="6" spans="1:4" ht="30" x14ac:dyDescent="0.25">
      <c r="A6" s="686" t="s">
        <v>474</v>
      </c>
      <c r="B6" s="617">
        <v>83307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1.2</v>
      </c>
      <c r="J5" s="611">
        <v>3.4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-1.2</v>
      </c>
      <c r="J6" s="458">
        <v>1.7</v>
      </c>
      <c r="K6" s="976">
        <v>-2.7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1.9</v>
      </c>
      <c r="K7" s="980">
        <v>-1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19</v>
      </c>
      <c r="C5" s="207">
        <v>23</v>
      </c>
      <c r="G5" s="113"/>
      <c r="H5" s="174" t="s">
        <v>586</v>
      </c>
      <c r="I5" s="207">
        <v>3</v>
      </c>
      <c r="J5" s="207">
        <v>4</v>
      </c>
    </row>
    <row r="6" spans="1:13" ht="15" customHeight="1" x14ac:dyDescent="0.25">
      <c r="A6" s="175" t="s">
        <v>587</v>
      </c>
      <c r="B6" s="208">
        <v>102</v>
      </c>
      <c r="C6" s="208">
        <v>31</v>
      </c>
      <c r="G6" s="113"/>
      <c r="H6" s="175" t="s">
        <v>587</v>
      </c>
      <c r="I6" s="208">
        <v>30</v>
      </c>
      <c r="J6" s="208">
        <v>13</v>
      </c>
    </row>
    <row r="7" spans="1:13" ht="15" customHeight="1" x14ac:dyDescent="0.25">
      <c r="A7" s="175" t="s">
        <v>588</v>
      </c>
      <c r="B7" s="208">
        <v>717</v>
      </c>
      <c r="C7" s="208">
        <v>347</v>
      </c>
      <c r="G7" s="113"/>
      <c r="H7" s="175" t="s">
        <v>588</v>
      </c>
      <c r="I7" s="208">
        <v>291</v>
      </c>
      <c r="J7" s="208">
        <v>118</v>
      </c>
    </row>
    <row r="8" spans="1:13" ht="15" customHeight="1" x14ac:dyDescent="0.25">
      <c r="A8" s="175" t="s">
        <v>589</v>
      </c>
      <c r="B8" s="208">
        <v>886</v>
      </c>
      <c r="C8" s="208">
        <v>567</v>
      </c>
      <c r="G8" s="113"/>
      <c r="H8" s="175" t="s">
        <v>589</v>
      </c>
      <c r="I8" s="208">
        <v>728</v>
      </c>
      <c r="J8" s="208">
        <v>451</v>
      </c>
    </row>
    <row r="9" spans="1:13" ht="15" customHeight="1" x14ac:dyDescent="0.25">
      <c r="A9" s="175" t="s">
        <v>590</v>
      </c>
      <c r="B9" s="208">
        <v>1510</v>
      </c>
      <c r="C9" s="208">
        <v>2044</v>
      </c>
      <c r="G9" s="113"/>
      <c r="H9" s="175" t="s">
        <v>590</v>
      </c>
      <c r="I9" s="208">
        <v>1546</v>
      </c>
      <c r="J9" s="208">
        <v>1897</v>
      </c>
    </row>
    <row r="10" spans="1:13" ht="15" customHeight="1" x14ac:dyDescent="0.25">
      <c r="A10" s="175" t="s">
        <v>591</v>
      </c>
      <c r="B10" s="208">
        <v>127</v>
      </c>
      <c r="C10" s="208">
        <v>146</v>
      </c>
      <c r="G10" s="113"/>
      <c r="H10" s="175" t="s">
        <v>591</v>
      </c>
      <c r="I10" s="208">
        <v>108</v>
      </c>
      <c r="J10" s="208">
        <v>148</v>
      </c>
    </row>
    <row r="11" spans="1:13" ht="15" customHeight="1" x14ac:dyDescent="0.25">
      <c r="A11" s="176" t="s">
        <v>592</v>
      </c>
      <c r="B11" s="209">
        <v>130</v>
      </c>
      <c r="C11" s="209">
        <v>136</v>
      </c>
      <c r="G11" s="113"/>
      <c r="H11" s="176" t="s">
        <v>592</v>
      </c>
      <c r="I11" s="209">
        <v>236</v>
      </c>
      <c r="J11" s="209">
        <v>200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19</v>
      </c>
      <c r="C17" s="178">
        <f>IF(ISBLANK(C5),"0",C5)</f>
        <v>23</v>
      </c>
      <c r="G17" s="113"/>
      <c r="H17" s="174" t="s">
        <v>586</v>
      </c>
      <c r="I17" s="177">
        <f>IF(ISBLANK(I5),"0",I5)</f>
        <v>3</v>
      </c>
      <c r="J17" s="178">
        <f>IF(ISBLANK(J5),"0",J5)</f>
        <v>4</v>
      </c>
    </row>
    <row r="18" spans="1:13" ht="15" customHeight="1" x14ac:dyDescent="0.25">
      <c r="A18" s="175" t="s">
        <v>587</v>
      </c>
      <c r="B18" s="179">
        <f t="shared" ref="B18:C18" si="0">IF(ISBLANK(B6),"0",B6)</f>
        <v>102</v>
      </c>
      <c r="C18" s="180">
        <f t="shared" si="0"/>
        <v>31</v>
      </c>
      <c r="G18" s="113"/>
      <c r="H18" s="175" t="s">
        <v>587</v>
      </c>
      <c r="I18" s="179">
        <f t="shared" ref="I18:J18" si="1">IF(ISBLANK(I6),"0",I6)</f>
        <v>30</v>
      </c>
      <c r="J18" s="180">
        <f t="shared" si="1"/>
        <v>13</v>
      </c>
    </row>
    <row r="19" spans="1:13" ht="15" customHeight="1" x14ac:dyDescent="0.25">
      <c r="A19" s="175" t="s">
        <v>588</v>
      </c>
      <c r="B19" s="179">
        <f t="shared" ref="B19:C19" si="2">IF(ISBLANK(B7),"0",B7)</f>
        <v>717</v>
      </c>
      <c r="C19" s="180">
        <f t="shared" si="2"/>
        <v>347</v>
      </c>
      <c r="G19" s="113"/>
      <c r="H19" s="175" t="s">
        <v>588</v>
      </c>
      <c r="I19" s="179">
        <f t="shared" ref="I19:J19" si="3">IF(ISBLANK(I7),"0",I7)</f>
        <v>291</v>
      </c>
      <c r="J19" s="180">
        <f t="shared" si="3"/>
        <v>118</v>
      </c>
    </row>
    <row r="20" spans="1:13" ht="15" customHeight="1" x14ac:dyDescent="0.25">
      <c r="A20" s="175" t="s">
        <v>589</v>
      </c>
      <c r="B20" s="179">
        <f t="shared" ref="B20:C20" si="4">IF(ISBLANK(B8),"0",B8)</f>
        <v>886</v>
      </c>
      <c r="C20" s="180">
        <f t="shared" si="4"/>
        <v>567</v>
      </c>
      <c r="G20" s="113"/>
      <c r="H20" s="175" t="s">
        <v>589</v>
      </c>
      <c r="I20" s="179">
        <f t="shared" ref="I20:J20" si="5">IF(ISBLANK(I8),"0",I8)</f>
        <v>728</v>
      </c>
      <c r="J20" s="180">
        <f t="shared" si="5"/>
        <v>451</v>
      </c>
    </row>
    <row r="21" spans="1:13" ht="15" customHeight="1" x14ac:dyDescent="0.25">
      <c r="A21" s="175" t="s">
        <v>590</v>
      </c>
      <c r="B21" s="179">
        <f t="shared" ref="B21:C21" si="6">IF(ISBLANK(B9),"0",B9)</f>
        <v>1510</v>
      </c>
      <c r="C21" s="180">
        <f t="shared" si="6"/>
        <v>2044</v>
      </c>
      <c r="G21" s="113"/>
      <c r="H21" s="175" t="s">
        <v>590</v>
      </c>
      <c r="I21" s="179">
        <f t="shared" ref="I21:J21" si="7">IF(ISBLANK(I9),"0",I9)</f>
        <v>1546</v>
      </c>
      <c r="J21" s="180">
        <f t="shared" si="7"/>
        <v>1897</v>
      </c>
    </row>
    <row r="22" spans="1:13" ht="15" customHeight="1" x14ac:dyDescent="0.25">
      <c r="A22" s="175" t="s">
        <v>591</v>
      </c>
      <c r="B22" s="179">
        <f t="shared" ref="B22:C22" si="8">IF(ISBLANK(B10),"0",B10)</f>
        <v>127</v>
      </c>
      <c r="C22" s="180">
        <f t="shared" si="8"/>
        <v>146</v>
      </c>
      <c r="G22" s="113"/>
      <c r="H22" s="175" t="s">
        <v>591</v>
      </c>
      <c r="I22" s="179">
        <f t="shared" ref="I22:J22" si="9">IF(ISBLANK(I10),"0",I10)</f>
        <v>108</v>
      </c>
      <c r="J22" s="180">
        <f t="shared" si="9"/>
        <v>148</v>
      </c>
    </row>
    <row r="23" spans="1:13" ht="15" customHeight="1" x14ac:dyDescent="0.25">
      <c r="A23" s="176" t="s">
        <v>592</v>
      </c>
      <c r="B23" s="181">
        <f t="shared" ref="B23:C23" si="10">IF(ISBLANK(B11),"0",B11)</f>
        <v>130</v>
      </c>
      <c r="C23" s="182">
        <f t="shared" si="10"/>
        <v>136</v>
      </c>
      <c r="G23" s="113"/>
      <c r="H23" s="176" t="s">
        <v>592</v>
      </c>
      <c r="I23" s="181">
        <f t="shared" ref="I23:J23" si="11">IF(ISBLANK(I11),"0",I11)</f>
        <v>236</v>
      </c>
      <c r="J23" s="182">
        <f t="shared" si="11"/>
        <v>200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0.54425665998281292</v>
      </c>
      <c r="C29" s="184">
        <f>C17/SUM(C17:C23)*100</f>
        <v>0.69823922282938677</v>
      </c>
      <c r="D29" s="253"/>
      <c r="E29" s="253"/>
      <c r="G29" s="113"/>
      <c r="H29" s="174" t="s">
        <v>593</v>
      </c>
      <c r="I29" s="184">
        <f>I17/SUM(I17:I23)*100</f>
        <v>0.10197144799456152</v>
      </c>
      <c r="J29" s="184">
        <f>J17/SUM(J17:J23)*100</f>
        <v>0.1412928293889085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2.9217989114866798</v>
      </c>
      <c r="C30" s="185">
        <f>C18/SUM(C17:C23)*100</f>
        <v>0.94110503946569524</v>
      </c>
      <c r="D30" s="253"/>
      <c r="E30" s="253"/>
      <c r="G30" s="113"/>
      <c r="H30" s="175" t="s">
        <v>594</v>
      </c>
      <c r="I30" s="185">
        <f>I18/SUM(I17:I23)*100</f>
        <v>1.0197144799456153</v>
      </c>
      <c r="J30" s="185">
        <f>J18/SUM(J17:J23)*100</f>
        <v>0.45920169551395262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20.538527642509312</v>
      </c>
      <c r="C31" s="185">
        <f>C19/SUM(C17:C23)*100</f>
        <v>10.534304796599878</v>
      </c>
      <c r="D31" s="253"/>
      <c r="E31" s="253"/>
      <c r="G31" s="113"/>
      <c r="H31" s="175" t="s">
        <v>595</v>
      </c>
      <c r="I31" s="185">
        <f>I19/SUM(I17:I23)*100</f>
        <v>9.891230455472467</v>
      </c>
      <c r="J31" s="185">
        <f>J19/SUM(J17:J23)*100</f>
        <v>4.1681384669728008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25.379547407619597</v>
      </c>
      <c r="C32" s="185">
        <f>C20/SUM(C17:C23)*100</f>
        <v>17.21311475409836</v>
      </c>
      <c r="D32" s="253"/>
      <c r="E32" s="253"/>
      <c r="G32" s="113"/>
      <c r="H32" s="175" t="s">
        <v>596</v>
      </c>
      <c r="I32" s="185">
        <f>I20/SUM(I17:I23)*100</f>
        <v>24.745071380013599</v>
      </c>
      <c r="J32" s="185">
        <f>J20/SUM(J17:J23)*100</f>
        <v>15.930766513599433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43.254081924949872</v>
      </c>
      <c r="C33" s="185">
        <f>C21/SUM(C17:C23)*100</f>
        <v>62.052216150576811</v>
      </c>
      <c r="D33" s="253"/>
      <c r="E33" s="253"/>
      <c r="G33" s="113"/>
      <c r="H33" s="175" t="s">
        <v>597</v>
      </c>
      <c r="I33" s="185">
        <f>I21/SUM(I17:I23)*100</f>
        <v>52.549286199864042</v>
      </c>
      <c r="J33" s="185">
        <f>J21/SUM(J17:J23)*100</f>
        <v>67.008124337689864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3.6379260956745916</v>
      </c>
      <c r="C34" s="185">
        <f>C22/SUM(C17:C23)*100</f>
        <v>4.4323011536126291</v>
      </c>
      <c r="D34" s="253"/>
      <c r="E34" s="253"/>
      <c r="G34" s="113"/>
      <c r="H34" s="175" t="s">
        <v>598</v>
      </c>
      <c r="I34" s="185">
        <f>I22/SUM(I17:I23)*100</f>
        <v>3.6709721278042147</v>
      </c>
      <c r="J34" s="185">
        <f>J22/SUM(J17:J23)*100</f>
        <v>5.2278346873896151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3.7238613577771411</v>
      </c>
      <c r="C35" s="186">
        <f>C23/SUM(C17:C23)*100</f>
        <v>4.1287188828172434</v>
      </c>
      <c r="D35" s="253"/>
      <c r="E35" s="253"/>
      <c r="G35" s="113"/>
      <c r="H35" s="176" t="s">
        <v>599</v>
      </c>
      <c r="I35" s="186">
        <f>I23/SUM(I17:I23)*100</f>
        <v>8.0217539089055059</v>
      </c>
      <c r="J35" s="186">
        <f>J23/SUM(J17:J23)*100</f>
        <v>7.0646414694454265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0.54425665998281292</v>
      </c>
      <c r="C41" s="184">
        <f t="shared" si="12"/>
        <v>0.69823922282938677</v>
      </c>
      <c r="G41" s="113"/>
      <c r="H41" s="174" t="s">
        <v>601</v>
      </c>
      <c r="I41" s="184">
        <f t="shared" ref="I41:J41" si="13">I29</f>
        <v>0.10197144799456152</v>
      </c>
      <c r="J41" s="184">
        <f t="shared" si="13"/>
        <v>0.1412928293889085</v>
      </c>
    </row>
    <row r="42" spans="1:12" x14ac:dyDescent="0.25">
      <c r="A42" s="175" t="s">
        <v>602</v>
      </c>
      <c r="B42" s="185">
        <f t="shared" si="12"/>
        <v>2.9217989114866798</v>
      </c>
      <c r="C42" s="185">
        <f t="shared" si="12"/>
        <v>0.94110503946569524</v>
      </c>
      <c r="G42" s="113"/>
      <c r="H42" s="175" t="s">
        <v>602</v>
      </c>
      <c r="I42" s="185">
        <f t="shared" ref="I42:J42" si="14">I30</f>
        <v>1.0197144799456153</v>
      </c>
      <c r="J42" s="185">
        <f t="shared" si="14"/>
        <v>0.45920169551395262</v>
      </c>
    </row>
    <row r="43" spans="1:12" x14ac:dyDescent="0.25">
      <c r="A43" s="175" t="s">
        <v>603</v>
      </c>
      <c r="B43" s="185">
        <f t="shared" si="12"/>
        <v>20.538527642509312</v>
      </c>
      <c r="C43" s="185">
        <f t="shared" si="12"/>
        <v>10.534304796599878</v>
      </c>
      <c r="G43" s="113"/>
      <c r="H43" s="175" t="s">
        <v>603</v>
      </c>
      <c r="I43" s="185">
        <f t="shared" ref="I43:J43" si="15">I31</f>
        <v>9.891230455472467</v>
      </c>
      <c r="J43" s="185">
        <f t="shared" si="15"/>
        <v>4.1681384669728008</v>
      </c>
    </row>
    <row r="44" spans="1:12" x14ac:dyDescent="0.25">
      <c r="A44" s="175" t="s">
        <v>604</v>
      </c>
      <c r="B44" s="185">
        <f t="shared" si="12"/>
        <v>25.379547407619597</v>
      </c>
      <c r="C44" s="185">
        <f t="shared" si="12"/>
        <v>17.21311475409836</v>
      </c>
      <c r="G44" s="113"/>
      <c r="H44" s="175" t="s">
        <v>604</v>
      </c>
      <c r="I44" s="185">
        <f t="shared" ref="I44:J44" si="16">I32</f>
        <v>24.745071380013599</v>
      </c>
      <c r="J44" s="185">
        <f t="shared" si="16"/>
        <v>15.930766513599433</v>
      </c>
    </row>
    <row r="45" spans="1:12" x14ac:dyDescent="0.25">
      <c r="A45" s="175" t="s">
        <v>605</v>
      </c>
      <c r="B45" s="185">
        <f t="shared" si="12"/>
        <v>43.254081924949872</v>
      </c>
      <c r="C45" s="185">
        <f t="shared" si="12"/>
        <v>62.052216150576811</v>
      </c>
      <c r="G45" s="113"/>
      <c r="H45" s="175" t="s">
        <v>605</v>
      </c>
      <c r="I45" s="185">
        <f t="shared" ref="I45:J45" si="17">I33</f>
        <v>52.549286199864042</v>
      </c>
      <c r="J45" s="185">
        <f t="shared" si="17"/>
        <v>67.008124337689864</v>
      </c>
    </row>
    <row r="46" spans="1:12" x14ac:dyDescent="0.25">
      <c r="A46" s="175" t="s">
        <v>606</v>
      </c>
      <c r="B46" s="185">
        <f t="shared" si="12"/>
        <v>3.6379260956745916</v>
      </c>
      <c r="C46" s="185">
        <f t="shared" si="12"/>
        <v>4.4323011536126291</v>
      </c>
      <c r="G46" s="113"/>
      <c r="H46" s="175" t="s">
        <v>606</v>
      </c>
      <c r="I46" s="185">
        <f t="shared" ref="I46:J46" si="18">I34</f>
        <v>3.6709721278042147</v>
      </c>
      <c r="J46" s="185">
        <f t="shared" si="18"/>
        <v>5.2278346873896151</v>
      </c>
    </row>
    <row r="47" spans="1:12" x14ac:dyDescent="0.25">
      <c r="A47" s="176" t="s">
        <v>607</v>
      </c>
      <c r="B47" s="186">
        <f t="shared" si="12"/>
        <v>3.7238613577771411</v>
      </c>
      <c r="C47" s="186">
        <f t="shared" si="12"/>
        <v>4.1287188828172434</v>
      </c>
      <c r="G47" s="113"/>
      <c r="H47" s="176" t="s">
        <v>607</v>
      </c>
      <c r="I47" s="186">
        <f t="shared" ref="I47:J47" si="19">I35</f>
        <v>8.0217539089055059</v>
      </c>
      <c r="J47" s="186">
        <f t="shared" si="19"/>
        <v>7.0646414694454265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2188</v>
      </c>
      <c r="C5" s="207">
        <v>1879</v>
      </c>
      <c r="D5" s="253"/>
      <c r="E5" s="253"/>
      <c r="F5" s="1003"/>
      <c r="H5" s="174" t="s">
        <v>624</v>
      </c>
      <c r="I5" s="207">
        <v>935</v>
      </c>
      <c r="J5" s="207">
        <v>742</v>
      </c>
    </row>
    <row r="6" spans="1:10" ht="15" customHeight="1" x14ac:dyDescent="0.25">
      <c r="A6" s="175" t="s">
        <v>625</v>
      </c>
      <c r="B6" s="208">
        <v>482</v>
      </c>
      <c r="C6" s="208">
        <v>492</v>
      </c>
      <c r="D6" s="253"/>
      <c r="E6" s="253"/>
      <c r="F6" s="1003"/>
      <c r="H6" s="175" t="s">
        <v>625</v>
      </c>
      <c r="I6" s="208">
        <v>976</v>
      </c>
      <c r="J6" s="208">
        <v>1092</v>
      </c>
    </row>
    <row r="7" spans="1:10" ht="15" customHeight="1" x14ac:dyDescent="0.25">
      <c r="A7" s="176" t="s">
        <v>626</v>
      </c>
      <c r="B7" s="209">
        <v>821</v>
      </c>
      <c r="C7" s="209">
        <v>923</v>
      </c>
      <c r="D7" s="253"/>
      <c r="E7" s="253"/>
      <c r="F7" s="1003"/>
      <c r="H7" s="175" t="s">
        <v>626</v>
      </c>
      <c r="I7" s="208">
        <v>1027</v>
      </c>
      <c r="J7" s="208">
        <v>990</v>
      </c>
    </row>
    <row r="8" spans="1:10" x14ac:dyDescent="0.25">
      <c r="D8" s="253"/>
      <c r="E8" s="253"/>
      <c r="F8" s="1003"/>
      <c r="H8" s="176" t="s">
        <v>2351</v>
      </c>
      <c r="I8" s="209">
        <v>4</v>
      </c>
      <c r="J8" s="209">
        <v>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2188</v>
      </c>
      <c r="C13" s="178">
        <f>IF(ISBLANK(C5),"0",C5)</f>
        <v>1879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482</v>
      </c>
      <c r="C14" s="180">
        <f t="shared" si="0"/>
        <v>492</v>
      </c>
      <c r="D14" s="253"/>
      <c r="E14" s="253"/>
      <c r="F14" s="1003"/>
      <c r="H14" s="174" t="s">
        <v>624</v>
      </c>
      <c r="I14" s="177">
        <f>IF(ISBLANK(I5),"0",I5)</f>
        <v>935</v>
      </c>
      <c r="J14" s="178">
        <f>IF(ISBLANK(J5),"0",J5)</f>
        <v>742</v>
      </c>
    </row>
    <row r="15" spans="1:10" ht="15" customHeight="1" x14ac:dyDescent="0.25">
      <c r="A15" s="176" t="s">
        <v>626</v>
      </c>
      <c r="B15" s="181">
        <f t="shared" si="0"/>
        <v>821</v>
      </c>
      <c r="C15" s="182">
        <f t="shared" si="0"/>
        <v>923</v>
      </c>
      <c r="D15" s="253"/>
      <c r="E15" s="253"/>
      <c r="F15" s="1003"/>
      <c r="H15" s="175" t="s">
        <v>625</v>
      </c>
      <c r="I15" s="179">
        <f t="shared" ref="I15:J15" si="1">IF(ISBLANK(I6),"0",I6)</f>
        <v>976</v>
      </c>
      <c r="J15" s="180">
        <f t="shared" si="1"/>
        <v>1092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1027</v>
      </c>
      <c r="J16" s="180">
        <f t="shared" si="2"/>
        <v>990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</v>
      </c>
      <c r="J17" s="182">
        <f t="shared" si="3"/>
        <v>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62.675451160126038</v>
      </c>
      <c r="C21" s="184">
        <f>C13/SUM(C13:C15)*100</f>
        <v>57.043108682452946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13.806932111142938</v>
      </c>
      <c r="C22" s="185">
        <f>C14/SUM(C13:C15)*100</f>
        <v>14.93624772313297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23.517616728731021</v>
      </c>
      <c r="C23" s="186">
        <f>C15/SUM(C13:C15)*100</f>
        <v>28.020643594414086</v>
      </c>
      <c r="D23" s="253"/>
      <c r="E23" s="253"/>
      <c r="F23" s="1003"/>
      <c r="H23" s="174" t="s">
        <v>629</v>
      </c>
      <c r="I23" s="184">
        <f>I14/SUM(I14:I17)*100</f>
        <v>31.781101291638343</v>
      </c>
      <c r="J23" s="184">
        <f>J14/SUM(J14:J17)*100</f>
        <v>26.209819851642528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33.174711080897353</v>
      </c>
      <c r="J24" s="185">
        <f>J15/SUM(J14:J17)*100</f>
        <v>38.572942423172023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34.908225696804898</v>
      </c>
      <c r="J25" s="185">
        <f>J16/SUM(J14:J17)*100</f>
        <v>34.969975273754855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0.13596193065941536</v>
      </c>
      <c r="J26" s="186">
        <f>J17/SUM(J14:J17)*100</f>
        <v>0.24726245143058992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62.675451160126038</v>
      </c>
      <c r="C29" s="189">
        <f t="shared" si="4"/>
        <v>57.043108682452946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13.806932111142938</v>
      </c>
      <c r="C30" s="192">
        <f t="shared" si="4"/>
        <v>14.93624772313297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23.517616728731021</v>
      </c>
      <c r="C31" s="195">
        <f t="shared" si="4"/>
        <v>28.020643594414086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31.781101291638343</v>
      </c>
      <c r="J32" s="189">
        <f>J23</f>
        <v>26.209819851642528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33.174711080897353</v>
      </c>
      <c r="J33" s="192">
        <f t="shared" si="5"/>
        <v>38.572942423172023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34.908225696804898</v>
      </c>
      <c r="J34" s="192">
        <f t="shared" si="6"/>
        <v>34.969975273754855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0.13596193065941536</v>
      </c>
      <c r="J35" s="195">
        <f t="shared" si="7"/>
        <v>0.24726245143058992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6595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76.19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192.3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2</v>
      </c>
      <c r="C6" s="657">
        <v>2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1</v>
      </c>
      <c r="C7" s="657">
        <v>4</v>
      </c>
      <c r="E7" s="44"/>
      <c r="J7" s="656" t="s">
        <v>641</v>
      </c>
      <c r="K7" s="670">
        <f t="shared" si="0"/>
        <v>1</v>
      </c>
      <c r="L7" s="619">
        <f t="shared" si="1"/>
        <v>4</v>
      </c>
      <c r="N7" s="44"/>
    </row>
    <row r="8" spans="1:15" x14ac:dyDescent="0.25">
      <c r="A8" s="650" t="s">
        <v>642</v>
      </c>
      <c r="B8" s="651">
        <v>1</v>
      </c>
      <c r="C8" s="651">
        <v>0</v>
      </c>
      <c r="E8" s="21"/>
      <c r="J8" s="650" t="s">
        <v>642</v>
      </c>
      <c r="K8" s="670">
        <f t="shared" si="0"/>
        <v>1</v>
      </c>
      <c r="L8" s="619">
        <f t="shared" si="1"/>
        <v>0</v>
      </c>
      <c r="N8" s="21"/>
    </row>
    <row r="9" spans="1:15" x14ac:dyDescent="0.25">
      <c r="A9" s="650" t="s">
        <v>643</v>
      </c>
      <c r="B9" s="651">
        <v>11</v>
      </c>
      <c r="C9" s="651">
        <v>3</v>
      </c>
      <c r="E9" s="21"/>
      <c r="J9" s="650" t="s">
        <v>643</v>
      </c>
      <c r="K9" s="670">
        <f t="shared" si="0"/>
        <v>11</v>
      </c>
      <c r="L9" s="619">
        <f t="shared" si="1"/>
        <v>3</v>
      </c>
      <c r="N9" s="21"/>
    </row>
    <row r="10" spans="1:15" x14ac:dyDescent="0.25">
      <c r="A10" s="652" t="s">
        <v>365</v>
      </c>
      <c r="B10" s="653">
        <v>69</v>
      </c>
      <c r="C10" s="653">
        <v>10</v>
      </c>
      <c r="J10" s="652" t="s">
        <v>365</v>
      </c>
      <c r="K10" s="671">
        <f t="shared" si="0"/>
        <v>69</v>
      </c>
      <c r="L10" s="620">
        <f t="shared" si="1"/>
        <v>10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2.2799999999999998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2.2799999999999998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0.55000000000000004</v>
      </c>
      <c r="C16" s="197"/>
      <c r="D16" s="253"/>
      <c r="E16" s="254"/>
      <c r="F16" s="253"/>
      <c r="G16" s="253"/>
      <c r="J16" s="675" t="s">
        <v>489</v>
      </c>
      <c r="K16" s="676">
        <f>B16</f>
        <v>0.55000000000000004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1.49</v>
      </c>
      <c r="C18" s="197"/>
      <c r="D18" s="255"/>
      <c r="E18" s="256"/>
      <c r="F18" s="253"/>
      <c r="G18" s="253"/>
      <c r="J18" s="678" t="s">
        <v>501</v>
      </c>
      <c r="K18" s="674">
        <f>B18</f>
        <v>1.49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0.94</v>
      </c>
      <c r="C19" s="198"/>
      <c r="D19" s="255"/>
      <c r="E19" s="256"/>
      <c r="F19" s="253"/>
      <c r="G19" s="253"/>
      <c r="J19" s="672" t="s">
        <v>502</v>
      </c>
      <c r="K19" s="676">
        <f>B19</f>
        <v>0.94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1.44</v>
      </c>
      <c r="C21" s="253"/>
      <c r="D21" s="253"/>
      <c r="E21" s="253"/>
      <c r="F21" s="253"/>
      <c r="G21" s="253"/>
      <c r="J21" s="661" t="s">
        <v>498</v>
      </c>
      <c r="K21" s="679">
        <f>B21</f>
        <v>1.44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4</v>
      </c>
      <c r="C34" s="657">
        <v>2</v>
      </c>
      <c r="E34" s="44"/>
      <c r="J34" s="656" t="s">
        <v>641</v>
      </c>
      <c r="K34" s="670">
        <f t="shared" si="2"/>
        <v>4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0</v>
      </c>
      <c r="C35" s="651">
        <v>3</v>
      </c>
      <c r="E35" s="21"/>
      <c r="J35" s="650" t="s">
        <v>642</v>
      </c>
      <c r="K35" s="670">
        <f t="shared" si="2"/>
        <v>0</v>
      </c>
      <c r="L35" s="619">
        <f t="shared" si="3"/>
        <v>3</v>
      </c>
      <c r="N35" s="21"/>
    </row>
    <row r="36" spans="1:15" x14ac:dyDescent="0.25">
      <c r="A36" s="650" t="s">
        <v>643</v>
      </c>
      <c r="B36" s="651">
        <v>1</v>
      </c>
      <c r="C36" s="651">
        <v>1</v>
      </c>
      <c r="E36" s="21"/>
      <c r="J36" s="650" t="s">
        <v>643</v>
      </c>
      <c r="K36" s="670">
        <f t="shared" si="2"/>
        <v>1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15</v>
      </c>
      <c r="C37" s="653">
        <v>4</v>
      </c>
      <c r="J37" s="652" t="s">
        <v>365</v>
      </c>
      <c r="K37" s="671">
        <f t="shared" si="2"/>
        <v>15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0.68</v>
      </c>
      <c r="C42" s="197"/>
      <c r="D42" s="253"/>
      <c r="E42" s="211"/>
      <c r="F42" s="253"/>
      <c r="G42" s="253"/>
      <c r="J42" s="673" t="s">
        <v>488</v>
      </c>
      <c r="K42" s="674">
        <f>B42</f>
        <v>0.68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0.34</v>
      </c>
      <c r="C43" s="197"/>
      <c r="D43" s="253"/>
      <c r="E43" s="254"/>
      <c r="F43" s="253"/>
      <c r="G43" s="253"/>
      <c r="J43" s="675" t="s">
        <v>489</v>
      </c>
      <c r="K43" s="676">
        <f>B43</f>
        <v>0.34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0.52</v>
      </c>
      <c r="C45" s="197"/>
      <c r="D45" s="255"/>
      <c r="E45" s="256"/>
      <c r="F45" s="253"/>
      <c r="G45" s="253"/>
      <c r="J45" s="678" t="s">
        <v>501</v>
      </c>
      <c r="K45" s="674">
        <f>B45</f>
        <v>0.52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0.41</v>
      </c>
      <c r="C46" s="198"/>
      <c r="D46" s="255"/>
      <c r="E46" s="256"/>
      <c r="F46" s="253"/>
      <c r="G46" s="253"/>
      <c r="J46" s="672" t="s">
        <v>502</v>
      </c>
      <c r="K46" s="676">
        <f>B46</f>
        <v>0.41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0.51</v>
      </c>
      <c r="C48" s="253"/>
      <c r="D48" s="253"/>
      <c r="E48" s="253"/>
      <c r="F48" s="253"/>
      <c r="G48" s="253"/>
      <c r="J48" s="661" t="s">
        <v>498</v>
      </c>
      <c r="K48" s="679">
        <f>B48</f>
        <v>0.51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2.6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139.1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1.35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111094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16845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43.6</v>
      </c>
      <c r="E4" s="600">
        <v>0.91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49.1</v>
      </c>
      <c r="E5" s="751">
        <v>0.93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139.1</v>
      </c>
      <c r="E6" s="959">
        <v>1.35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12</v>
      </c>
      <c r="C4" s="643">
        <v>1.7</v>
      </c>
      <c r="D4" s="643">
        <v>5.2</v>
      </c>
      <c r="E4" s="643">
        <v>0.32</v>
      </c>
      <c r="F4" s="643">
        <v>1.5</v>
      </c>
      <c r="G4" s="643">
        <v>2.9</v>
      </c>
      <c r="H4" s="1066"/>
      <c r="I4" s="253"/>
      <c r="J4" s="253"/>
      <c r="K4" s="253"/>
    </row>
    <row r="5" spans="1:11" x14ac:dyDescent="0.25">
      <c r="A5" s="480">
        <v>2021</v>
      </c>
      <c r="B5" s="602">
        <v>12</v>
      </c>
      <c r="C5" s="602">
        <v>1.7</v>
      </c>
      <c r="D5" s="602">
        <v>3.5</v>
      </c>
      <c r="E5" s="602">
        <v>0.32</v>
      </c>
      <c r="F5" s="602">
        <v>1.9</v>
      </c>
      <c r="G5" s="602">
        <v>2.9</v>
      </c>
      <c r="H5" s="1066"/>
      <c r="I5" s="253"/>
      <c r="J5" s="253"/>
      <c r="K5" s="253"/>
    </row>
    <row r="6" spans="1:11" x14ac:dyDescent="0.25">
      <c r="A6" s="360">
        <v>2022</v>
      </c>
      <c r="B6" s="602">
        <v>12</v>
      </c>
      <c r="C6" s="602">
        <v>1.8</v>
      </c>
      <c r="D6" s="602">
        <v>2.6</v>
      </c>
      <c r="E6" s="602">
        <v>0</v>
      </c>
      <c r="F6" s="602">
        <v>1.5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1282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19.399999999999999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1282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6569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1140</v>
      </c>
      <c r="C5" s="1034">
        <v>513</v>
      </c>
      <c r="D5" s="600">
        <v>627</v>
      </c>
      <c r="G5" s="871" t="s">
        <v>126</v>
      </c>
      <c r="H5" s="637">
        <f>IF(ISBLANK(D7),"",D7)</f>
        <v>696</v>
      </c>
    </row>
    <row r="6" spans="1:17" x14ac:dyDescent="0.25">
      <c r="A6" s="641">
        <v>2021</v>
      </c>
      <c r="B6" s="1034">
        <v>1216</v>
      </c>
      <c r="C6" s="1034">
        <v>551</v>
      </c>
      <c r="D6" s="602">
        <v>665</v>
      </c>
      <c r="G6" s="635" t="s">
        <v>127</v>
      </c>
      <c r="H6" s="623">
        <f>IF(ISBLANK(C7),"",C7)</f>
        <v>586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1282</v>
      </c>
      <c r="C7" s="1034">
        <v>586</v>
      </c>
      <c r="D7" s="617">
        <v>696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696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586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4.9000000000000004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335</v>
      </c>
      <c r="C6" s="55">
        <v>175</v>
      </c>
      <c r="D6" s="55">
        <v>160</v>
      </c>
      <c r="E6" s="70">
        <v>488</v>
      </c>
      <c r="F6" s="55">
        <v>252</v>
      </c>
      <c r="G6" s="110">
        <v>236</v>
      </c>
      <c r="H6" s="55">
        <v>270</v>
      </c>
      <c r="I6" s="55">
        <v>139</v>
      </c>
      <c r="J6" s="55">
        <v>131</v>
      </c>
      <c r="K6" s="70">
        <v>1033</v>
      </c>
      <c r="L6" s="55">
        <v>535</v>
      </c>
      <c r="M6" s="110">
        <v>498</v>
      </c>
      <c r="N6" s="70">
        <v>1177</v>
      </c>
      <c r="O6" s="55">
        <v>602</v>
      </c>
      <c r="P6" s="110">
        <v>575</v>
      </c>
      <c r="Q6" s="70">
        <v>4567</v>
      </c>
      <c r="R6" s="55">
        <v>2355</v>
      </c>
      <c r="S6" s="110">
        <v>2212</v>
      </c>
      <c r="T6" s="70">
        <v>7009</v>
      </c>
      <c r="U6" s="55">
        <v>3479</v>
      </c>
      <c r="V6" s="160">
        <v>3530</v>
      </c>
    </row>
    <row r="7" spans="1:22" x14ac:dyDescent="0.25">
      <c r="A7" s="286">
        <v>2021</v>
      </c>
      <c r="B7" s="167">
        <v>355</v>
      </c>
      <c r="C7" s="94">
        <v>192</v>
      </c>
      <c r="D7" s="94">
        <v>163</v>
      </c>
      <c r="E7" s="167">
        <v>448</v>
      </c>
      <c r="F7" s="94">
        <v>232</v>
      </c>
      <c r="G7" s="169">
        <v>216</v>
      </c>
      <c r="H7" s="94">
        <v>286</v>
      </c>
      <c r="I7" s="94">
        <v>147</v>
      </c>
      <c r="J7" s="94">
        <v>139</v>
      </c>
      <c r="K7" s="167">
        <v>1024</v>
      </c>
      <c r="L7" s="94">
        <v>538</v>
      </c>
      <c r="M7" s="169">
        <v>486</v>
      </c>
      <c r="N7" s="167">
        <v>1147</v>
      </c>
      <c r="O7" s="94">
        <v>591</v>
      </c>
      <c r="P7" s="169">
        <v>556</v>
      </c>
      <c r="Q7" s="167">
        <v>4488</v>
      </c>
      <c r="R7" s="94">
        <v>2326</v>
      </c>
      <c r="S7" s="169">
        <v>2162</v>
      </c>
      <c r="T7" s="212">
        <v>6921</v>
      </c>
      <c r="U7" s="58">
        <v>3447</v>
      </c>
      <c r="V7" s="160">
        <v>3474</v>
      </c>
    </row>
    <row r="8" spans="1:22" x14ac:dyDescent="0.25">
      <c r="A8" s="219">
        <v>2022</v>
      </c>
      <c r="B8" s="72">
        <v>367</v>
      </c>
      <c r="C8" s="61">
        <v>209</v>
      </c>
      <c r="D8" s="61">
        <v>158</v>
      </c>
      <c r="E8" s="72">
        <v>439</v>
      </c>
      <c r="F8" s="61">
        <v>227</v>
      </c>
      <c r="G8" s="111">
        <v>212</v>
      </c>
      <c r="H8" s="61">
        <v>282</v>
      </c>
      <c r="I8" s="61">
        <v>151</v>
      </c>
      <c r="J8" s="61">
        <v>131</v>
      </c>
      <c r="K8" s="72">
        <v>1022</v>
      </c>
      <c r="L8" s="61">
        <v>552</v>
      </c>
      <c r="M8" s="111">
        <v>470</v>
      </c>
      <c r="N8" s="72">
        <v>1005</v>
      </c>
      <c r="O8" s="61">
        <v>525</v>
      </c>
      <c r="P8" s="111">
        <v>480</v>
      </c>
      <c r="Q8" s="72">
        <v>4092</v>
      </c>
      <c r="R8" s="61">
        <v>2096</v>
      </c>
      <c r="S8" s="111">
        <v>1996</v>
      </c>
      <c r="T8" s="72">
        <v>6595</v>
      </c>
      <c r="U8" s="61">
        <v>3272</v>
      </c>
      <c r="V8" s="111">
        <v>3323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367</v>
      </c>
      <c r="C15" s="172">
        <f>E8</f>
        <v>439</v>
      </c>
      <c r="D15" s="172">
        <f>H8</f>
        <v>282</v>
      </c>
      <c r="E15" s="172">
        <f>K8</f>
        <v>1022</v>
      </c>
      <c r="F15" s="172">
        <f>N8</f>
        <v>1005</v>
      </c>
      <c r="G15" s="172">
        <f>Q8</f>
        <v>4092</v>
      </c>
      <c r="H15" s="334">
        <f>T8</f>
        <v>6595</v>
      </c>
      <c r="M15" s="172">
        <f>K8</f>
        <v>1022</v>
      </c>
      <c r="N15" s="172">
        <f>H15-E15-O15</f>
        <v>3876</v>
      </c>
      <c r="O15" s="172">
        <f>H15-(B15+C15+G15)</f>
        <v>1697</v>
      </c>
      <c r="P15" s="29"/>
      <c r="Q15" s="100">
        <f>M15/H15*100</f>
        <v>15.496588324488247</v>
      </c>
      <c r="R15" s="100">
        <f>N15/H15*100</f>
        <v>58.77179681576952</v>
      </c>
      <c r="S15" s="100">
        <f>O15/H15*100</f>
        <v>25.73161485974223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15.496588324488247</v>
      </c>
      <c r="R18" s="100">
        <f>N15/H15*100</f>
        <v>58.77179681576952</v>
      </c>
      <c r="S18" s="100">
        <f>O15/H15*100</f>
        <v>25.73161485974223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17.2</v>
      </c>
      <c r="C24" s="361"/>
      <c r="D24" s="361"/>
      <c r="E24" s="167">
        <v>33.9</v>
      </c>
      <c r="F24" s="361"/>
      <c r="G24" s="362"/>
      <c r="H24" s="167">
        <v>17.239999999999998</v>
      </c>
      <c r="I24" s="94">
        <v>26.32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18.5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26.32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26.32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</v>
      </c>
      <c r="C4" s="600">
        <v>0</v>
      </c>
      <c r="D4" s="600">
        <v>1</v>
      </c>
      <c r="E4" s="599">
        <v>1</v>
      </c>
      <c r="F4" s="600">
        <v>4.9000000000000004</v>
      </c>
      <c r="G4" s="600">
        <v>1</v>
      </c>
    </row>
    <row r="5" spans="1:10" x14ac:dyDescent="0.25">
      <c r="A5" s="286">
        <v>2022</v>
      </c>
      <c r="B5" s="751">
        <v>5</v>
      </c>
      <c r="C5" s="751">
        <v>0</v>
      </c>
      <c r="D5" s="751">
        <v>1</v>
      </c>
      <c r="E5" s="753">
        <v>1</v>
      </c>
      <c r="F5" s="751">
        <v>5.9</v>
      </c>
      <c r="G5" s="751">
        <v>1</v>
      </c>
    </row>
    <row r="6" spans="1:10" x14ac:dyDescent="0.25">
      <c r="A6" s="218">
        <v>2023</v>
      </c>
      <c r="B6" s="752">
        <v>5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</v>
      </c>
      <c r="C11" s="80">
        <f>IF(ISBLANK(D4),"",D4)</f>
        <v>1</v>
      </c>
      <c r="E11" s="103">
        <f>A4</f>
        <v>2021</v>
      </c>
      <c r="F11" s="80">
        <f>IF(ISBLANK(B4),"",B4)</f>
        <v>4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110</v>
      </c>
    </row>
    <row r="17" spans="2:3" x14ac:dyDescent="0.25">
      <c r="B17" s="253">
        <v>2022</v>
      </c>
      <c r="C17" s="1100">
        <v>92</v>
      </c>
    </row>
    <row r="18" spans="2:3" x14ac:dyDescent="0.25">
      <c r="B18" s="253">
        <v>2023</v>
      </c>
      <c r="C18" s="1100">
        <v>95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110</v>
      </c>
    </row>
    <row r="22" spans="2:3" x14ac:dyDescent="0.25">
      <c r="B22" s="636">
        <f>B17</f>
        <v>2022</v>
      </c>
      <c r="C22" s="636">
        <f t="shared" ref="C22:C23" si="0">IF(ISBLANK(C17),"",C17)</f>
        <v>92</v>
      </c>
    </row>
    <row r="23" spans="2:3" x14ac:dyDescent="0.25">
      <c r="B23" s="636">
        <f>B18</f>
        <v>2023</v>
      </c>
      <c r="C23" s="636">
        <f t="shared" si="0"/>
        <v>95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</v>
      </c>
      <c r="C5" s="55">
        <v>7</v>
      </c>
      <c r="D5" s="55">
        <v>4</v>
      </c>
      <c r="E5" s="269">
        <f>SUM(B5:D5)</f>
        <v>14</v>
      </c>
      <c r="F5" s="71">
        <v>118</v>
      </c>
      <c r="G5" s="70">
        <v>0.3</v>
      </c>
      <c r="H5" s="55">
        <v>0.2</v>
      </c>
      <c r="I5" s="110">
        <v>0.2</v>
      </c>
      <c r="J5" s="71">
        <v>1.7</v>
      </c>
    </row>
    <row r="6" spans="1:10" x14ac:dyDescent="0.25">
      <c r="A6" s="286">
        <v>2022</v>
      </c>
      <c r="B6" s="757">
        <v>3</v>
      </c>
      <c r="C6" s="758">
        <v>9</v>
      </c>
      <c r="D6" s="758">
        <v>3</v>
      </c>
      <c r="E6" s="270">
        <f>SUM(B6:D6)</f>
        <v>15</v>
      </c>
      <c r="F6" s="214">
        <v>137</v>
      </c>
      <c r="G6" s="457">
        <v>0.3</v>
      </c>
      <c r="H6" s="458">
        <v>0.2</v>
      </c>
      <c r="I6" s="763">
        <v>0.2</v>
      </c>
      <c r="J6" s="214">
        <v>2.1</v>
      </c>
    </row>
    <row r="7" spans="1:10" x14ac:dyDescent="0.25">
      <c r="A7" s="218">
        <v>2023</v>
      </c>
      <c r="B7" s="167">
        <v>6</v>
      </c>
      <c r="C7" s="94">
        <v>9</v>
      </c>
      <c r="D7" s="94">
        <v>4</v>
      </c>
      <c r="E7" s="447">
        <f>SUM(B7:D7)</f>
        <v>19</v>
      </c>
      <c r="F7" s="168">
        <v>116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137</v>
      </c>
      <c r="C14" s="28"/>
      <c r="D14" s="28"/>
      <c r="F14" s="625" t="s">
        <v>1526</v>
      </c>
      <c r="G14" s="621">
        <f>IF(ISBLANK(B7),"",B7)</f>
        <v>6</v>
      </c>
      <c r="I14" s="625" t="s">
        <v>1529</v>
      </c>
      <c r="J14" s="621">
        <f>IF(ISBLANK(B7),"",B7)</f>
        <v>6</v>
      </c>
    </row>
    <row r="15" spans="1:10" x14ac:dyDescent="0.25">
      <c r="A15" s="624">
        <f t="shared" ref="A15" si="1">A7</f>
        <v>2023</v>
      </c>
      <c r="B15" s="623">
        <f t="shared" si="0"/>
        <v>116</v>
      </c>
      <c r="C15" s="28"/>
      <c r="D15" s="28"/>
      <c r="F15" s="626" t="s">
        <v>1527</v>
      </c>
      <c r="G15" s="622">
        <f>IF(ISBLANK(C7),"",C7)</f>
        <v>9</v>
      </c>
      <c r="I15" s="626" t="s">
        <v>1538</v>
      </c>
      <c r="J15" s="622">
        <f>IF(ISBLANK(C7),"",C7)</f>
        <v>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</v>
      </c>
      <c r="I16" s="627" t="s">
        <v>1539</v>
      </c>
      <c r="J16" s="623">
        <f>IF(ISBLANK(D7),"",D7)</f>
        <v>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21</v>
      </c>
      <c r="C6" s="759"/>
      <c r="D6" s="759"/>
      <c r="E6" s="457">
        <v>28.5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24</v>
      </c>
      <c r="C7" s="759"/>
      <c r="D7" s="759"/>
      <c r="E7" s="457">
        <v>33.5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24</v>
      </c>
      <c r="C8" s="760"/>
      <c r="D8" s="760"/>
      <c r="E8" s="601">
        <v>34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21</v>
      </c>
      <c r="C16" s="755"/>
      <c r="I16" s="700">
        <f>A6</f>
        <v>2020</v>
      </c>
      <c r="J16" s="674">
        <f>IF(ISBLANK(E6),"",E6)</f>
        <v>28.5</v>
      </c>
      <c r="K16" s="756"/>
    </row>
    <row r="17" spans="1:10" x14ac:dyDescent="0.25">
      <c r="A17" s="701">
        <f>A7</f>
        <v>2021</v>
      </c>
      <c r="B17" s="853">
        <f>IF(ISBLANK(B7),"",B7)</f>
        <v>24</v>
      </c>
      <c r="C17" s="755"/>
      <c r="I17" s="701">
        <f>A7</f>
        <v>2021</v>
      </c>
      <c r="J17" s="853">
        <f>IF(ISBLANK(E7),"",E7)</f>
        <v>33.5</v>
      </c>
    </row>
    <row r="18" spans="1:10" x14ac:dyDescent="0.25">
      <c r="A18" s="702">
        <f>A8</f>
        <v>2022</v>
      </c>
      <c r="B18" s="676">
        <f>IF(ISBLANK(B8),"",B8)</f>
        <v>24</v>
      </c>
      <c r="C18" s="755"/>
      <c r="I18" s="702">
        <f>A8</f>
        <v>2022</v>
      </c>
      <c r="J18" s="676">
        <f>IF(ISBLANK(E8),"",E8)</f>
        <v>34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</v>
      </c>
      <c r="D5" s="449">
        <f>IF(ISBLANK(B5),"",A5)</f>
        <v>2021</v>
      </c>
      <c r="E5" s="618">
        <f>IF(ISBLANK(B5),"",B5)</f>
        <v>5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6</v>
      </c>
      <c r="D6" s="450">
        <f>IF(ISBLANK(B6),"",A6)</f>
        <v>2022</v>
      </c>
      <c r="E6" s="619">
        <f>IF(ISBLANK(B6),"",B6)</f>
        <v>6</v>
      </c>
      <c r="K6" s="286">
        <v>2021</v>
      </c>
      <c r="L6" s="657">
        <v>3.9</v>
      </c>
    </row>
    <row r="7" spans="1:12" x14ac:dyDescent="0.25">
      <c r="A7" s="123">
        <v>2023</v>
      </c>
      <c r="B7" s="617">
        <v>6</v>
      </c>
      <c r="D7" s="379">
        <f>IF(ISBLANK(B7),"",A7)</f>
        <v>2023</v>
      </c>
      <c r="E7" s="620">
        <f>IF(ISBLANK(B7),"",B7)</f>
        <v>6</v>
      </c>
      <c r="K7" s="219">
        <v>2022</v>
      </c>
      <c r="L7" s="617">
        <v>4.9000000000000004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49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51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</v>
      </c>
      <c r="C5" s="643">
        <v>6973</v>
      </c>
      <c r="D5" s="643">
        <v>1140</v>
      </c>
      <c r="E5" s="869">
        <v>16.3</v>
      </c>
      <c r="F5" s="1039">
        <v>14.7</v>
      </c>
      <c r="G5" s="1039">
        <v>17.8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</v>
      </c>
      <c r="C6" s="657">
        <v>6869</v>
      </c>
      <c r="D6" s="657">
        <v>1216</v>
      </c>
      <c r="E6" s="657">
        <v>17.600000000000001</v>
      </c>
      <c r="F6" s="657">
        <v>16</v>
      </c>
      <c r="G6" s="657">
        <v>19.100000000000001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</v>
      </c>
      <c r="C7" s="617">
        <v>6569</v>
      </c>
      <c r="D7" s="617">
        <v>1282</v>
      </c>
      <c r="E7" s="617">
        <v>19.399999999999999</v>
      </c>
      <c r="F7" s="617">
        <v>17.899999999999999</v>
      </c>
      <c r="G7" s="617">
        <v>20.9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10.9</v>
      </c>
      <c r="C4" s="655">
        <v>25</v>
      </c>
      <c r="D4" s="655">
        <v>2.5</v>
      </c>
      <c r="E4" s="655">
        <v>47</v>
      </c>
      <c r="F4" s="655">
        <v>0.7</v>
      </c>
      <c r="G4" s="655">
        <v>5</v>
      </c>
      <c r="H4" s="655">
        <v>1</v>
      </c>
      <c r="I4" s="655">
        <v>4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9.1</v>
      </c>
      <c r="C5" s="602">
        <v>34</v>
      </c>
      <c r="D5" s="602">
        <v>3.4</v>
      </c>
      <c r="E5" s="602">
        <v>47</v>
      </c>
      <c r="F5" s="602">
        <v>0.7</v>
      </c>
      <c r="G5" s="602">
        <v>6</v>
      </c>
      <c r="H5" s="602">
        <v>1</v>
      </c>
      <c r="I5" s="602">
        <v>1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38</v>
      </c>
      <c r="D6" s="617"/>
      <c r="E6" s="617">
        <v>45</v>
      </c>
      <c r="F6" s="617"/>
      <c r="G6" s="617">
        <v>5</v>
      </c>
      <c r="H6" s="617">
        <v>0</v>
      </c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62</v>
      </c>
      <c r="C4" s="1006">
        <v>34</v>
      </c>
      <c r="D4" s="1006">
        <v>28</v>
      </c>
      <c r="E4" s="1005">
        <v>118</v>
      </c>
      <c r="F4" s="1006">
        <v>62</v>
      </c>
      <c r="G4" s="1006">
        <v>56</v>
      </c>
      <c r="H4" s="1007">
        <v>8.8000000000000007</v>
      </c>
      <c r="I4" s="1007">
        <v>16.8</v>
      </c>
      <c r="J4" s="1007">
        <v>-8</v>
      </c>
      <c r="K4" s="70">
        <v>61</v>
      </c>
      <c r="L4" s="55">
        <v>21</v>
      </c>
      <c r="M4" s="110">
        <v>40</v>
      </c>
      <c r="N4" s="55">
        <v>77</v>
      </c>
      <c r="O4" s="55">
        <v>27</v>
      </c>
      <c r="P4" s="110">
        <v>50</v>
      </c>
    </row>
    <row r="5" spans="1:17" x14ac:dyDescent="0.25">
      <c r="A5" s="286">
        <v>2021</v>
      </c>
      <c r="B5" s="1008">
        <v>58</v>
      </c>
      <c r="C5" s="1009">
        <v>38</v>
      </c>
      <c r="D5" s="1009">
        <v>20</v>
      </c>
      <c r="E5" s="1008">
        <v>139</v>
      </c>
      <c r="F5" s="1009">
        <v>67</v>
      </c>
      <c r="G5" s="1009">
        <v>72</v>
      </c>
      <c r="H5" s="1010">
        <v>8.4</v>
      </c>
      <c r="I5" s="1010">
        <v>20.100000000000001</v>
      </c>
      <c r="J5" s="1010">
        <v>-11.7</v>
      </c>
      <c r="K5" s="212">
        <v>66</v>
      </c>
      <c r="L5" s="58">
        <v>28</v>
      </c>
      <c r="M5" s="160">
        <v>38</v>
      </c>
      <c r="N5" s="58">
        <v>89</v>
      </c>
      <c r="O5" s="58">
        <v>29</v>
      </c>
      <c r="P5" s="160">
        <v>60</v>
      </c>
    </row>
    <row r="6" spans="1:17" x14ac:dyDescent="0.25">
      <c r="A6" s="219">
        <v>2022</v>
      </c>
      <c r="B6" s="1011">
        <v>53</v>
      </c>
      <c r="C6" s="1012">
        <v>28</v>
      </c>
      <c r="D6" s="1012">
        <v>25</v>
      </c>
      <c r="E6" s="1011">
        <v>97</v>
      </c>
      <c r="F6" s="1012">
        <v>45</v>
      </c>
      <c r="G6" s="1012">
        <v>52</v>
      </c>
      <c r="H6" s="1013">
        <v>8</v>
      </c>
      <c r="I6" s="1013">
        <v>14.7</v>
      </c>
      <c r="J6" s="1013">
        <v>-6.7</v>
      </c>
      <c r="K6" s="1014">
        <v>72</v>
      </c>
      <c r="L6" s="1015">
        <v>33</v>
      </c>
      <c r="M6" s="1016">
        <v>39</v>
      </c>
      <c r="N6" s="1015">
        <v>81</v>
      </c>
      <c r="O6" s="1015">
        <v>35</v>
      </c>
      <c r="P6" s="1016">
        <v>46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28</v>
      </c>
      <c r="C13" s="319">
        <f>IF(ISBLANK(C4),"",C4)</f>
        <v>34</v>
      </c>
      <c r="D13" s="364"/>
      <c r="E13" s="322">
        <f>A4</f>
        <v>2020</v>
      </c>
      <c r="F13" s="319">
        <f>IF(ISBLANK(G4),"",G4)</f>
        <v>56</v>
      </c>
      <c r="G13" s="319">
        <f>IF(ISBLANK(F4),"",F4)</f>
        <v>62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20</v>
      </c>
      <c r="C14" s="320">
        <f t="shared" ref="C14:C15" si="2">IF(ISBLANK(C5),"",C5)</f>
        <v>38</v>
      </c>
      <c r="D14" s="364"/>
      <c r="E14" s="323">
        <f t="shared" ref="E14:E15" si="3">A5</f>
        <v>2021</v>
      </c>
      <c r="F14" s="320">
        <f t="shared" ref="F14:F15" si="4">IF(ISBLANK(G5),"",G5)</f>
        <v>72</v>
      </c>
      <c r="G14" s="320">
        <f t="shared" ref="G14:G15" si="5">IF(ISBLANK(F5),"",F5)</f>
        <v>67</v>
      </c>
      <c r="H14" s="389"/>
      <c r="I14" s="389"/>
      <c r="J14" s="48"/>
      <c r="K14" s="325" t="s">
        <v>536</v>
      </c>
      <c r="L14" s="328">
        <f>IF(ISBLANK(K4),"",K4)</f>
        <v>61</v>
      </c>
      <c r="M14" s="328">
        <f>IF(ISBLANK(K5),"",K5)</f>
        <v>66</v>
      </c>
      <c r="N14" s="328">
        <f>IF(ISBLANK(K6),"",K6)</f>
        <v>72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25</v>
      </c>
      <c r="C15" s="321">
        <f t="shared" si="2"/>
        <v>28</v>
      </c>
      <c r="E15" s="324">
        <f t="shared" si="3"/>
        <v>2022</v>
      </c>
      <c r="F15" s="321">
        <f t="shared" si="4"/>
        <v>52</v>
      </c>
      <c r="G15" s="321">
        <f t="shared" si="5"/>
        <v>45</v>
      </c>
      <c r="H15" s="211"/>
      <c r="I15" s="211"/>
      <c r="J15" s="28"/>
      <c r="K15" s="326" t="s">
        <v>535</v>
      </c>
      <c r="L15" s="329">
        <f>IF(ISBLANK(N4),"",N4)</f>
        <v>77</v>
      </c>
      <c r="M15" s="329">
        <f>IF(ISBLANK(N5),"",N5)</f>
        <v>89</v>
      </c>
      <c r="N15" s="329">
        <f>IF(ISBLANK(N6),"",N6)</f>
        <v>81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61</v>
      </c>
      <c r="M19" s="328">
        <f>IF(ISBLANK(K5),"",K5)</f>
        <v>66</v>
      </c>
      <c r="N19" s="328">
        <f>IF(ISBLANK(K6),"",K6)</f>
        <v>72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77</v>
      </c>
      <c r="M20" s="329">
        <f>IF(ISBLANK(N5),"",N5)</f>
        <v>89</v>
      </c>
      <c r="N20" s="329">
        <f>IF(ISBLANK(N6),"",N6)</f>
        <v>81</v>
      </c>
      <c r="O20" s="364"/>
    </row>
    <row r="21" spans="1:15" x14ac:dyDescent="0.25">
      <c r="A21" s="322">
        <f>A4</f>
        <v>2020</v>
      </c>
      <c r="B21" s="319">
        <f>IF(ISBLANK(D4),"",D4)</f>
        <v>28</v>
      </c>
      <c r="C21" s="319">
        <f>IF(ISBLANK(C4),"",C4)</f>
        <v>34</v>
      </c>
      <c r="E21" s="322">
        <f>A4</f>
        <v>2020</v>
      </c>
      <c r="F21" s="319">
        <f>IF(ISBLANK(G4),"",G4)</f>
        <v>56</v>
      </c>
      <c r="G21" s="319">
        <f>IF(ISBLANK(F4),"",F4)</f>
        <v>62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20</v>
      </c>
      <c r="C22" s="320">
        <f t="shared" ref="C22:C23" si="8">IF(ISBLANK(C5),"",C5)</f>
        <v>38</v>
      </c>
      <c r="E22" s="323">
        <f t="shared" ref="E22:E23" si="9">A5</f>
        <v>2021</v>
      </c>
      <c r="F22" s="320">
        <f t="shared" ref="F22:F23" si="10">IF(ISBLANK(G5),"",G5)</f>
        <v>72</v>
      </c>
      <c r="G22" s="320">
        <f t="shared" ref="G22:G23" si="11">IF(ISBLANK(F5),"",F5)</f>
        <v>67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25</v>
      </c>
      <c r="C23" s="321">
        <f t="shared" si="8"/>
        <v>28</v>
      </c>
      <c r="E23" s="324">
        <f t="shared" si="9"/>
        <v>2022</v>
      </c>
      <c r="F23" s="321">
        <f t="shared" si="10"/>
        <v>52</v>
      </c>
      <c r="G23" s="321">
        <f t="shared" si="11"/>
        <v>45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7</v>
      </c>
      <c r="F5" s="616"/>
      <c r="G5" s="945"/>
      <c r="H5" s="599">
        <v>24</v>
      </c>
      <c r="I5" s="616">
        <v>5</v>
      </c>
      <c r="J5" s="616">
        <v>19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6</v>
      </c>
      <c r="F6" s="1028"/>
      <c r="G6" s="980"/>
      <c r="H6" s="1034">
        <v>30</v>
      </c>
      <c r="I6" s="1028">
        <v>7</v>
      </c>
      <c r="J6" s="1028">
        <v>23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2</v>
      </c>
      <c r="F7" s="1028"/>
      <c r="G7" s="980"/>
      <c r="H7" s="1034">
        <v>9</v>
      </c>
      <c r="I7" s="1028">
        <v>2</v>
      </c>
      <c r="J7" s="1028">
        <v>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7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60.2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68.5</v>
      </c>
      <c r="C6" s="614">
        <v>27.6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65.900000000000006</v>
      </c>
      <c r="C10" s="614">
        <v>34.5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60.2</v>
      </c>
      <c r="C14" s="73">
        <v>38.1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96.587000000000003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2305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599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925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96.587000000000003</v>
      </c>
      <c r="C5" s="611">
        <v>92.397000000000006</v>
      </c>
      <c r="D5" s="751">
        <v>1678</v>
      </c>
      <c r="E5" s="751">
        <v>25</v>
      </c>
      <c r="G5" s="358">
        <v>2014</v>
      </c>
      <c r="H5" s="70">
        <v>925</v>
      </c>
      <c r="I5" s="55">
        <v>925</v>
      </c>
      <c r="J5" s="55">
        <v>0</v>
      </c>
      <c r="K5" s="71">
        <v>17</v>
      </c>
    </row>
    <row r="6" spans="1:12" x14ac:dyDescent="0.25">
      <c r="A6" s="286">
        <v>2021</v>
      </c>
      <c r="B6" s="601">
        <v>96.587000000000003</v>
      </c>
      <c r="C6" s="612">
        <v>92.397000000000006</v>
      </c>
      <c r="D6" s="959">
        <v>1562</v>
      </c>
      <c r="E6" s="959">
        <v>23</v>
      </c>
      <c r="G6" s="480">
        <v>2017</v>
      </c>
      <c r="H6" s="212">
        <v>925</v>
      </c>
      <c r="I6" s="58">
        <v>925</v>
      </c>
      <c r="J6" s="58">
        <v>0</v>
      </c>
      <c r="K6" s="214">
        <v>17</v>
      </c>
    </row>
    <row r="7" spans="1:12" x14ac:dyDescent="0.25">
      <c r="A7" s="218">
        <v>2022</v>
      </c>
      <c r="B7" s="601">
        <v>96.587000000000003</v>
      </c>
      <c r="C7" s="612">
        <v>92.397000000000006</v>
      </c>
      <c r="D7" s="959">
        <v>1457</v>
      </c>
      <c r="E7" s="959">
        <v>23</v>
      </c>
      <c r="G7" s="482">
        <v>2020</v>
      </c>
      <c r="H7" s="72">
        <v>925</v>
      </c>
      <c r="I7" s="61">
        <v>925</v>
      </c>
      <c r="J7" s="61">
        <v>0</v>
      </c>
      <c r="K7" s="73">
        <v>17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92.397000000000006</v>
      </c>
      <c r="D14" s="631">
        <f>A5</f>
        <v>2020</v>
      </c>
      <c r="E14" s="625">
        <f>IF(ISBLANK(D5),"",D5)</f>
        <v>1678</v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96.587000000000003</v>
      </c>
      <c r="D15" s="632">
        <f t="shared" ref="D15:D16" si="0">A6</f>
        <v>2021</v>
      </c>
      <c r="E15" s="626">
        <f>IF(ISBLANK(D6),"",D6)</f>
        <v>1562</v>
      </c>
      <c r="F15" s="211"/>
      <c r="G15" s="635" t="s">
        <v>926</v>
      </c>
      <c r="H15" s="623">
        <f>IF(ISBLANK(I7),"",I7)</f>
        <v>925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1457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92.397000000000006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96.587000000000003</v>
      </c>
      <c r="F20" s="253"/>
      <c r="G20" s="635" t="s">
        <v>528</v>
      </c>
      <c r="H20" s="623">
        <f>IF(ISBLANK(I7),"",I7)</f>
        <v>925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2305</v>
      </c>
      <c r="D5" s="1093">
        <v>96</v>
      </c>
      <c r="E5" s="1092">
        <v>599</v>
      </c>
      <c r="F5" s="1093">
        <v>8</v>
      </c>
    </row>
    <row r="6" spans="1:9" x14ac:dyDescent="0.25">
      <c r="A6" s="218">
        <v>2021</v>
      </c>
      <c r="B6" s="1092">
        <v>0.6</v>
      </c>
      <c r="C6" s="1092">
        <v>2305</v>
      </c>
      <c r="D6" s="1093">
        <v>96</v>
      </c>
      <c r="E6" s="1092">
        <v>599</v>
      </c>
      <c r="F6" s="1093">
        <v>8</v>
      </c>
    </row>
    <row r="7" spans="1:9" x14ac:dyDescent="0.25">
      <c r="A7" s="219">
        <v>2022</v>
      </c>
      <c r="B7" s="73">
        <v>0.6</v>
      </c>
      <c r="C7" s="73">
        <v>2305</v>
      </c>
      <c r="D7" s="73">
        <v>96</v>
      </c>
      <c r="E7" s="73">
        <v>599</v>
      </c>
      <c r="F7" s="73">
        <v>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866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634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232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2452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2093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359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1971</v>
      </c>
      <c r="C5" s="458">
        <v>1835</v>
      </c>
      <c r="D5" s="458">
        <v>136</v>
      </c>
      <c r="E5" s="457">
        <v>2537</v>
      </c>
      <c r="F5" s="458">
        <v>2387</v>
      </c>
      <c r="G5" s="458">
        <v>150</v>
      </c>
      <c r="H5" s="457">
        <v>1.3</v>
      </c>
      <c r="I5" s="763">
        <v>1.1000000000000001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2182</v>
      </c>
      <c r="C6" s="458">
        <v>2027</v>
      </c>
      <c r="D6" s="458">
        <v>155</v>
      </c>
      <c r="E6" s="457">
        <v>2638</v>
      </c>
      <c r="F6" s="458">
        <v>2453</v>
      </c>
      <c r="G6" s="458">
        <v>185</v>
      </c>
      <c r="H6" s="457">
        <v>1.2</v>
      </c>
      <c r="I6" s="763">
        <v>1.2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866</v>
      </c>
      <c r="C7" s="612">
        <v>634</v>
      </c>
      <c r="D7" s="612">
        <v>232</v>
      </c>
      <c r="E7" s="601">
        <v>2452</v>
      </c>
      <c r="F7" s="612">
        <v>2093</v>
      </c>
      <c r="G7" s="612">
        <v>359</v>
      </c>
      <c r="H7" s="947">
        <v>3.3</v>
      </c>
      <c r="I7" s="948">
        <v>1.5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1971</v>
      </c>
      <c r="C14" s="674">
        <f t="shared" ref="C14:D14" si="0">IF(ISBLANK(C5),"",C5)</f>
        <v>1835</v>
      </c>
      <c r="D14" s="669">
        <f t="shared" si="0"/>
        <v>136</v>
      </c>
      <c r="F14" s="884">
        <f>A5</f>
        <v>2020</v>
      </c>
      <c r="G14" s="674">
        <f>IF(ISBLANK(E5),"",E5)</f>
        <v>2537</v>
      </c>
      <c r="H14" s="674">
        <f t="shared" ref="H14:I16" si="1">IF(ISBLANK(F5),"",F5)</f>
        <v>2387</v>
      </c>
      <c r="I14" s="669">
        <f t="shared" si="1"/>
        <v>150</v>
      </c>
      <c r="J14" s="756"/>
      <c r="K14" s="884">
        <f>A5</f>
        <v>2020</v>
      </c>
      <c r="L14" s="674">
        <f>IF(ISBLANK(H5),"",H5)</f>
        <v>1.3</v>
      </c>
      <c r="M14" s="669">
        <f>IF(ISBLANK(I5),"",I5)</f>
        <v>1.1000000000000001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2182</v>
      </c>
      <c r="C15" s="879">
        <f t="shared" si="3"/>
        <v>2027</v>
      </c>
      <c r="D15" s="886">
        <f t="shared" si="3"/>
        <v>155</v>
      </c>
      <c r="F15" s="890">
        <f t="shared" ref="F15:F16" si="4">A6</f>
        <v>2021</v>
      </c>
      <c r="G15" s="853">
        <f t="shared" ref="G15:G16" si="5">IF(ISBLANK(E6),"",E6)</f>
        <v>2638</v>
      </c>
      <c r="H15" s="853">
        <f t="shared" si="1"/>
        <v>2453</v>
      </c>
      <c r="I15" s="670">
        <f t="shared" si="1"/>
        <v>185</v>
      </c>
      <c r="J15" s="211"/>
      <c r="K15" s="890">
        <f t="shared" ref="K15:K16" si="6">A6</f>
        <v>2021</v>
      </c>
      <c r="L15" s="853">
        <f t="shared" ref="L15:M16" si="7">IF(ISBLANK(H6),"",H6)</f>
        <v>1.2</v>
      </c>
      <c r="M15" s="670">
        <f t="shared" si="7"/>
        <v>1.2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866</v>
      </c>
      <c r="C16" s="888">
        <f t="shared" si="3"/>
        <v>634</v>
      </c>
      <c r="D16" s="889">
        <f t="shared" si="3"/>
        <v>232</v>
      </c>
      <c r="F16" s="891">
        <f t="shared" si="4"/>
        <v>2022</v>
      </c>
      <c r="G16" s="676">
        <f t="shared" si="5"/>
        <v>2452</v>
      </c>
      <c r="H16" s="676">
        <f t="shared" si="1"/>
        <v>2093</v>
      </c>
      <c r="I16" s="671">
        <f t="shared" si="1"/>
        <v>359</v>
      </c>
      <c r="J16" s="211"/>
      <c r="K16" s="891">
        <f t="shared" si="6"/>
        <v>2022</v>
      </c>
      <c r="L16" s="676">
        <f t="shared" si="7"/>
        <v>3.3</v>
      </c>
      <c r="M16" s="671">
        <f t="shared" si="7"/>
        <v>1.5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1971</v>
      </c>
      <c r="C22" s="674">
        <f t="shared" ref="C22:D22" si="8">IF(ISBLANK(C5),"",C5)</f>
        <v>1835</v>
      </c>
      <c r="D22" s="669">
        <f t="shared" si="8"/>
        <v>136</v>
      </c>
      <c r="F22" s="884">
        <f>A5</f>
        <v>2020</v>
      </c>
      <c r="G22" s="674">
        <f>IF(ISBLANK(E5),"",E5)</f>
        <v>2537</v>
      </c>
      <c r="H22" s="674">
        <f t="shared" ref="H22:I24" si="9">IF(ISBLANK(F5),"",F5)</f>
        <v>2387</v>
      </c>
      <c r="I22" s="669">
        <f t="shared" si="9"/>
        <v>150</v>
      </c>
      <c r="J22" s="756"/>
      <c r="K22" s="884">
        <f>A5</f>
        <v>2020</v>
      </c>
      <c r="L22" s="674">
        <f>IF(ISBLANK(H5),"",H5)</f>
        <v>1.3</v>
      </c>
      <c r="M22" s="669">
        <f>IF(ISBLANK(I5),"",I5)</f>
        <v>1.1000000000000001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2182</v>
      </c>
      <c r="C23" s="853">
        <f t="shared" si="11"/>
        <v>2027</v>
      </c>
      <c r="D23" s="670">
        <f t="shared" si="11"/>
        <v>155</v>
      </c>
      <c r="F23" s="890">
        <f t="shared" ref="F23:F24" si="12">A6</f>
        <v>2021</v>
      </c>
      <c r="G23" s="853">
        <f t="shared" ref="G23:G24" si="13">IF(ISBLANK(E6),"",E6)</f>
        <v>2638</v>
      </c>
      <c r="H23" s="853">
        <f t="shared" si="9"/>
        <v>2453</v>
      </c>
      <c r="I23" s="670">
        <f t="shared" si="9"/>
        <v>185</v>
      </c>
      <c r="J23" s="211"/>
      <c r="K23" s="890">
        <f t="shared" ref="K23:K24" si="14">A6</f>
        <v>2021</v>
      </c>
      <c r="L23" s="853">
        <f t="shared" ref="L23:M24" si="15">IF(ISBLANK(H6),"",H6)</f>
        <v>1.2</v>
      </c>
      <c r="M23" s="670">
        <f t="shared" si="15"/>
        <v>1.2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866</v>
      </c>
      <c r="C24" s="676">
        <f t="shared" si="11"/>
        <v>634</v>
      </c>
      <c r="D24" s="671">
        <f t="shared" si="11"/>
        <v>232</v>
      </c>
      <c r="F24" s="891">
        <f t="shared" si="12"/>
        <v>2022</v>
      </c>
      <c r="G24" s="676">
        <f t="shared" si="13"/>
        <v>2452</v>
      </c>
      <c r="H24" s="676">
        <f t="shared" si="9"/>
        <v>2093</v>
      </c>
      <c r="I24" s="671">
        <f t="shared" si="9"/>
        <v>359</v>
      </c>
      <c r="J24" s="211"/>
      <c r="K24" s="891">
        <f t="shared" si="14"/>
        <v>2022</v>
      </c>
      <c r="L24" s="676">
        <f t="shared" si="15"/>
        <v>3.3</v>
      </c>
      <c r="M24" s="671">
        <f t="shared" si="15"/>
        <v>1.5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21</v>
      </c>
      <c r="C3" s="71">
        <v>3</v>
      </c>
      <c r="D3" s="71">
        <v>16.5</v>
      </c>
      <c r="F3" s="105" t="s">
        <v>537</v>
      </c>
      <c r="G3" s="97">
        <f>IF(ISBLANK(B3),"",B3)</f>
        <v>21</v>
      </c>
      <c r="H3" s="97">
        <f>IF(ISBLANK(B4),"",B4)</f>
        <v>40</v>
      </c>
      <c r="I3" s="97">
        <f>IF(ISBLANK(B5),"",B5)</f>
        <v>25</v>
      </c>
      <c r="J3" s="365"/>
    </row>
    <row r="4" spans="1:12" x14ac:dyDescent="0.25">
      <c r="A4" s="286">
        <v>2021</v>
      </c>
      <c r="B4" s="214">
        <v>40</v>
      </c>
      <c r="C4" s="214">
        <v>4</v>
      </c>
      <c r="D4" s="214">
        <v>6</v>
      </c>
      <c r="F4" s="130" t="s">
        <v>538</v>
      </c>
      <c r="G4" s="98">
        <f>IF(ISBLANK(C3),"",C3)</f>
        <v>3</v>
      </c>
      <c r="H4" s="98">
        <f>IF(ISBLANK(C4),"",C4)</f>
        <v>4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25</v>
      </c>
      <c r="C5" s="168">
        <v>9</v>
      </c>
      <c r="D5" s="168">
        <v>11.1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21</v>
      </c>
      <c r="H8" s="97">
        <f>IF(ISBLANK(B4),"",B4)</f>
        <v>40</v>
      </c>
      <c r="I8" s="97">
        <f>IF(ISBLANK(B5),"",B5)</f>
        <v>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</v>
      </c>
      <c r="H9" s="98">
        <f>IF(ISBLANK(C4),"",C4)</f>
        <v>4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16.5</v>
      </c>
      <c r="H13" s="132">
        <f>IF(ISBLANK(D4),"",D4)</f>
        <v>6</v>
      </c>
      <c r="I13" s="132">
        <f>IF(ISBLANK(D5),"",D5)</f>
        <v>11.1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115</v>
      </c>
      <c r="C4" s="110">
        <v>151</v>
      </c>
      <c r="E4" s="29" t="s">
        <v>540</v>
      </c>
      <c r="F4" s="163">
        <f>B4/($B$22+$C$22)*100</f>
        <v>1.7437452615617892</v>
      </c>
      <c r="G4" s="163">
        <f>C4/($B$22+$C$22)*100</f>
        <v>2.2896133434420016</v>
      </c>
      <c r="J4" s="29" t="s">
        <v>540</v>
      </c>
      <c r="K4" s="163">
        <f>G4</f>
        <v>2.2896133434420016</v>
      </c>
    </row>
    <row r="5" spans="1:11" x14ac:dyDescent="0.25">
      <c r="A5" s="202" t="s">
        <v>541</v>
      </c>
      <c r="B5" s="212">
        <v>118</v>
      </c>
      <c r="C5" s="160">
        <v>140</v>
      </c>
      <c r="E5" s="29" t="s">
        <v>541</v>
      </c>
      <c r="F5" s="163">
        <f t="shared" ref="F5:G21" si="0">B5/($B$22+$C$22)*100</f>
        <v>1.7892342683851401</v>
      </c>
      <c r="G5" s="163">
        <f t="shared" si="0"/>
        <v>2.1228203184230479</v>
      </c>
      <c r="J5" s="29" t="s">
        <v>541</v>
      </c>
      <c r="K5" s="163">
        <f t="shared" ref="K5:K21" si="1">G5</f>
        <v>2.1228203184230479</v>
      </c>
    </row>
    <row r="6" spans="1:11" x14ac:dyDescent="0.25">
      <c r="A6" s="202" t="s">
        <v>542</v>
      </c>
      <c r="B6" s="212">
        <v>137</v>
      </c>
      <c r="C6" s="160">
        <v>145</v>
      </c>
      <c r="E6" s="29" t="s">
        <v>542</v>
      </c>
      <c r="F6" s="163">
        <f t="shared" si="0"/>
        <v>2.0773313115996968</v>
      </c>
      <c r="G6" s="163">
        <f t="shared" si="0"/>
        <v>2.1986353297952994</v>
      </c>
      <c r="J6" s="29" t="s">
        <v>542</v>
      </c>
      <c r="K6" s="163">
        <f t="shared" si="1"/>
        <v>2.1986353297952994</v>
      </c>
    </row>
    <row r="7" spans="1:11" x14ac:dyDescent="0.25">
      <c r="A7" s="202" t="s">
        <v>543</v>
      </c>
      <c r="B7" s="212">
        <v>162</v>
      </c>
      <c r="C7" s="160">
        <v>182</v>
      </c>
      <c r="E7" s="29" t="s">
        <v>543</v>
      </c>
      <c r="F7" s="163">
        <f t="shared" si="0"/>
        <v>2.4564063684609554</v>
      </c>
      <c r="G7" s="163">
        <f t="shared" si="0"/>
        <v>2.759666413949962</v>
      </c>
      <c r="J7" s="29" t="s">
        <v>543</v>
      </c>
      <c r="K7" s="163">
        <f t="shared" si="1"/>
        <v>2.759666413949962</v>
      </c>
    </row>
    <row r="8" spans="1:11" x14ac:dyDescent="0.25">
      <c r="A8" s="202" t="s">
        <v>544</v>
      </c>
      <c r="B8" s="212">
        <v>151</v>
      </c>
      <c r="C8" s="160">
        <v>160</v>
      </c>
      <c r="E8" s="29" t="s">
        <v>544</v>
      </c>
      <c r="F8" s="163">
        <f t="shared" si="0"/>
        <v>2.2896133434420016</v>
      </c>
      <c r="G8" s="163">
        <f t="shared" si="0"/>
        <v>2.4260803639120545</v>
      </c>
      <c r="J8" s="29" t="s">
        <v>544</v>
      </c>
      <c r="K8" s="163">
        <f t="shared" si="1"/>
        <v>2.4260803639120545</v>
      </c>
    </row>
    <row r="9" spans="1:11" x14ac:dyDescent="0.25">
      <c r="A9" s="202" t="s">
        <v>545</v>
      </c>
      <c r="B9" s="212">
        <v>167</v>
      </c>
      <c r="C9" s="160">
        <v>183</v>
      </c>
      <c r="E9" s="29" t="s">
        <v>545</v>
      </c>
      <c r="F9" s="163">
        <f t="shared" si="0"/>
        <v>2.5322213798332069</v>
      </c>
      <c r="G9" s="163">
        <f t="shared" si="0"/>
        <v>2.7748294162244123</v>
      </c>
      <c r="J9" s="29" t="s">
        <v>545</v>
      </c>
      <c r="K9" s="163">
        <f t="shared" si="1"/>
        <v>2.7748294162244123</v>
      </c>
    </row>
    <row r="10" spans="1:11" x14ac:dyDescent="0.25">
      <c r="A10" s="202" t="s">
        <v>546</v>
      </c>
      <c r="B10" s="212">
        <v>192</v>
      </c>
      <c r="C10" s="160">
        <v>188</v>
      </c>
      <c r="E10" s="29" t="s">
        <v>546</v>
      </c>
      <c r="F10" s="163">
        <f t="shared" si="0"/>
        <v>2.9112964366944651</v>
      </c>
      <c r="G10" s="163">
        <f t="shared" si="0"/>
        <v>2.8506444275966643</v>
      </c>
      <c r="J10" s="29" t="s">
        <v>546</v>
      </c>
      <c r="K10" s="163">
        <f t="shared" si="1"/>
        <v>2.8506444275966643</v>
      </c>
    </row>
    <row r="11" spans="1:11" x14ac:dyDescent="0.25">
      <c r="A11" s="202" t="s">
        <v>547</v>
      </c>
      <c r="B11" s="212">
        <v>190</v>
      </c>
      <c r="C11" s="160">
        <v>199</v>
      </c>
      <c r="E11" s="29" t="s">
        <v>547</v>
      </c>
      <c r="F11" s="163">
        <f t="shared" si="0"/>
        <v>2.8809704321455647</v>
      </c>
      <c r="G11" s="163">
        <f t="shared" si="0"/>
        <v>3.017437452615618</v>
      </c>
      <c r="J11" s="29" t="s">
        <v>547</v>
      </c>
      <c r="K11" s="163">
        <f t="shared" si="1"/>
        <v>3.017437452615618</v>
      </c>
    </row>
    <row r="12" spans="1:11" x14ac:dyDescent="0.25">
      <c r="A12" s="202" t="s">
        <v>548</v>
      </c>
      <c r="B12" s="212">
        <v>198</v>
      </c>
      <c r="C12" s="160">
        <v>244</v>
      </c>
      <c r="E12" s="29" t="s">
        <v>548</v>
      </c>
      <c r="F12" s="163">
        <f t="shared" si="0"/>
        <v>3.0022744503411674</v>
      </c>
      <c r="G12" s="163">
        <f t="shared" si="0"/>
        <v>3.6997725549658833</v>
      </c>
      <c r="J12" s="29" t="s">
        <v>548</v>
      </c>
      <c r="K12" s="163">
        <f t="shared" si="1"/>
        <v>3.6997725549658833</v>
      </c>
    </row>
    <row r="13" spans="1:11" x14ac:dyDescent="0.25">
      <c r="A13" s="202" t="s">
        <v>549</v>
      </c>
      <c r="B13" s="212">
        <v>211</v>
      </c>
      <c r="C13" s="160">
        <v>225</v>
      </c>
      <c r="E13" s="29" t="s">
        <v>549</v>
      </c>
      <c r="F13" s="163">
        <f t="shared" si="0"/>
        <v>3.199393479909022</v>
      </c>
      <c r="G13" s="163">
        <f t="shared" si="0"/>
        <v>3.4116755117513269</v>
      </c>
      <c r="J13" s="29" t="s">
        <v>549</v>
      </c>
      <c r="K13" s="163">
        <f t="shared" si="1"/>
        <v>3.4116755117513269</v>
      </c>
    </row>
    <row r="14" spans="1:11" x14ac:dyDescent="0.25">
      <c r="A14" s="202" t="s">
        <v>550</v>
      </c>
      <c r="B14" s="212">
        <v>240</v>
      </c>
      <c r="C14" s="160">
        <v>221</v>
      </c>
      <c r="E14" s="29" t="s">
        <v>550</v>
      </c>
      <c r="F14" s="163">
        <f t="shared" si="0"/>
        <v>3.639120545868082</v>
      </c>
      <c r="G14" s="163">
        <f t="shared" si="0"/>
        <v>3.3510235026535251</v>
      </c>
      <c r="J14" s="29" t="s">
        <v>550</v>
      </c>
      <c r="K14" s="163">
        <f t="shared" si="1"/>
        <v>3.3510235026535251</v>
      </c>
    </row>
    <row r="15" spans="1:11" x14ac:dyDescent="0.25">
      <c r="A15" s="202" t="s">
        <v>551</v>
      </c>
      <c r="B15" s="212">
        <v>230</v>
      </c>
      <c r="C15" s="160">
        <v>235</v>
      </c>
      <c r="E15" s="29" t="s">
        <v>551</v>
      </c>
      <c r="F15" s="163">
        <f t="shared" si="0"/>
        <v>3.4874905231235784</v>
      </c>
      <c r="G15" s="163">
        <f t="shared" si="0"/>
        <v>3.56330553449583</v>
      </c>
      <c r="J15" s="29" t="s">
        <v>551</v>
      </c>
      <c r="K15" s="163">
        <f t="shared" si="1"/>
        <v>3.56330553449583</v>
      </c>
    </row>
    <row r="16" spans="1:11" x14ac:dyDescent="0.25">
      <c r="A16" s="202" t="s">
        <v>552</v>
      </c>
      <c r="B16" s="212">
        <v>255</v>
      </c>
      <c r="C16" s="160">
        <v>259</v>
      </c>
      <c r="E16" s="29" t="s">
        <v>552</v>
      </c>
      <c r="F16" s="163">
        <f t="shared" si="0"/>
        <v>3.8665655799848366</v>
      </c>
      <c r="G16" s="163">
        <f t="shared" si="0"/>
        <v>3.9272175890826384</v>
      </c>
      <c r="J16" s="29" t="s">
        <v>552</v>
      </c>
      <c r="K16" s="163">
        <f t="shared" si="1"/>
        <v>3.9272175890826384</v>
      </c>
    </row>
    <row r="17" spans="1:11" x14ac:dyDescent="0.25">
      <c r="A17" s="202" t="s">
        <v>553</v>
      </c>
      <c r="B17" s="212">
        <v>330</v>
      </c>
      <c r="C17" s="160">
        <v>273</v>
      </c>
      <c r="E17" s="29" t="s">
        <v>553</v>
      </c>
      <c r="F17" s="163">
        <f t="shared" si="0"/>
        <v>5.0037907505686121</v>
      </c>
      <c r="G17" s="163">
        <f t="shared" si="0"/>
        <v>4.1394996209249433</v>
      </c>
      <c r="J17" s="29" t="s">
        <v>553</v>
      </c>
      <c r="K17" s="163">
        <f t="shared" si="1"/>
        <v>4.1394996209249433</v>
      </c>
    </row>
    <row r="18" spans="1:11" x14ac:dyDescent="0.25">
      <c r="A18" s="202" t="s">
        <v>554</v>
      </c>
      <c r="B18" s="212">
        <v>257</v>
      </c>
      <c r="C18" s="160">
        <v>234</v>
      </c>
      <c r="E18" s="29" t="s">
        <v>554</v>
      </c>
      <c r="F18" s="163">
        <f t="shared" si="0"/>
        <v>3.8968915845337375</v>
      </c>
      <c r="G18" s="163">
        <f t="shared" si="0"/>
        <v>3.5481425322213802</v>
      </c>
      <c r="J18" s="29" t="s">
        <v>554</v>
      </c>
      <c r="K18" s="163">
        <f t="shared" si="1"/>
        <v>3.5481425322213802</v>
      </c>
    </row>
    <row r="19" spans="1:11" x14ac:dyDescent="0.25">
      <c r="A19" s="202" t="s">
        <v>555</v>
      </c>
      <c r="B19" s="212">
        <v>162</v>
      </c>
      <c r="C19" s="160">
        <v>107</v>
      </c>
      <c r="E19" s="29" t="s">
        <v>555</v>
      </c>
      <c r="F19" s="163">
        <f t="shared" si="0"/>
        <v>2.4564063684609554</v>
      </c>
      <c r="G19" s="163">
        <f t="shared" si="0"/>
        <v>1.6224412433661863</v>
      </c>
      <c r="J19" s="29" t="s">
        <v>555</v>
      </c>
      <c r="K19" s="163">
        <f t="shared" si="1"/>
        <v>1.6224412433661863</v>
      </c>
    </row>
    <row r="20" spans="1:11" x14ac:dyDescent="0.25">
      <c r="A20" s="202" t="s">
        <v>556</v>
      </c>
      <c r="B20" s="212">
        <v>127</v>
      </c>
      <c r="C20" s="160">
        <v>72</v>
      </c>
      <c r="E20" s="29" t="s">
        <v>556</v>
      </c>
      <c r="F20" s="163">
        <f t="shared" si="0"/>
        <v>1.9257012888551934</v>
      </c>
      <c r="G20" s="163">
        <f t="shared" si="0"/>
        <v>1.0917361637604246</v>
      </c>
      <c r="J20" s="29" t="s">
        <v>556</v>
      </c>
      <c r="K20" s="163">
        <f t="shared" si="1"/>
        <v>1.0917361637604246</v>
      </c>
    </row>
    <row r="21" spans="1:11" x14ac:dyDescent="0.25">
      <c r="A21" s="203" t="s">
        <v>557</v>
      </c>
      <c r="B21" s="72">
        <v>81</v>
      </c>
      <c r="C21" s="111">
        <v>54</v>
      </c>
      <c r="E21" s="31" t="s">
        <v>557</v>
      </c>
      <c r="F21" s="163">
        <f t="shared" si="0"/>
        <v>1.2282031842304777</v>
      </c>
      <c r="G21" s="163">
        <f t="shared" si="0"/>
        <v>0.81880212282031839</v>
      </c>
      <c r="J21" s="31" t="s">
        <v>557</v>
      </c>
      <c r="K21" s="210">
        <f t="shared" si="1"/>
        <v>0.81880212282031839</v>
      </c>
    </row>
    <row r="22" spans="1:11" x14ac:dyDescent="0.25">
      <c r="A22" s="309" t="s">
        <v>16</v>
      </c>
      <c r="B22" s="121">
        <f>SUM(B4:B21)</f>
        <v>3323</v>
      </c>
      <c r="C22" s="124">
        <f>SUM(C4:C21)</f>
        <v>3272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458</v>
      </c>
      <c r="C3" s="110">
        <v>60</v>
      </c>
      <c r="E3" s="297" t="s">
        <v>709</v>
      </c>
      <c r="F3" s="71">
        <v>51.66</v>
      </c>
      <c r="G3" s="71">
        <v>56.72</v>
      </c>
      <c r="K3" s="122" t="s">
        <v>16</v>
      </c>
      <c r="L3" s="71">
        <v>3.19</v>
      </c>
      <c r="M3" s="71">
        <v>2.73</v>
      </c>
    </row>
    <row r="4" spans="1:16" x14ac:dyDescent="0.25">
      <c r="A4" s="202" t="s">
        <v>704</v>
      </c>
      <c r="B4" s="212">
        <v>479</v>
      </c>
      <c r="C4" s="160">
        <v>58</v>
      </c>
      <c r="E4" s="298" t="s">
        <v>710</v>
      </c>
      <c r="F4" s="214">
        <v>39.340000000000003</v>
      </c>
      <c r="G4" s="214">
        <v>34.17</v>
      </c>
      <c r="K4" s="215" t="s">
        <v>212</v>
      </c>
      <c r="L4" s="214">
        <v>3.22</v>
      </c>
      <c r="M4" s="214">
        <v>2.76</v>
      </c>
      <c r="N4" s="211"/>
    </row>
    <row r="5" spans="1:16" x14ac:dyDescent="0.25">
      <c r="A5" s="202" t="s">
        <v>705</v>
      </c>
      <c r="B5" s="212">
        <v>381</v>
      </c>
      <c r="C5" s="160">
        <v>39</v>
      </c>
      <c r="E5" s="298" t="s">
        <v>711</v>
      </c>
      <c r="F5" s="214">
        <v>7.79</v>
      </c>
      <c r="G5" s="214">
        <v>8.0500000000000007</v>
      </c>
      <c r="K5" s="123" t="s">
        <v>213</v>
      </c>
      <c r="L5" s="73">
        <v>2.92</v>
      </c>
      <c r="M5" s="73">
        <v>2.42</v>
      </c>
      <c r="N5" s="211"/>
    </row>
    <row r="6" spans="1:16" x14ac:dyDescent="0.25">
      <c r="A6" s="202" t="s">
        <v>706</v>
      </c>
      <c r="B6" s="212">
        <v>368</v>
      </c>
      <c r="C6" s="160">
        <v>40</v>
      </c>
      <c r="E6" s="298" t="s">
        <v>712</v>
      </c>
      <c r="F6" s="214">
        <v>0.96</v>
      </c>
      <c r="G6" s="214">
        <v>0.84</v>
      </c>
      <c r="K6" s="226"/>
      <c r="L6" s="164"/>
      <c r="M6" s="211"/>
    </row>
    <row r="7" spans="1:16" x14ac:dyDescent="0.25">
      <c r="A7" s="202" t="s">
        <v>707</v>
      </c>
      <c r="B7" s="212">
        <v>262</v>
      </c>
      <c r="C7" s="160">
        <v>24</v>
      </c>
      <c r="E7" s="299" t="s">
        <v>713</v>
      </c>
      <c r="F7" s="73">
        <v>0.26</v>
      </c>
      <c r="G7" s="73">
        <v>0.23</v>
      </c>
      <c r="K7" s="227"/>
      <c r="L7" s="211"/>
      <c r="M7" s="211"/>
    </row>
    <row r="8" spans="1:16" x14ac:dyDescent="0.25">
      <c r="A8" s="203" t="s">
        <v>708</v>
      </c>
      <c r="B8" s="72">
        <v>269</v>
      </c>
      <c r="C8" s="111">
        <v>17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25.210084033613445</v>
      </c>
      <c r="C13" s="301">
        <f>B3/SUM(B3:B8)*100</f>
        <v>20.658547586829048</v>
      </c>
      <c r="E13" s="217" t="s">
        <v>836</v>
      </c>
      <c r="F13" s="289">
        <f>IF(ISBLANK(F3),"",F3)</f>
        <v>51.66</v>
      </c>
      <c r="G13" s="289">
        <f>IF(ISBLANK(G3),"",G3)</f>
        <v>56.72</v>
      </c>
    </row>
    <row r="14" spans="1:16" x14ac:dyDescent="0.25">
      <c r="A14" s="220" t="s">
        <v>825</v>
      </c>
      <c r="B14" s="305">
        <f>C4/SUM(C3:C8)*100</f>
        <v>24.369747899159663</v>
      </c>
      <c r="C14" s="302">
        <f>B4/SUM(B3:B8)*100</f>
        <v>21.60577356788453</v>
      </c>
      <c r="E14" s="286" t="s">
        <v>837</v>
      </c>
      <c r="F14" s="290">
        <f t="shared" ref="F14:G17" si="0">IF(ISBLANK(F4),"",F4)</f>
        <v>39.340000000000003</v>
      </c>
      <c r="G14" s="290">
        <f t="shared" si="0"/>
        <v>34.17</v>
      </c>
    </row>
    <row r="15" spans="1:16" x14ac:dyDescent="0.25">
      <c r="A15" s="220" t="s">
        <v>826</v>
      </c>
      <c r="B15" s="305">
        <f>C5/SUM(C3:C8)*100</f>
        <v>16.386554621848738</v>
      </c>
      <c r="C15" s="302">
        <f>B5/SUM(B3:B8)*100</f>
        <v>17.185385656292286</v>
      </c>
      <c r="E15" s="286" t="s">
        <v>838</v>
      </c>
      <c r="F15" s="290">
        <f t="shared" si="0"/>
        <v>7.79</v>
      </c>
      <c r="G15" s="290">
        <f t="shared" si="0"/>
        <v>8.0500000000000007</v>
      </c>
    </row>
    <row r="16" spans="1:16" x14ac:dyDescent="0.25">
      <c r="A16" s="220" t="s">
        <v>827</v>
      </c>
      <c r="B16" s="305">
        <f>C6/SUM(C3:C8)*100</f>
        <v>16.806722689075631</v>
      </c>
      <c r="C16" s="302">
        <f>B6/SUM(B3:B8)*100</f>
        <v>16.599007668019848</v>
      </c>
      <c r="E16" s="286" t="s">
        <v>839</v>
      </c>
      <c r="F16" s="290">
        <f t="shared" si="0"/>
        <v>0.96</v>
      </c>
      <c r="G16" s="290">
        <f t="shared" si="0"/>
        <v>0.84</v>
      </c>
    </row>
    <row r="17" spans="1:18" x14ac:dyDescent="0.25">
      <c r="A17" s="220" t="s">
        <v>828</v>
      </c>
      <c r="B17" s="305">
        <f>C7/SUM(C3:C8)*100</f>
        <v>10.084033613445378</v>
      </c>
      <c r="C17" s="302">
        <f>B7/SUM(B3:B8)*100</f>
        <v>11.817771763644565</v>
      </c>
      <c r="E17" s="219" t="s">
        <v>840</v>
      </c>
      <c r="F17" s="291">
        <f t="shared" si="0"/>
        <v>0.26</v>
      </c>
      <c r="G17" s="291">
        <f t="shared" si="0"/>
        <v>0.23</v>
      </c>
    </row>
    <row r="18" spans="1:18" x14ac:dyDescent="0.25">
      <c r="A18" s="221" t="s">
        <v>829</v>
      </c>
      <c r="B18" s="306">
        <f>C8/SUM(C3:C8)*100</f>
        <v>7.1428571428571423</v>
      </c>
      <c r="C18" s="303">
        <f>B8/SUM(B3:B8)*100</f>
        <v>12.133513757329725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25.210084033613445</v>
      </c>
      <c r="C22" s="301">
        <f>C13</f>
        <v>20.658547586829048</v>
      </c>
    </row>
    <row r="23" spans="1:18" x14ac:dyDescent="0.25">
      <c r="A23" s="220" t="s">
        <v>831</v>
      </c>
      <c r="B23" s="305">
        <f t="shared" ref="B23:C27" si="1">B14</f>
        <v>24.369747899159663</v>
      </c>
      <c r="C23" s="302">
        <f t="shared" si="1"/>
        <v>21.60577356788453</v>
      </c>
    </row>
    <row r="24" spans="1:18" x14ac:dyDescent="0.25">
      <c r="A24" s="307" t="s">
        <v>832</v>
      </c>
      <c r="B24" s="305">
        <f t="shared" si="1"/>
        <v>16.386554621848738</v>
      </c>
      <c r="C24" s="302">
        <f t="shared" si="1"/>
        <v>17.185385656292286</v>
      </c>
    </row>
    <row r="25" spans="1:18" x14ac:dyDescent="0.25">
      <c r="A25" s="220" t="s">
        <v>833</v>
      </c>
      <c r="B25" s="305">
        <f t="shared" si="1"/>
        <v>16.806722689075631</v>
      </c>
      <c r="C25" s="302">
        <f t="shared" si="1"/>
        <v>16.599007668019848</v>
      </c>
    </row>
    <row r="26" spans="1:18" x14ac:dyDescent="0.25">
      <c r="A26" s="220" t="s">
        <v>834</v>
      </c>
      <c r="B26" s="305">
        <f t="shared" si="1"/>
        <v>10.084033613445378</v>
      </c>
      <c r="C26" s="302">
        <f t="shared" si="1"/>
        <v>11.817771763644565</v>
      </c>
    </row>
    <row r="27" spans="1:18" x14ac:dyDescent="0.25">
      <c r="A27" s="308" t="s">
        <v>835</v>
      </c>
      <c r="B27" s="306">
        <f t="shared" si="1"/>
        <v>7.1428571428571423</v>
      </c>
      <c r="C27" s="303">
        <f t="shared" si="1"/>
        <v>12.133513757329725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589</v>
      </c>
      <c r="C34" s="110">
        <v>67</v>
      </c>
      <c r="E34" s="297" t="s">
        <v>709</v>
      </c>
      <c r="F34" s="71">
        <v>56.72</v>
      </c>
      <c r="G34" s="211"/>
      <c r="K34" s="122" t="s">
        <v>16</v>
      </c>
      <c r="L34" s="71">
        <v>2.73</v>
      </c>
      <c r="M34" s="211"/>
    </row>
    <row r="35" spans="1:16" x14ac:dyDescent="0.25">
      <c r="A35" s="202" t="s">
        <v>704</v>
      </c>
      <c r="B35" s="212">
        <v>569</v>
      </c>
      <c r="C35" s="160">
        <v>70</v>
      </c>
      <c r="E35" s="298" t="s">
        <v>710</v>
      </c>
      <c r="F35" s="214">
        <v>34.17</v>
      </c>
      <c r="G35" s="211"/>
      <c r="K35" s="215" t="s">
        <v>212</v>
      </c>
      <c r="L35" s="214">
        <v>2.76</v>
      </c>
      <c r="M35" s="211"/>
      <c r="N35" s="29" t="s">
        <v>876</v>
      </c>
    </row>
    <row r="36" spans="1:16" x14ac:dyDescent="0.25">
      <c r="A36" s="202" t="s">
        <v>705</v>
      </c>
      <c r="B36" s="212">
        <v>395</v>
      </c>
      <c r="C36" s="160">
        <v>34</v>
      </c>
      <c r="E36" s="298" t="s">
        <v>711</v>
      </c>
      <c r="F36" s="214">
        <v>8.0500000000000007</v>
      </c>
      <c r="G36" s="211"/>
      <c r="K36" s="123" t="s">
        <v>213</v>
      </c>
      <c r="L36" s="73">
        <v>2.42</v>
      </c>
      <c r="M36" s="211"/>
      <c r="N36" s="288">
        <v>2022</v>
      </c>
    </row>
    <row r="37" spans="1:16" x14ac:dyDescent="0.25">
      <c r="A37" s="202" t="s">
        <v>706</v>
      </c>
      <c r="B37" s="212">
        <v>323</v>
      </c>
      <c r="C37" s="160">
        <v>24</v>
      </c>
      <c r="E37" s="298" t="s">
        <v>712</v>
      </c>
      <c r="F37" s="214">
        <v>0.84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160</v>
      </c>
      <c r="C38" s="160">
        <v>15</v>
      </c>
      <c r="E38" s="299" t="s">
        <v>713</v>
      </c>
      <c r="F38" s="73">
        <v>0.23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162</v>
      </c>
      <c r="C39" s="111">
        <v>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30.875576036866359</v>
      </c>
      <c r="C44" s="301">
        <f>B34/SUM(B34:B39)*100</f>
        <v>26.797088262056416</v>
      </c>
      <c r="E44" s="217" t="s">
        <v>836</v>
      </c>
      <c r="F44" s="289">
        <f>IF(ISBLANK(F34),"",F34)</f>
        <v>56.72</v>
      </c>
    </row>
    <row r="45" spans="1:16" x14ac:dyDescent="0.25">
      <c r="A45" s="220" t="s">
        <v>825</v>
      </c>
      <c r="B45" s="305">
        <f>C35/SUM(C34:C39)*100</f>
        <v>32.258064516129032</v>
      </c>
      <c r="C45" s="302">
        <f>B35/SUM(B34:B39)*100</f>
        <v>25.887170154686078</v>
      </c>
      <c r="E45" s="286" t="s">
        <v>837</v>
      </c>
      <c r="F45" s="290">
        <f t="shared" ref="F45:F48" si="2">IF(ISBLANK(F35),"",F35)</f>
        <v>34.17</v>
      </c>
    </row>
    <row r="46" spans="1:16" x14ac:dyDescent="0.25">
      <c r="A46" s="220" t="s">
        <v>826</v>
      </c>
      <c r="B46" s="305">
        <f>C36/SUM(C34:C39)*100</f>
        <v>15.668202764976957</v>
      </c>
      <c r="C46" s="302">
        <f>B36/SUM(B34:B39)*100</f>
        <v>17.970882620564151</v>
      </c>
      <c r="E46" s="286" t="s">
        <v>838</v>
      </c>
      <c r="F46" s="290">
        <f t="shared" si="2"/>
        <v>8.0500000000000007</v>
      </c>
    </row>
    <row r="47" spans="1:16" x14ac:dyDescent="0.25">
      <c r="A47" s="220" t="s">
        <v>827</v>
      </c>
      <c r="B47" s="305">
        <f>C37/SUM(C34:C39)*100</f>
        <v>11.059907834101383</v>
      </c>
      <c r="C47" s="302">
        <f>B37/SUM(B34:B39)*100</f>
        <v>14.695177434030937</v>
      </c>
      <c r="E47" s="286" t="s">
        <v>839</v>
      </c>
      <c r="F47" s="290">
        <f t="shared" si="2"/>
        <v>0.84</v>
      </c>
    </row>
    <row r="48" spans="1:16" x14ac:dyDescent="0.25">
      <c r="A48" s="220" t="s">
        <v>828</v>
      </c>
      <c r="B48" s="305">
        <f>C38/SUM(C34:C39)*100</f>
        <v>6.9124423963133648</v>
      </c>
      <c r="C48" s="302">
        <f>B38/SUM(B34:B39)*100</f>
        <v>7.279344858962693</v>
      </c>
      <c r="E48" s="219" t="s">
        <v>840</v>
      </c>
      <c r="F48" s="291">
        <f t="shared" si="2"/>
        <v>0.23</v>
      </c>
    </row>
    <row r="49" spans="1:3" x14ac:dyDescent="0.25">
      <c r="A49" s="221" t="s">
        <v>829</v>
      </c>
      <c r="B49" s="306">
        <f>C39/SUM(C34:C39)*100</f>
        <v>3.225806451612903</v>
      </c>
      <c r="C49" s="303">
        <f>B39/SUM(B34:B39)*100</f>
        <v>7.3703366696997268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30.875576036866359</v>
      </c>
      <c r="C53" s="301">
        <f>C44</f>
        <v>26.797088262056416</v>
      </c>
    </row>
    <row r="54" spans="1:3" x14ac:dyDescent="0.25">
      <c r="A54" s="220" t="s">
        <v>831</v>
      </c>
      <c r="B54" s="305">
        <f t="shared" ref="B54:C54" si="3">B45</f>
        <v>32.258064516129032</v>
      </c>
      <c r="C54" s="302">
        <f t="shared" si="3"/>
        <v>25.887170154686078</v>
      </c>
    </row>
    <row r="55" spans="1:3" x14ac:dyDescent="0.25">
      <c r="A55" s="307" t="s">
        <v>832</v>
      </c>
      <c r="B55" s="305">
        <f t="shared" ref="B55:C55" si="4">B46</f>
        <v>15.668202764976957</v>
      </c>
      <c r="C55" s="302">
        <f t="shared" si="4"/>
        <v>17.970882620564151</v>
      </c>
    </row>
    <row r="56" spans="1:3" x14ac:dyDescent="0.25">
      <c r="A56" s="220" t="s">
        <v>833</v>
      </c>
      <c r="B56" s="305">
        <f t="shared" ref="B56:C56" si="5">B47</f>
        <v>11.059907834101383</v>
      </c>
      <c r="C56" s="302">
        <f t="shared" si="5"/>
        <v>14.695177434030937</v>
      </c>
    </row>
    <row r="57" spans="1:3" x14ac:dyDescent="0.25">
      <c r="A57" s="220" t="s">
        <v>834</v>
      </c>
      <c r="B57" s="305">
        <f t="shared" ref="B57:C57" si="6">B48</f>
        <v>6.9124423963133648</v>
      </c>
      <c r="C57" s="302">
        <f t="shared" si="6"/>
        <v>7.279344858962693</v>
      </c>
    </row>
    <row r="58" spans="1:3" x14ac:dyDescent="0.25">
      <c r="A58" s="308" t="s">
        <v>835</v>
      </c>
      <c r="B58" s="306">
        <f t="shared" ref="B58:C58" si="7">B49</f>
        <v>3.225806451612903</v>
      </c>
      <c r="C58" s="303">
        <f t="shared" si="7"/>
        <v>7.3703366696997268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2024-04-26T07:37:35Z</dcterms:modified>
</cp:coreProperties>
</file>