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<sst xmlns="http://schemas.openxmlformats.org/spreadsheetml/2006/main" count="6316" uniqueCount="2914">
  <si>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</si>
  <si>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</si>
  <si>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</si>
  <si>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</si>
  <si>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</si>
  <si>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</si>
  <si>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</si>
  <si>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</si>
  <si>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</si>
  <si>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</si>
  <si>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</si>
  <si>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</si>
  <si>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</si>
  <si>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</si>
  <si>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</si>
  <si>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</si>
  <si>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</si>
  <si>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</si>
  <si>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</si>
  <si>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</si>
  <si>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</si>
  <si>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</si>
  <si>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</si>
  <si>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</si>
  <si>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</si>
  <si>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</si>
  <si>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</si>
  <si>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</si>
  <si>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</si>
  <si>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</si>
  <si>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</si>
  <si>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</si>
  <si>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</si>
  <si>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</si>
  <si>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</si>
  <si>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</si>
  <si>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</si>
  <si>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</si>
  <si>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</si>
  <si>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</si>
  <si>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</si>
  <si>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</si>
  <si>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</si>
  <si>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</si>
  <si>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</si>
  <si>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</si>
  <si>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</si>
  <si>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</si>
  <si>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</si>
  <si>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</si>
  <si>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</si>
  <si>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</si>
  <si>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</si>
  <si>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</si>
  <si>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</si>
  <si>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</si>
  <si>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</si>
  <si>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</si>
  <si>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</si>
  <si>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</si>
  <si>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</si>
  <si>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</si>
  <si>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</si>
  <si>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</si>
  <si>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</si>
  <si>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</si>
  <si>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</si>
  <si>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</si>
  <si>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</si>
  <si>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</si>
  <si>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</si>
  <si>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</si>
  <si>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</si>
  <si>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</si>
  <si>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</si>
  <si>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</si>
  <si>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</si>
  <si>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</si>
  <si>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</si>
  <si>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</si>
  <si>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</si>
  <si>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</si>
  <si>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</si>
  <si>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</si>
  <si>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</si>
  <si>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</si>
  <si>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</si>
  <si>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</si>
  <si>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</si>
  <si>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</si>
  <si>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</si>
  <si>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</si>
  <si>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</si>
  <si>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</si>
  <si>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</si>
  <si>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</si>
  <si>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</si>
  <si>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</si>
  <si>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</si>
  <si>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</si>
  <si>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</si>
  <si>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</si>
  <si>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</si>
  <si>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</si>
  <si>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</si>
  <si>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</si>
  <si>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</si>
  <si>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</si>
  <si>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</si>
  <si>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</si>
  <si>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</si>
  <si>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</si>
  <si>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</si>
  <si>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</si>
  <si>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</si>
  <si>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</si>
  <si>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</si>
  <si>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</si>
  <si>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</si>
  <si>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</si>
  <si>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</si>
  <si>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</si>
  <si>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</si>
  <si>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</si>
  <si>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</si>
  <si>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</si>
  <si>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</si>
  <si>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</si>
  <si>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</si>
  <si>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</si>
  <si>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</si>
  <si>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</si>
  <si>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</si>
  <si>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</si>
  <si>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</si>
  <si>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</si>
  <si>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</si>
  <si>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</si>
  <si>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</si>
  <si>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</si>
  <si>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</si>
  <si>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</si>
  <si>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</si>
  <si>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</si>
  <si>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</si>
  <si>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</si>
  <si>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</si>
  <si>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</si>
  <si>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</si>
  <si>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</si>
  <si>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</si>
  <si>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</si>
  <si>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</si>
  <si>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</si>
  <si>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</si>
  <si>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</si>
  <si>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</si>
  <si>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</si>
  <si>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</si>
  <si>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</si>
  <si>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</si>
  <si>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</si>
  <si>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</si>
  <si>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</si>
  <si>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</si>
  <si>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</si>
  <si>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</si>
  <si>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</si>
  <si>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</si>
  <si>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</si>
  <si>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</si>
  <si>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</si>
  <si>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</si>
  <si>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</si>
  <si>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</si>
  <si>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</si>
  <si>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</si>
  <si>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</si>
  <si>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</si>
  <si>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</si>
  <si>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</si>
  <si>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</si>
  <si>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</si>
  <si>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</si>
  <si>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</si>
  <si>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</si>
  <si>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</si>
  <si>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</si>
  <si>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</si>
  <si>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</si>
  <si>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</si>
  <si>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</si>
  <si>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</si>
  <si>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</si>
  <si>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</si>
  <si>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</si>
  <si>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</si>
  <si>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</si>
  <si>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</si>
  <si>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</si>
  <si>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</si>
  <si>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</si>
  <si>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</si>
  <si>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</si>
  <si>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</si>
  <si>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</si>
  <si>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</si>
  <si>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</si>
  <si>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</si>
  <si>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</si>
  <si>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</si>
  <si>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</si>
  <si>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</si>
  <si>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</si>
  <si>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</si>
  <si>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</si>
  <si>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</si>
  <si>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</si>
  <si>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</si>
  <si>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</si>
  <si>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</si>
  <si>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</si>
  <si>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</si>
  <si>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</si>
  <si>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</si>
  <si>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</si>
  <si>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</si>
  <si>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</si>
  <si>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</si>
  <si>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</si>
  <si>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</si>
  <si>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</si>
  <si>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</si>
  <si>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</si>
  <si>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</si>
  <si>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</si>
  <si>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</si>
  <si>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</si>
  <si>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</si>
  <si>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</si>
  <si>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</si>
  <si>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</si>
  <si>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</si>
  <si>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</si>
  <si>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</si>
  <si>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</si>
  <si>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</si>
  <si>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</si>
  <si>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</si>
  <si>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</si>
  <si>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</si>
  <si>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</si>
  <si>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</si>
  <si>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</si>
  <si>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</si>
  <si>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</si>
  <si>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</si>
  <si>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</si>
  <si>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</si>
  <si>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</si>
  <si>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</si>
  <si>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</si>
  <si>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</si>
  <si>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</si>
  <si>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</si>
  <si>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</si>
  <si>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</si>
  <si>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</si>
  <si>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</si>
  <si>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</si>
  <si>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</si>
  <si>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</si>
  <si>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</si>
  <si>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</si>
  <si>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</si>
  <si>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</si>
  <si>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</si>
  <si>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</si>
  <si>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</si>
  <si>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</si>
  <si>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</si>
  <si>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</si>
  <si>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</si>
  <si>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</si>
  <si>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</si>
  <si>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</si>
  <si>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</si>
  <si>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</si>
  <si>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</si>
  <si>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</si>
  <si>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</si>
  <si>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</si>
  <si>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</si>
  <si>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</si>
  <si>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</si>
  <si>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</si>
  <si>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</si>
  <si>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</si>
  <si>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</si>
  <si>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</si>
  <si>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</si>
  <si>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</si>
  <si>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</si>
  <si>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</si>
  <si>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</si>
  <si>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</si>
  <si>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</si>
  <si>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</si>
  <si>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</si>
  <si>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</si>
  <si>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</si>
  <si>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</si>
  <si>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</si>
  <si>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</si>
  <si>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</si>
  <si>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</si>
  <si>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</si>
  <si>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</si>
  <si>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</si>
  <si>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</si>
  <si>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</si>
  <si>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</si>
  <si>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</si>
  <si>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</si>
  <si>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</si>
  <si>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</si>
  <si>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</si>
  <si>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</si>
  <si>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</si>
  <si>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</si>
  <si>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</si>
  <si>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</si>
  <si>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</si>
  <si>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</si>
  <si>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</si>
  <si>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</si>
  <si>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</si>
  <si>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</si>
  <si>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</si>
  <si>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</si>
  <si>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</si>
  <si>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</si>
  <si>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</si>
  <si>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</si>
  <si>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</si>
  <si>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</si>
  <si>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</si>
  <si>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</si>
  <si>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</si>
  <si>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</si>
  <si>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</si>
  <si>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</si>
  <si>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</si>
  <si>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</si>
  <si>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</si>
  <si>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</si>
  <si>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</si>
  <si>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</si>
  <si>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</si>
  <si>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</si>
  <si>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</si>
  <si>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</si>
  <si>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</si>
  <si>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</si>
  <si>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</si>
  <si>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</si>
  <si>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</si>
  <si>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</si>
  <si>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</si>
  <si>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</si>
  <si>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</si>
  <si>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</si>
  <si>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</si>
  <si>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</si>
  <si>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</si>
  <si>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</si>
  <si>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</si>
  <si>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</si>
  <si>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</si>
  <si>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</si>
  <si>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</si>
  <si>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</si>
  <si>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</si>
  <si>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</si>
  <si>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</si>
  <si>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</si>
  <si>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</si>
  <si>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</si>
  <si>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</si>
  <si>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</si>
  <si>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</si>
  <si>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</si>
  <si>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</si>
  <si>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</si>
  <si>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</si>
  <si>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</si>
  <si>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</si>
  <si>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</si>
  <si>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</si>
  <si>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</si>
  <si>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</si>
  <si>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</si>
  <si>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</si>
  <si>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</si>
  <si>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</si>
  <si>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</si>
  <si>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</si>
  <si>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</si>
  <si>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</si>
  <si>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</si>
  <si>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</si>
  <si>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</si>
  <si>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</si>
  <si>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</si>
  <si>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</si>
  <si>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</si>
  <si>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</si>
  <si>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</si>
  <si>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</si>
  <si>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</si>
  <si>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</si>
  <si>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</si>
  <si>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</si>
  <si>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</si>
  <si>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</si>
  <si>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</si>
  <si>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</si>
  <si>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</si>
  <si>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</si>
  <si>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</si>
  <si>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</si>
  <si>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</si>
  <si>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</si>
  <si>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</si>
  <si>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</si>
  <si>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</si>
  <si>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</si>
  <si>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</si>
  <si>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</si>
  <si>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</si>
  <si>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</si>
  <si>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</si>
  <si>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</si>
  <si>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</si>
  <si>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</si>
  <si>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</si>
  <si>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</si>
  <si>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</si>
  <si>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</si>
  <si>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</si>
  <si>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</si>
  <si>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</si>
  <si>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</si>
  <si>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</si>
  <si>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</si>
  <si>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</si>
  <si>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</si>
  <si>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</si>
  <si>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</si>
  <si>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</si>
  <si>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</si>
  <si>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</si>
  <si>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</si>
  <si>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</si>
  <si>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</si>
  <si>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</si>
  <si>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</si>
  <si>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</si>
  <si>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</si>
  <si>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</si>
  <si>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</si>
  <si>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</si>
  <si>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</si>
  <si>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</si>
  <si>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</si>
  <si>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</si>
  <si>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</si>
  <si>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</si>
  <si>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</si>
  <si>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</si>
  <si>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</si>
  <si>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</si>
  <si>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</si>
  <si>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</si>
  <si>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</si>
  <si>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</si>
  <si>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</si>
  <si>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</si>
  <si>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</si>
  <si>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</si>
  <si>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</si>
  <si>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</si>
  <si>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</si>
  <si>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</si>
  <si>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</si>
  <si>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</si>
  <si>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</si>
  <si>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</si>
  <si>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</si>
  <si>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</si>
  <si>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</si>
  <si>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</si>
  <si>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</si>
  <si>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</si>
  <si>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</si>
  <si>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</si>
  <si>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</si>
  <si>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</si>
  <si>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</si>
  <si>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</si>
  <si>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</si>
  <si>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</si>
  <si>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</si>
  <si>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</si>
  <si>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</si>
  <si>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</si>
  <si>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</si>
  <si>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</si>
  <si>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</si>
  <si>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</si>
  <si>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</si>
  <si>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</si>
  <si>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</si>
  <si>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</si>
  <si>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</si>
  <si>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</si>
  <si>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</si>
  <si>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</si>
  <si>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</si>
  <si>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</si>
  <si>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</si>
  <si>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</si>
  <si>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</si>
  <si>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</si>
  <si>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</si>
  <si>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</si>
  <si>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</si>
  <si>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</si>
  <si>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</si>
  <si>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</si>
  <si>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</si>
  <si>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</si>
  <si>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</si>
  <si>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</si>
  <si>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</si>
  <si>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</si>
  <si>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</si>
  <si>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</si>
  <si>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</si>
  <si>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</si>
  <si>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</si>
  <si>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</si>
  <si>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</si>
  <si>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</si>
  <si>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</si>
  <si>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</si>
  <si>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</si>
  <si>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</si>
  <si>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</si>
  <si>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</si>
  <si>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</si>
  <si>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</si>
  <si>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</si>
  <si>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</si>
  <si>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</si>
  <si>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</si>
  <si>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</si>
  <si>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</si>
  <si>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</si>
  <si>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</si>
  <si>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</si>
  <si>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</si>
  <si>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</si>
  <si>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</si>
  <si>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</si>
  <si>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</si>
  <si>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</si>
  <si>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</si>
  <si>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</si>
  <si>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</si>
  <si>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</si>
  <si>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</si>
  <si>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</si>
  <si>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</si>
  <si>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</si>
  <si>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</si>
  <si>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</si>
  <si>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</si>
  <si>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</si>
  <si>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</si>
  <si>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</si>
  <si>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</si>
  <si>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</si>
  <si>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</si>
  <si>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</si>
  <si>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</si>
  <si>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</si>
  <si>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</si>
  <si>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</si>
  <si>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</si>
  <si>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</si>
  <si>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</si>
  <si>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</si>
  <si>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</si>
  <si>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</si>
  <si>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</si>
  <si>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</si>
  <si>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</si>
  <si>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</si>
  <si>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</si>
  <si>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</si>
  <si>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</si>
  <si>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</si>
  <si>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</si>
  <si>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</si>
  <si>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</si>
  <si>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</si>
  <si>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</si>
  <si>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</si>
  <si>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</si>
  <si>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</si>
  <si>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</si>
  <si>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</si>
  <si>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</si>
  <si>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</si>
  <si>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</si>
  <si>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</si>
  <si>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</si>
  <si>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</si>
  <si>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</si>
  <si>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</si>
  <si>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</si>
  <si>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</si>
  <si>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</si>
  <si>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</si>
  <si>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</si>
  <si>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</si>
  <si>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</si>
  <si>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</si>
  <si>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</si>
  <si>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</si>
  <si>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</si>
  <si>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</si>
  <si>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</si>
  <si>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</si>
  <si>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</si>
  <si>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</si>
  <si>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</si>
  <si>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</si>
  <si>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</si>
  <si>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</si>
  <si>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</si>
  <si>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</si>
  <si>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</si>
  <si>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</si>
  <si>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</si>
  <si>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</si>
  <si>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</si>
  <si>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</si>
  <si>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</si>
  <si>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</si>
  <si>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</si>
  <si>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</si>
  <si>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</si>
  <si>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</si>
  <si>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</si>
  <si>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</si>
  <si>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</si>
  <si>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</si>
  <si>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</si>
  <si>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</si>
  <si>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</si>
  <si>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</si>
  <si>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</si>
  <si>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</si>
  <si>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</si>
  <si>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</si>
  <si>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</si>
  <si>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</si>
  <si>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</si>
  <si>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</si>
  <si>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</si>
  <si>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</si>
  <si>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</si>
  <si>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</si>
  <si>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</si>
  <si>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</si>
  <si>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</si>
  <si>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</si>
  <si>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</si>
  <si>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</si>
  <si>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</si>
  <si>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</si>
  <si>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</si>
  <si>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</si>
  <si>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</si>
  <si>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</si>
  <si>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</si>
  <si>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</si>
  <si>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</si>
  <si>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</si>
  <si>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</si>
  <si>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</si>
  <si>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</si>
  <si>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</si>
  <si>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</si>
  <si>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</si>
  <si>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</si>
  <si>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</si>
  <si>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</si>
  <si>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</si>
  <si>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</si>
  <si>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</si>
  <si>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</si>
  <si>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</si>
  <si>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</si>
  <si>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</si>
  <si>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</si>
  <si>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</si>
  <si>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</si>
  <si>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</si>
  <si>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</si>
  <si>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</si>
  <si>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</si>
  <si>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</si>
  <si>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</si>
  <si>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</si>
  <si>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</si>
  <si>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</si>
  <si>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</si>
  <si>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</si>
  <si>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</si>
  <si>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</si>
  <si>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</si>
  <si>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</si>
  <si>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</si>
  <si>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</si>
  <si>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</si>
  <si>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</si>
  <si>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</si>
  <si>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</si>
  <si>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</si>
  <si>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</si>
  <si>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</si>
  <si>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</si>
  <si>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</si>
  <si>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</si>
  <si>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</si>
  <si>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</si>
  <si>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</si>
  <si>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</si>
  <si>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</si>
  <si>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</si>
  <si>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</si>
  <si>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</si>
  <si>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</si>
  <si>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</si>
  <si>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</si>
  <si>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</si>
  <si>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</si>
  <si>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</si>
  <si>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</si>
  <si>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</si>
  <si>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</si>
  <si>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</si>
  <si>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</si>
  <si>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</si>
  <si>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</si>
  <si>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</si>
  <si>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</si>
  <si>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</si>
  <si>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</si>
  <si>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</si>
  <si>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</si>
  <si>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</si>
  <si>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</si>
  <si>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</si>
  <si>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</si>
  <si>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</si>
  <si>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</si>
  <si>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</si>
  <si>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</si>
  <si>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</si>
  <si>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</si>
  <si>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</si>
  <si>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</si>
  <si>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</si>
  <si>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</si>
  <si>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</si>
  <si>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</si>
  <si>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</si>
  <si>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</si>
  <si>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</si>
  <si>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</si>
  <si>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</si>
  <si>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</si>
  <si>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</si>
  <si>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</si>
  <si>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</si>
  <si>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</si>
  <si>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</si>
  <si>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</si>
  <si>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</si>
  <si>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</si>
  <si>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</si>
  <si>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</si>
  <si>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</si>
  <si>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</si>
  <si>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</si>
  <si>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</si>
  <si>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</si>
  <si>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</si>
  <si>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</si>
  <si>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</si>
  <si>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</si>
  <si>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</si>
  <si>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</si>
  <si>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</si>
  <si>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</si>
  <si>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</si>
  <si>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</si>
  <si>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</si>
  <si>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</si>
  <si>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</si>
  <si>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</si>
  <si>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</si>
  <si>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</si>
  <si>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</si>
  <si>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</si>
  <si>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</si>
  <si>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</si>
  <si>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</si>
  <si>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</si>
  <si>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</si>
  <si>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</si>
  <si>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</si>
  <si>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</si>
  <si>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</si>
  <si>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</si>
  <si>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</si>
  <si>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</si>
  <si>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</si>
  <si>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</si>
  <si>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</si>
  <si>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</si>
  <si>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</si>
  <si>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</si>
  <si>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</si>
  <si>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</si>
  <si>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</si>
  <si>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</si>
  <si>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</si>
  <si>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</si>
  <si>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</si>
  <si>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</si>
  <si>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</si>
  <si>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</si>
  <si>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</si>
  <si>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</si>
  <si>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</si>
  <si>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</si>
  <si>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</si>
  <si>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</si>
  <si>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</si>
  <si>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</si>
  <si>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</si>
  <si>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</si>
  <si>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</si>
  <si>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</si>
  <si>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</si>
  <si>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</si>
  <si>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</si>
  <si>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</si>
  <si>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</si>
  <si>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</si>
  <si>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</si>
  <si>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</si>
  <si>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</si>
  <si>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</si>
  <si>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</si>
  <si>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</si>
  <si>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</si>
  <si>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</si>
  <si>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</si>
  <si>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</si>
  <si>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</si>
  <si>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</si>
  <si>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</si>
  <si>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</si>
  <si>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</si>
  <si>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</si>
  <si>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</si>
  <si>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</si>
  <si>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</si>
  <si>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</si>
  <si>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</si>
  <si>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</si>
  <si>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</si>
  <si>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</si>
  <si>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</si>
  <si>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</si>
  <si>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</si>
  <si>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</si>
  <si>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</si>
  <si>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</si>
  <si>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</si>
  <si>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</si>
  <si>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</si>
  <si>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</si>
  <si>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</si>
  <si>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</si>
  <si>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</si>
  <si>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</si>
  <si>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</si>
  <si>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</si>
  <si>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</si>
  <si>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</si>
  <si>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</si>
  <si>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</si>
  <si>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</si>
  <si>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</si>
  <si>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</si>
  <si>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</si>
  <si>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</si>
  <si>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</si>
  <si>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</si>
  <si>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</si>
  <si>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</si>
  <si>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</si>
  <si>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</si>
  <si>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</si>
  <si>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</si>
  <si>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</si>
  <si>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</si>
  <si>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</si>
  <si>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</si>
  <si>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</si>
  <si>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</si>
  <si>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</si>
  <si>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</si>
  <si>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</si>
  <si>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</si>
  <si>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</si>
  <si>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</si>
  <si>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</si>
  <si>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</si>
  <si>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</si>
  <si>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</si>
  <si>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</si>
  <si>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</si>
  <si>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</si>
  <si>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</si>
  <si>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</si>
  <si>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</si>
  <si>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</si>
  <si>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</si>
  <si>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</si>
  <si>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</si>
  <si>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</si>
  <si>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</si>
  <si>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</si>
  <si>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</si>
  <si>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</si>
  <si>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</si>
  <si>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</si>
  <si>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</si>
  <si>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</si>
  <si>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</si>
  <si>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</si>
  <si>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</si>
  <si>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</si>
  <si>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</si>
  <si>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</si>
  <si>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</si>
  <si>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</si>
  <si>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</si>
  <si>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</si>
  <si>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</si>
  <si>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</si>
  <si>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</si>
  <si>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</si>
  <si>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</si>
  <si>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</si>
  <si>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</si>
  <si>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</si>
  <si>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</si>
  <si>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</si>
  <si>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</si>
  <si>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</si>
  <si>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</si>
  <si>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</si>
  <si>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</si>
  <si>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</si>
  <si>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</si>
  <si>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</si>
  <si>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</si>
  <si>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</si>
  <si>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</si>
  <si>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</si>
  <si>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</si>
  <si>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</si>
  <si>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</si>
  <si>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</si>
  <si>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</si>
  <si>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</si>
  <si>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</si>
  <si>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</si>
  <si>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</si>
  <si>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</si>
  <si>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</si>
  <si>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</si>
  <si>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</si>
  <si>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</si>
  <si>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</si>
  <si>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</si>
  <si>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</si>
  <si>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</si>
  <si>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</si>
  <si>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</si>
  <si>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</si>
  <si>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</si>
  <si>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</si>
  <si>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</si>
  <si>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</si>
  <si>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</si>
  <si>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</si>
  <si>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</si>
  <si>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</si>
  <si>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</si>
  <si>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</si>
  <si>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</si>
  <si>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</si>
  <si>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</si>
  <si>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</si>
  <si>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</si>
  <si>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</si>
  <si>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</si>
  <si>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</si>
  <si>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</si>
  <si>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</si>
  <si>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</si>
  <si>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</si>
  <si>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</si>
  <si>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</si>
  <si>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</si>
  <si>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</si>
  <si>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</si>
  <si>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</si>
  <si>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</si>
  <si>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</si>
  <si>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</si>
  <si>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</si>
  <si>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</si>
  <si>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</si>
  <si>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</si>
  <si>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</si>
  <si>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</si>
  <si>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</si>
  <si>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</si>
  <si>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</si>
  <si>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</si>
  <si>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</si>
  <si>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</si>
  <si>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</si>
  <si>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</si>
  <si>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</si>
  <si>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</si>
  <si>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</si>
  <si>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</si>
  <si>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</si>
  <si>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</si>
  <si>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</si>
  <si>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</si>
  <si>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</si>
  <si>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</si>
  <si>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</si>
  <si>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</si>
  <si>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</si>
  <si>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</si>
  <si>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</si>
  <si>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</si>
  <si>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</si>
  <si>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</si>
  <si>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</si>
  <si>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</si>
  <si>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</si>
  <si>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</si>
  <si>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</si>
  <si>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</si>
  <si>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</si>
  <si>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</si>
  <si>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</si>
  <si>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</si>
  <si>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</si>
  <si>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</si>
  <si>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</si>
  <si>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</si>
  <si>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</si>
  <si>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</si>
  <si>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</si>
  <si>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</si>
  <si>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</si>
  <si>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</si>
  <si>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</si>
  <si>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</si>
  <si>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</si>
  <si>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</si>
  <si>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</si>
  <si>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</si>
  <si>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</si>
  <si>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</si>
  <si>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</si>
  <si>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</si>
  <si>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</si>
  <si>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</si>
  <si>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</si>
  <si>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</si>
  <si>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</si>
  <si>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</si>
  <si>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</si>
  <si>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</si>
  <si>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</si>
  <si>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</si>
  <si>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</si>
  <si>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</si>
  <si>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</si>
  <si>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</si>
  <si>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</si>
  <si>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</si>
  <si>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</si>
  <si>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</si>
  <si>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</si>
  <si>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</si>
  <si>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</si>
  <si>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</si>
  <si>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</si>
  <si>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</si>
  <si>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</si>
  <si>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</si>
  <si>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</si>
  <si>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</si>
  <si>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</si>
  <si>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</si>
  <si>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</si>
  <si>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</si>
  <si>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</si>
  <si>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</si>
  <si>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</si>
  <si>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</si>
  <si>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</si>
  <si>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</si>
  <si>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</si>
  <si>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</si>
  <si>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</si>
  <si>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</si>
  <si>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</si>
  <si>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</si>
  <si>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</si>
  <si>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</si>
  <si>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</si>
  <si>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</si>
  <si>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</si>
  <si>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</si>
  <si>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</si>
  <si>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</si>
  <si>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</si>
  <si>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</si>
  <si>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</si>
  <si>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</si>
  <si>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</si>
  <si>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</si>
  <si>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</si>
  <si>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</si>
  <si>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</si>
  <si>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</si>
  <si>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</si>
  <si>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</si>
  <si>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</si>
  <si>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</si>
  <si>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</si>
  <si>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</si>
  <si>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</si>
  <si>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</si>
  <si>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</si>
  <si>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</si>
  <si>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</si>
  <si>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</si>
  <si>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</si>
  <si>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</si>
  <si>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</si>
  <si>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</si>
  <si>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</si>
  <si>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</si>
  <si>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</si>
  <si>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</si>
  <si>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</si>
  <si>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</si>
  <si>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</si>
  <si>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</si>
  <si>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</si>
  <si>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</si>
  <si>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</si>
  <si>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</si>
  <si>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</si>
  <si>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</si>
  <si>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</si>
  <si>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</si>
  <si>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</si>
  <si>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</si>
  <si>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</si>
  <si>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</si>
  <si>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</si>
  <si>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</si>
  <si>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</si>
  <si>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</si>
  <si>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</si>
  <si>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</si>
  <si>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</si>
  <si>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</si>
  <si>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</si>
  <si>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</si>
  <si>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</si>
  <si>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</si>
  <si>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</si>
  <si>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</si>
  <si>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</si>
  <si>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</si>
  <si>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</si>
  <si>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</si>
  <si>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</si>
  <si>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</si>
  <si>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</si>
  <si>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</si>
  <si>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</si>
  <si>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</si>
  <si>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</si>
  <si>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</si>
  <si>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</si>
  <si>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</si>
  <si>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</si>
  <si>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</si>
  <si>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</si>
  <si>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</si>
  <si>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</si>
  <si>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</si>
  <si>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</si>
  <si>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</si>
  <si>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</si>
  <si>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</si>
  <si>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</si>
  <si>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</si>
  <si>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</si>
  <si>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</si>
  <si>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</si>
  <si>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</si>
  <si>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</si>
  <si>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</si>
  <si>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</si>
  <si>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</si>
  <si>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</si>
  <si>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</si>
  <si>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</si>
  <si>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</si>
  <si>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</si>
  <si>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</si>
  <si>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</si>
  <si>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</si>
  <si>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</si>
  <si>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</si>
  <si>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</si>
  <si>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</si>
  <si>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</si>
  <si>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</si>
  <si>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</si>
  <si>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</si>
  <si>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</si>
  <si>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</si>
  <si>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</si>
  <si>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</si>
  <si>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</si>
  <si>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</si>
  <si>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</si>
  <si>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</si>
  <si>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</si>
  <si>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</si>
  <si>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</si>
  <si>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</si>
  <si>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</si>
  <si>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</si>
  <si>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</si>
  <si>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</si>
  <si>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</si>
  <si>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</si>
  <si>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</si>
  <si>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</si>
  <si>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</si>
  <si>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</si>
  <si>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</si>
  <si>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</si>
  <si>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</si>
  <si>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</si>
  <si>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</si>
  <si>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</si>
  <si>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</si>
  <si>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</si>
  <si>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</si>
  <si>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</si>
  <si>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</si>
  <si>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</si>
  <si>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</si>
  <si>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</si>
  <si>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</si>
  <si>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</si>
  <si>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</si>
  <si>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</si>
  <si>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</si>
  <si>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</si>
  <si>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</si>
  <si>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</si>
  <si>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</si>
  <si>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</si>
  <si>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</si>
  <si>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</si>
  <si>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</si>
  <si>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</si>
  <si>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</si>
  <si>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</si>
  <si>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</si>
  <si>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</si>
  <si>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</si>
  <si>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</si>
  <si>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</si>
  <si>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</si>
  <si>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</si>
  <si>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</si>
  <si>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</si>
  <si>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</si>
  <si>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</si>
  <si>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</si>
  <si>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</si>
  <si>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</si>
  <si>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</si>
  <si>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</si>
  <si>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</si>
  <si>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</si>
  <si>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</si>
  <si>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</si>
  <si>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</si>
  <si>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</si>
  <si>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</si>
  <si>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</si>
  <si>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</si>
  <si>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</si>
  <si>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</si>
  <si>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</si>
  <si>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</si>
  <si>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</si>
  <si>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</si>
  <si>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</si>
  <si>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</si>
  <si>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</si>
  <si>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</si>
  <si>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</si>
  <si>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</si>
  <si>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</si>
  <si>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</si>
  <si>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</si>
  <si>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</si>
  <si>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</si>
  <si>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</si>
  <si>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</si>
  <si>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</si>
  <si>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</si>
  <si>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</si>
  <si>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</si>
  <si>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</si>
  <si>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</si>
  <si>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</si>
  <si>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</si>
  <si>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</si>
  <si>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</si>
  <si>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</si>
  <si>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</si>
  <si>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</si>
  <si>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</si>
  <si>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</si>
  <si>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</si>
  <si>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</si>
  <si>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</si>
  <si>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</si>
  <si>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</si>
  <si>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</si>
  <si>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</si>
  <si>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</si>
  <si>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</si>
  <si>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</si>
  <si>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</si>
  <si>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</si>
  <si>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</si>
  <si>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</si>
  <si>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</si>
  <si>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</si>
  <si>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</si>
  <si>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</si>
  <si>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</si>
  <si>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</si>
  <si>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</si>
  <si>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</si>
  <si>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</si>
  <si>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</si>
  <si>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</si>
  <si>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</si>
  <si>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</si>
  <si>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</si>
  <si>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</si>
  <si>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</si>
  <si>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</si>
  <si>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</si>
  <si>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</si>
  <si>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</si>
  <si>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</si>
  <si>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</si>
  <si>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</si>
  <si>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</si>
  <si>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</si>
  <si>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</si>
  <si>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</si>
  <si>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</si>
  <si>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</si>
  <si>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</si>
  <si>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</si>
  <si>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</si>
  <si>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</si>
  <si>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</si>
  <si>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</si>
  <si>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</si>
  <si>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</si>
  <si>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</si>
  <si>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</si>
  <si>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</si>
  <si>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</si>
  <si>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</si>
  <si>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</si>
  <si>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</si>
  <si>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</si>
  <si>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</si>
  <si>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</si>
  <si>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</si>
  <si>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</si>
  <si>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</si>
  <si>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</si>
  <si>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</si>
  <si>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</si>
  <si>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</si>
  <si>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</si>
  <si>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</si>
  <si>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</si>
  <si>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</si>
  <si>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</si>
  <si>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</si>
  <si>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</si>
  <si>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</si>
  <si>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</si>
  <si>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</si>
  <si>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</si>
  <si>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</si>
  <si>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</si>
  <si>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</si>
  <si>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</si>
  <si>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</si>
  <si>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</si>
  <si>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</si>
  <si>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</si>
  <si>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</si>
  <si>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</si>
  <si>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</si>
  <si>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</si>
  <si>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</si>
  <si>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</si>
  <si>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</si>
  <si>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</si>
  <si>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</si>
  <si>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</si>
  <si>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</si>
  <si>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</si>
  <si>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</si>
  <si>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</si>
  <si>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</si>
  <si>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</si>
  <si>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</si>
  <si>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</si>
  <si>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</si>
  <si>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</si>
  <si>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</si>
  <si>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</si>
  <si>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</si>
  <si>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</si>
  <si>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</si>
  <si>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</si>
  <si>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</si>
  <si>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</si>
  <si>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</si>
  <si>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</si>
  <si>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</si>
  <si>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</si>
  <si>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</si>
  <si>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</si>
  <si>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</si>
  <si>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</si>
  <si>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</si>
  <si>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</si>
  <si>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</si>
  <si>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</si>
  <si>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</si>
  <si>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</si>
  <si>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</si>
  <si>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</si>
  <si>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</si>
  <si>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</si>
  <si>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</si>
  <si>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</si>
  <si>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</si>
  <si>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</si>
  <si>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</si>
  <si>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</si>
  <si>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</si>
  <si>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</si>
  <si>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</si>
  <si>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</si>
  <si>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</si>
  <si>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</si>
  <si>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</si>
  <si>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</si>
  <si>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</si>
  <si>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</si>
  <si>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</si>
  <si>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</si>
  <si>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</si>
  <si>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</si>
  <si>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</si>
  <si>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</si>
  <si>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</si>
  <si>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</si>
  <si>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</si>
  <si>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</si>
  <si>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</si>
  <si>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</si>
  <si>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</si>
  <si>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</si>
  <si>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</si>
  <si>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</si>
  <si>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</si>
  <si>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</si>
  <si>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</si>
  <si>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</si>
  <si>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</si>
  <si>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</si>
  <si>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</si>
  <si>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</si>
  <si>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</si>
  <si>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</si>
  <si>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</si>
  <si>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</si>
  <si>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</si>
  <si>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</si>
  <si>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</si>
  <si>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</si>
  <si>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</si>
  <si>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</si>
  <si>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</si>
  <si>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</si>
  <si>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</si>
  <si>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</si>
  <si>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</si>
  <si>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</si>
  <si>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</si>
  <si>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</si>
  <si>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</si>
  <si>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</si>
  <si>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</si>
  <si>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</si>
  <si>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</si>
  <si>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</si>
  <si>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</si>
  <si>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</si>
  <si>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</si>
  <si>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</si>
  <si>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</si>
  <si>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</si>
  <si>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</si>
  <si>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</si>
  <si>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</si>
  <si>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</si>
  <si>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</si>
  <si>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</si>
  <si>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</si>
  <si>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</si>
  <si>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</si>
  <si>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</si>
  <si>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</si>
  <si>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</si>
  <si>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</si>
  <si>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</si>
  <si>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</si>
  <si>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</si>
  <si>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</si>
  <si>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</si>
  <si>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</si>
  <si>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</si>
  <si>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</si>
  <si>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</si>
  <si>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</si>
  <si>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</si>
  <si>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</si>
  <si>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</si>
  <si>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</si>
  <si>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</si>
  <si>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</si>
  <si>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</si>
  <si>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</si>
  <si>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</si>
  <si>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</si>
  <si>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</si>
  <si>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</si>
  <si>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</si>
  <si>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</si>
  <si>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</si>
  <si>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</si>
  <si>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</si>
  <si>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</si>
  <si>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</si>
  <si>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</si>
  <si>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</si>
  <si>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</si>
  <si>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</si>
  <si>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</si>
  <si>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</si>
  <si>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</si>
  <si>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</si>
  <si>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</si>
  <si>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</si>
  <si>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</si>
  <si>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</si>
  <si>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</si>
  <si>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</si>
  <si>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</si>
  <si>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</si>
  <si>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</si>
  <si>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</si>
  <si>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</si>
  <si>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</si>
  <si>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</si>
  <si>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</si>
  <si>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</si>
  <si>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</si>
  <si>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</si>
  <si>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</si>
  <si>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</si>
  <si>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</si>
  <si>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</si>
  <si>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</si>
  <si>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</si>
  <si>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</si>
  <si>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</si>
  <si>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</si>
  <si>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</si>
  <si>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</si>
  <si>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</si>
  <si>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</si>
  <si>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</si>
  <si>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</si>
  <si>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</si>
  <si>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</si>
  <si>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</si>
  <si>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</si>
  <si>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</si>
  <si>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</si>
  <si>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</si>
  <si>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</si>
  <si>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</si>
  <si>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</si>
  <si>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</si>
  <si>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</si>
  <si>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</si>
  <si>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</si>
  <si>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</si>
  <si>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</si>
  <si>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</si>
  <si>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</si>
  <si>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</si>
  <si>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</si>
  <si>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</si>
  <si>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</si>
  <si>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</si>
  <si>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</si>
  <si>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</si>
  <si>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</si>
  <si>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</si>
  <si>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</si>
  <si>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</si>
  <si>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</si>
  <si>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</si>
  <si>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</si>
  <si>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</si>
  <si>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</si>
  <si>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</si>
  <si>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</si>
  <si>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</si>
  <si>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</si>
  <si>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</si>
  <si>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</si>
  <si>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</si>
  <si>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</si>
  <si>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</si>
  <si>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</si>
  <si>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</si>
  <si>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</si>
  <si>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</si>
  <si>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</si>
  <si>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</si>
  <si>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</si>
  <si>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</si>
  <si>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</si>
  <si>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</si>
  <si>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</si>
  <si>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</si>
  <si>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</si>
  <si>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</si>
  <si>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</si>
  <si>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</si>
  <si>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</si>
  <si>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</si>
  <si>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</si>
  <si>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</si>
  <si>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</si>
  <si>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</si>
  <si>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</si>
  <si>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</si>
  <si>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</si>
  <si>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</si>
  <si>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</si>
  <si>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</si>
  <si>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</si>
  <si>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</si>
  <si>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</si>
  <si>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</si>
  <si>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</si>
  <si>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</si>
  <si>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</si>
  <si>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</si>
  <si>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</si>
  <si>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</si>
  <si>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</si>
  <si>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</si>
  <si>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</si>
  <si>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</si>
  <si>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</si>
  <si>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</si>
  <si>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</si>
  <si>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</si>
  <si>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</si>
  <si>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</si>
  <si>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</si>
  <si>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</si>
  <si>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</si>
  <si>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</si>
  <si>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</si>
  <si>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</si>
  <si>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</si>
  <si>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</si>
  <si>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</si>
  <si>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</si>
  <si>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</si>
  <si>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</si>
  <si>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</si>
  <si>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</si>
  <si>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</si>
  <si>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</si>
  <si>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</si>
  <si>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</si>
  <si>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</si>
  <si>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</si>
  <si>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</si>
  <si>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</si>
  <si>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</si>
  <si>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</si>
  <si>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</si>
  <si>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</si>
  <si>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</si>
  <si>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</si>
  <si>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</si>
  <si>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</si>
  <si>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</si>
  <si>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</si>
  <si>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</si>
  <si>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</si>
  <si>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</si>
  <si>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</si>
  <si>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</si>
  <si>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</si>
  <si>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</si>
  <si>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</si>
  <si>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</si>
  <si>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</si>
  <si>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</si>
  <si>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</si>
  <si>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</si>
  <si>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</si>
  <si>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</si>
  <si>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</si>
  <si>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</si>
  <si>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</si>
  <si>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</si>
  <si>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</si>
  <si>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</si>
  <si>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</si>
  <si>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</si>
  <si>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</si>
  <si>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</si>
  <si>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</si>
  <si>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</si>
  <si>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</si>
  <si>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</si>
  <si>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</si>
  <si>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</si>
  <si>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</si>
  <si>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</si>
  <si>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</si>
  <si>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</si>
  <si>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</si>
  <si>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</si>
  <si>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</si>
  <si>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</si>
  <si>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</si>
  <si>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</si>
  <si>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</si>
  <si>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</si>
  <si>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</si>
  <si>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</si>
  <si>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</si>
  <si>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</si>
  <si>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</si>
  <si>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</si>
  <si>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</si>
  <si>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</si>
  <si>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</si>
  <si>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</si>
  <si>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</si>
  <si>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</si>
  <si>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</si>
  <si>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</si>
  <si>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</si>
  <si>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</si>
  <si>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</si>
  <si>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</si>
  <si>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</si>
  <si>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</si>
  <si>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</si>
  <si>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</si>
  <si>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</si>
  <si>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</si>
  <si>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</si>
  <si>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</si>
  <si>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</si>
  <si>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</si>
  <si>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</si>
  <si>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</si>
  <si>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</si>
  <si>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</si>
  <si>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</si>
  <si>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</si>
  <si>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</si>
  <si>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</si>
  <si>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</si>
  <si>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</si>
  <si>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</si>
  <si>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</si>
  <si>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</si>
  <si>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</si>
  <si>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</si>
  <si>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</si>
  <si>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</si>
  <si>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</si>
  <si>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</si>
  <si>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</si>
  <si>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</si>
  <si>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</si>
  <si>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</si>
  <si>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</si>
  <si>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</si>
  <si>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</si>
  <si>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</si>
  <si>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</si>
  <si>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</si>
  <si>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</si>
  <si>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</si>
  <si>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</si>
  <si>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</si>
  <si>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</si>
  <si>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</si>
  <si>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</si>
  <si>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</si>
  <si>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</si>
  <si>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</si>
  <si>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</si>
  <si>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</si>
  <si>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</si>
  <si>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</si>
  <si>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</si>
  <si>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</si>
  <si>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</si>
  <si>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</si>
  <si>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</si>
  <si>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</si>
  <si>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</si>
  <si>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</si>
  <si>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</si>
  <si>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</si>
  <si>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</si>
  <si>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</si>
  <si>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</si>
  <si>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</si>
  <si>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</si>
  <si>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</si>
  <si>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</si>
  <si>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</si>
  <si>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</si>
  <si>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</si>
  <si>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</si>
  <si>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</si>
  <si>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</si>
  <si>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</si>
  <si>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</si>
  <si>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</si>
  <si>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</si>
  <si>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</si>
  <si>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</si>
  <si>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</si>
  <si>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</si>
  <si>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</si>
  <si>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</si>
  <si>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</si>
  <si>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</si>
  <si>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</si>
  <si>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</si>
  <si>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</si>
  <si>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</si>
  <si>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</si>
  <si>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</si>
  <si>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</si>
  <si>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</si>
  <si>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</si>
  <si>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</si>
  <si>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</si>
  <si>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</si>
  <si>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</si>
  <si>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</si>
  <si>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</si>
  <si>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</si>
  <si>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</si>
  <si>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</si>
  <si>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</si>
  <si>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</si>
  <si>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</si>
  <si>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</si>
  <si>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</si>
  <si>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</si>
  <si>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</si>
  <si>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</si>
  <si>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</si>
  <si>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</si>
  <si>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</si>
  <si>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</si>
  <si>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</si>
  <si>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</si>
  <si>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</si>
  <si>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</si>
  <si>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</si>
  <si>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</si>
  <si>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</si>
  <si>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</si>
  <si>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</si>
  <si>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</si>
  <si>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</si>
  <si>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</si>
  <si>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</si>
  <si>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</si>
  <si>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</si>
  <si>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</si>
  <si>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</si>
  <si>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</si>
  <si>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</si>
  <si>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</si>
  <si>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</si>
  <si>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</si>
  <si>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</si>
  <si>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</si>
  <si>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</si>
  <si>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</si>
  <si>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</si>
  <si>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</si>
  <si>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</si>
  <si>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</si>
  <si>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</si>
  <si>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</si>
  <si>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</si>
  <si>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</si>
  <si>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</si>
  <si>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</si>
  <si>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</si>
  <si>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</si>
  <si>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</si>
  <si>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</si>
  <si>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</si>
  <si>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</si>
  <si>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</si>
  <si>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</si>
  <si>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</si>
  <si>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</si>
  <si>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</si>
  <si>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</si>
  <si>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</si>
  <si>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</si>
  <si>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</si>
  <si>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</si>
  <si>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</si>
  <si>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</si>
  <si>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</si>
  <si>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</si>
  <si>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</si>
  <si>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</si>
  <si>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</si>
  <si>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</si>
  <si>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</si>
  <si>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</si>
  <si>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</si>
  <si>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</si>
  <si>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</si>
  <si>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</si>
  <si>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</si>
  <si>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</si>
  <si>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</si>
  <si>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</si>
  <si>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</si>
  <si>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</si>
  <si>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</si>
  <si>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</si>
  <si>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</si>
  <si>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</si>
  <si>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</si>
  <si>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</si>
  <si>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</si>
  <si>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</si>
  <si>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</si>
  <si>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</si>
  <si>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</si>
  <si>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</si>
  <si>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</si>
  <si>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</si>
  <si>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</si>
  <si>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</si>
  <si>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</si>
  <si>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</si>
  <si>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</si>
  <si>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</si>
  <si>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</si>
  <si>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</si>
  <si>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</si>
  <si>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</si>
  <si>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</si>
  <si>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</si>
  <si>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</si>
  <si>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</si>
  <si>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</si>
  <si>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</si>
  <si>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</si>
  <si>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</si>
  <si>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</si>
  <si>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</si>
  <si>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</si>
  <si>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</si>
  <si>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</si>
  <si>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</si>
  <si>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</si>
  <si>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</si>
  <si>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</si>
  <si>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</si>
  <si>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</si>
  <si>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</si>
  <si>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</si>
  <si>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</si>
  <si>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</si>
  <si>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</si>
  <si>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</si>
  <si>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</si>
  <si>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</si>
  <si>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</si>
  <si>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</si>
  <si>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</si>
  <si>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</si>
  <si>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</si>
  <si>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</si>
  <si>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</si>
  <si>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</si>
  <si>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</si>
  <si>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</si>
  <si>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</si>
  <si>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</si>
  <si>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</si>
  <si>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</si>
  <si>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</si>
  <si>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</si>
  <si>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</si>
  <si>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</si>
  <si>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</si>
  <si>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</si>
  <si>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</si>
  <si>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</si>
  <si>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</si>
  <si>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</si>
  <si>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</si>
  <si>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</si>
  <si>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</si>
  <si>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</si>
  <si>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</si>
  <si>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</si>
  <si>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</si>
  <si>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</si>
  <si>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</si>
  <si>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</si>
  <si>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</si>
  <si>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</si>
  <si>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</si>
  <si>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</si>
  <si>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</si>
  <si>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</si>
  <si>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</si>
  <si>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</si>
  <si>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</si>
  <si>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</si>
  <si>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</si>
  <si>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</si>
  <si>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</si>
  <si>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</si>
  <si>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</si>
  <si>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</si>
  <si>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</si>
  <si>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</si>
  <si>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</si>
  <si>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</si>
  <si>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</si>
  <si>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</si>
  <si>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</si>
  <si>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</si>
  <si>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</si>
  <si>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</si>
  <si>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</si>
  <si>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</si>
  <si>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</si>
  <si>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</si>
  <si>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</si>
  <si>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</si>
  <si>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</si>
  <si>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</si>
  <si>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</si>
  <si>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</si>
  <si>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</si>
  <si>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</si>
  <si>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</si>
  <si>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</si>
  <si>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</si>
  <si>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</si>
  <si>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</si>
  <si>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</si>
  <si>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</si>
  <si>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</si>
  <si>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</si>
  <si>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</si>
  <si>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</si>
  <si>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</si>
  <si>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</si>
  <si>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</si>
  <si>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</si>
  <si>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</si>
  <si>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</si>
  <si>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</si>
  <si>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</si>
  <si>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</si>
  <si>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</si>
  <si>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</si>
  <si>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</si>
  <si>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</si>
  <si>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</si>
  <si>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</si>
  <si>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</si>
  <si>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</si>
  <si>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</si>
  <si>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</si>
  <si>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</si>
  <si>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</si>
  <si>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</si>
  <si>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</si>
  <si>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</si>
  <si>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</si>
  <si>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</si>
  <si>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</si>
  <si>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</si>
  <si>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</si>
  <si>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</si>
  <si>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</si>
  <si>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</si>
  <si>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</si>
  <si>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</si>
  <si>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</si>
  <si>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</si>
  <si>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</si>
  <si>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</si>
  <si>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</si>
  <si>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</si>
  <si>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</si>
  <si>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</si>
  <si>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</si>
  <si>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</si>
  <si>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</si>
  <si>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</si>
  <si>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</si>
  <si>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</si>
  <si>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</si>
  <si>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</si>
  <si>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</si>
  <si>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</si>
  <si>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</si>
  <si>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</si>
  <si>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</si>
  <si>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</si>
  <si>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</si>
  <si>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</si>
  <si>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</si>
  <si>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</si>
  <si>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</si>
  <si>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</si>
  <si>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</si>
  <si>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</si>
  <si>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</si>
  <si>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</si>
  <si>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</si>
  <si>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</si>
  <si>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</si>
  <si>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</si>
  <si>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</si>
  <si>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</si>
  <si>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</si>
  <si>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</si>
  <si>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</si>
  <si>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</si>
  <si>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</si>
  <si>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</si>
  <si>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</si>
  <si>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</si>
  <si>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</si>
  <si>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</si>
  <si>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</si>
  <si>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</si>
  <si>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</si>
  <si>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</si>
  <si>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</si>
  <si>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</si>
  <si>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</si>
  <si>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</si>
  <si>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</si>
  <si>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</si>
  <si>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</si>
  <si>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</si>
  <si>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</si>
  <si>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</si>
  <si>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</si>
  <si>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</si>
  <si>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</si>
  <si>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</si>
  <si>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</si>
  <si>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</si>
  <si>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</si>
  <si>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</si>
  <si>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</si>
  <si>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</si>
  <si>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</si>
  <si>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</si>
  <si>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</si>
  <si>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</si>
  <si>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</si>
  <si>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</si>
  <si>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</si>
  <si>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</si>
  <si>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</si>
  <si>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</si>
  <si>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</si>
  <si>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</si>
  <si>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</si>
  <si>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</si>
  <si>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</si>
  <si>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</si>
  <si>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</si>
  <si>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</si>
  <si>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</si>
  <si>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</si>
  <si>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</si>
  <si>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</si>
  <si>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</si>
  <si>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</si>
  <si>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</si>
  <si>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</si>
  <si>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</si>
  <si>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</si>
  <si>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</si>
  <si>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</si>
  <si>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</si>
  <si>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</si>
  <si>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</si>
  <si>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</si>
  <si>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</si>
  <si>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</si>
  <si>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</si>
  <si>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</si>
  <si>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</si>
  <si>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</si>
  <si>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</si>
  <si>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</si>
  <si>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</si>
  <si>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</si>
  <si>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</si>
  <si>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</si>
  <si>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</si>
  <si>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</si>
  <si>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</si>
  <si>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</si>
  <si>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</si>
  <si>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</si>
  <si>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</si>
  <si>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</si>
  <si>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</si>
  <si>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</si>
  <si>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</si>
  <si>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</si>
  <si>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</si>
  <si>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</si>
  <si>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</si>
  <si>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</si>
  <si>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</si>
  <si>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</si>
  <si>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</si>
  <si>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</si>
  <si>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</si>
  <si>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</si>
  <si>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</si>
  <si>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</si>
  <si>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</si>
  <si>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</si>
  <si>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</si>
  <si>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</si>
  <si>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</si>
  <si>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</si>
  <si>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</si>
  <si>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</si>
  <si>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</si>
  <si>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</si>
  <si>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</si>
  <si>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</si>
  <si>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</si>
  <si>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</si>
  <si>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</si>
  <si>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</si>
  <si>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</si>
  <si>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</si>
  <si>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</si>
  <si>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</si>
  <si>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</si>
  <si>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</si>
  <si>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</si>
  <si>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</si>
  <si>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</si>
  <si>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</si>
  <si>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</si>
  <si>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</si>
  <si>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</si>
  <si>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</si>
  <si>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</si>
  <si>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</si>
  <si>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</si>
  <si>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</si>
  <si>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</si>
  <si>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</si>
  <si>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</si>
  <si>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</si>
  <si>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</si>
  <si>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</si>
  <si>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</si>
  <si>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</si>
  <si>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</si>
  <si>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</si>
  <si>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</si>
  <si>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</si>
  <si>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</si>
  <si>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</si>
  <si>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</si>
  <si>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</si>
  <si>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</si>
  <si>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</si>
  <si>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</si>
  <si>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</si>
  <si>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</si>
  <si>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</si>
  <si>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</si>
  <si>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</si>
  <si>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</si>
  <si>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</si>
  <si>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</si>
  <si>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</si>
  <si>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</si>
  <si>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</si>
  <si>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</si>
  <si>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</si>
  <si>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</si>
  <si>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</si>
  <si>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</si>
  <si>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</si>
  <si>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</si>
  <si>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</si>
  <si>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</si>
  <si>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</si>
  <si>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</si>
  <si>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</si>
  <si>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</si>
  <si>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</si>
  <si>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</si>
  <si>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</si>
  <si>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</si>
  <si>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</si>
  <si>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</si>
  <si>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</si>
  <si>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</si>
  <si>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</si>
  <si>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</si>
  <si>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</si>
  <si>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</si>
  <si>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</si>
  <si>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</si>
  <si>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</si>
  <si>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</si>
  <si>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</si>
  <si>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</si>
  <si>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</si>
  <si>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</si>
  <si>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</si>
  <si>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</si>
  <si>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</si>
  <si>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</si>
  <si>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</si>
  <si>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</si>
  <si>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</si>
  <si>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</si>
  <si>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</si>
  <si>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</si>
  <si>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</si>
  <si>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</si>
  <si>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</si>
  <si>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</si>
  <si>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</si>
  <si>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</si>
  <si>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</si>
  <si>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</si>
  <si>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</si>
  <si>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</si>
  <si>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</si>
  <si>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</si>
  <si>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</si>
  <si>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</si>
  <si>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</si>
  <si>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</si>
  <si>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</si>
  <si>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</si>
  <si>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</si>
  <si>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</si>
  <si>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</si>
  <si>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</si>
  <si>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</si>
  <si>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</si>
  <si>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</si>
  <si>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</si>
  <si>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</si>
  <si>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</si>
  <si>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</si>
  <si>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</si>
  <si>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</si>
  <si>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</si>
  <si>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</si>
  <si>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</si>
  <si>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</si>
  <si>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</si>
  <si>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</si>
  <si>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</si>
  <si>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</si>
  <si>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</si>
  <si>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</si>
  <si>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</si>
  <si>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</si>
  <si>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</si>
  <si>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</si>
  <si>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</si>
  <si>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</si>
  <si>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</si>
  <si>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</si>
  <si>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</si>
  <si>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</si>
  <si>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</si>
  <si>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</si>
  <si>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</si>
  <si>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</si>
  <si>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</si>
  <si>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</si>
  <si>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</si>
  <si>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</si>
  <si>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</si>
  <si>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</si>
  <si>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</si>
  <si>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</si>
  <si>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</si>
  <si>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</si>
  <si>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</si>
  <si>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</si>
  <si>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</si>
  <si>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</si>
  <si>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</si>
  <si>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</si>
  <si>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</si>
  <si>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</si>
  <si>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</si>
  <si>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</si>
  <si>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</si>
  <si>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</si>
  <si>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</si>
  <si>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</si>
  <si>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</si>
  <si>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</si>
  <si>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</si>
  <si>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</si>
  <si>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</si>
  <si>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</si>
  <si>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</si>
  <si>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</si>
  <si>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</si>
  <si>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</si>
  <si>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</si>
  <si>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</si>
  <si>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</si>
  <si>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</si>
  <si>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</si>
  <si>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</si>
  <si>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</si>
  <si>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</si>
  <si>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</si>
  <si>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</si>
  <si>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</si>
  <si>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</si>
  <si>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</si>
  <si>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</si>
  <si>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</si>
  <si>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</si>
  <si>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</si>
  <si>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</si>
  <si>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</si>
  <si>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</si>
  <si>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</si>
  <si>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</si>
  <si>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</si>
  <si>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</si>
  <si>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</si>
  <si>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</si>
  <si>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</si>
  <si>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</si>
  <si>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</si>
  <si>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</si>
  <si>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</si>
  <si>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</si>
  <si>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</si>
  <si>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</si>
  <si>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</si>
  <si>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</si>
  <si>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</si>
  <si>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</si>
  <si>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</si>
  <si>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</si>
  <si>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</si>
  <si>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</si>
  <si>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</si>
  <si>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</si>
  <si>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</si>
  <si>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</si>
  <si>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</si>
  <si>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</si>
  <si>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</si>
  <si>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</si>
  <si>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</si>
  <si>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</si>
  <si>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</si>
  <si>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</si>
  <si>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</si>
  <si>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</si>
  <si>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</si>
  <si>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</si>
  <si>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</si>
  <si>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</si>
  <si>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</si>
  <si>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</si>
  <si>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</si>
  <si>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</si>
  <si>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</si>
  <si>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</si>
  <si>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</si>
  <si>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</si>
  <si>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</si>
  <si>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</si>
  <si>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</si>
  <si>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</si>
  <si>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</si>
  <si>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</si>
  <si>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</si>
  <si>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</si>
  <si>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</si>
  <si>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</si>
  <si>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</si>
  <si>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</si>
  <si>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</si>
  <si>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</si>
  <si>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</si>
  <si>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</si>
  <si>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</si>
  <si>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</si>
  <si>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</si>
  <si>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</si>
  <si>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</si>
  <si>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</si>
  <si>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</si>
  <si>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</si>
  <si>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</si>
  <si>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</si>
  <si>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</si>
  <si>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</si>
  <si>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</si>
  <si>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</si>
  <si>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</si>
  <si>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</si>
  <si>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</si>
  <si>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</si>
  <si>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</si>
  <si>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</si>
  <si>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</si>
  <si>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</si>
  <si>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</si>
  <si>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</si>
  <si>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</si>
  <si>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</si>
  <si>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</si>
  <si>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</si>
  <si>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</si>
  <si>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</si>
  <si>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</si>
  <si>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</si>
  <si>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</si>
  <si>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</si>
  <si>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</si>
  <si>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</si>
  <si>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</si>
  <si>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</si>
  <si>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</si>
  <si>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</si>
  <si>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</si>
  <si>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</si>
  <si>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</si>
  <si>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</si>
  <si>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</si>
  <si>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</si>
  <si>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</si>
  <si>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</si>
  <si>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</si>
  <si>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</si>
  <si>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</si>
  <si>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</si>
  <si>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</si>
  <si>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</si>
  <si>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</si>
  <si>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</si>
  <si>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</si>
  <si>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</si>
  <si>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</si>
  <si>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</si>
  <si>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</si>
  <si>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</si>
  <si>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</si>
  <si>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</si>
  <si>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</si>
  <si>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</si>
  <si>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</si>
  <si>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</si>
  <si>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</si>
  <si>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</si>
  <si>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</si>
  <si>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</si>
  <si>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</si>
  <si>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</si>
  <si>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</si>
  <si>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</si>
  <si>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</si>
  <si>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</si>
  <si>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</si>
  <si>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</si>
  <si>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</si>
  <si>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</si>
  <si>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</si>
  <si>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</si>
  <si>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</si>
  <si>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</si>
  <si>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</si>
  <si>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</si>
  <si>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</si>
  <si>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</si>
  <si>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</si>
  <si>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</si>
  <si>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</si>
  <si>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</si>
  <si>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</si>
  <si>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</si>
  <si>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</si>
  <si>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</si>
  <si>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</si>
  <si>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</si>
  <si>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</si>
  <si>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</si>
  <si>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</si>
  <si>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</si>
  <si>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</si>
  <si>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</si>
  <si>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</si>
  <si>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</si>
  <si>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</si>
  <si>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</si>
  <si>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</si>
  <si>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</si>
  <si>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</si>
  <si>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</si>
  <si>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</si>
  <si>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</si>
  <si>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</si>
  <si>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</si>
  <si>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</si>
  <si>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</si>
  <si>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</si>
  <si>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</si>
  <si>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</si>
  <si>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</si>
  <si>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</si>
  <si>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</si>
  <si>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</si>
  <si>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</si>
  <si>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</si>
  <si>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</si>
  <si>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</si>
  <si>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</si>
  <si>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</si>
  <si>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</si>
  <si>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</si>
  <si>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</si>
  <si>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</si>
  <si>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</si>
  <si>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</si>
  <si>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</si>
  <si>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</si>
  <si>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</si>
  <si>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</si>
  <si>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</si>
  <si>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</si>
  <si>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</si>
  <si>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</si>
  <si>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</si>
  <si>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</si>
  <si>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</si>
  <si>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</si>
  <si>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</si>
  <si>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</si>
  <si>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</si>
  <si>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</si>
  <si>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</si>
  <si>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</si>
  <si>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</si>
  <si>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</si>
  <si>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</si>
  <si>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</si>
  <si>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</si>
  <si>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</si>
  <si>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</si>
  <si>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</si>
  <si>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</si>
  <si>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</si>
  <si>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</si>
  <si>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</si>
  <si>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</si>
  <si>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</si>
  <si>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</si>
  <si>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</si>
  <si>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</si>
  <si>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</si>
  <si>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</si>
  <si>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</si>
  <si>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</si>
  <si>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</si>
  <si>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</si>
  <si>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</si>
  <si>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</si>
  <si>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</si>
  <si>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</si>
  <si>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</si>
  <si>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</si>
  <si>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</si>
  <si>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</si>
  <si>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</si>
  <si>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</si>
  <si>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</si>
  <si>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</si>
  <si>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</si>
  <si>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</si>
  <si>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</si>
  <si>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</si>
  <si>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</si>
  <si>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</si>
  <si>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</si>
  <si>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</si>
  <si>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</si>
  <si>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</si>
  <si>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</si>
  <si>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</si>
  <si>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</si>
  <si>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</si>
  <si>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</si>
  <si>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</si>
  <si>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</si>
  <si>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</si>
  <si>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</si>
  <si>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</si>
  <si>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</si>
  <si>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</si>
  <si>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</si>
  <si>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</si>
  <si>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</si>
  <si>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</si>
  <si>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</si>
  <si>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</si>
  <si>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</si>
  <si>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</si>
  <si>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</si>
  <si>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</si>
  <si>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</si>
  <si>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</si>
  <si>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</si>
  <si>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</si>
  <si>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</si>
  <si>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</si>
  <si>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</si>
  <si>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</si>
  <si>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</si>
  <si>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</si>
  <si>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</si>
  <si>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</si>
  <si>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</si>
  <si>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</si>
  <si>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</si>
  <si>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</si>
  <si>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</si>
  <si>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</si>
  <si>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</si>
  <si>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</si>
  <si>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</si>
  <si>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</si>
  <si>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</si>
  <si>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</si>
  <si>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</si>
  <si>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</si>
  <si>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</si>
  <si>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</si>
  <si>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</si>
  <si>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</si>
  <si>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</si>
  <si>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</si>
  <si>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</si>
  <si>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</si>
  <si>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</si>
  <si>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</si>
  <si>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</si>
  <si>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</si>
  <si>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</si>
  <si>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</si>
  <si>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</si>
  <si>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</si>
  <si>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</si>
  <si>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</si>
  <si>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</si>
  <si>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</si>
  <si>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</si>
  <si>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</si>
  <si>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</si>
  <si>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</si>
  <si>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</si>
  <si>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</si>
  <si>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</si>
  <si>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</si>
  <si>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Kučevo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</si>
</sst>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192</c:v>
                </c:pt>
                <c:pt idx="1">
                  <c:v>281</c:v>
                </c:pt>
                <c:pt idx="2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227</c:v>
                </c:pt>
                <c:pt idx="1">
                  <c:v>343</c:v>
                </c:pt>
                <c:pt idx="2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06176"/>
        <c:axId val="192389504"/>
      </c:barChart>
      <c:catAx>
        <c:axId val="19230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504"/>
        <c:crosses val="autoZero"/>
        <c:auto val="1"/>
        <c:lblAlgn val="ctr"/>
        <c:lblOffset val="100"/>
        <c:noMultiLvlLbl val="0"/>
      </c:catAx>
      <c:valAx>
        <c:axId val="19238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06176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101</c:v>
                </c:pt>
                <c:pt idx="1">
                  <c:v>92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0880"/>
        <c:axId val="200733440"/>
      </c:barChart>
      <c:catAx>
        <c:axId val="20073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440"/>
        <c:crosses val="autoZero"/>
        <c:auto val="1"/>
        <c:lblAlgn val="ctr"/>
        <c:lblOffset val="100"/>
        <c:noMultiLvlLbl val="0"/>
      </c:catAx>
      <c:valAx>
        <c:axId val="200733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0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7</c:v>
                </c:pt>
                <c:pt idx="1">
                  <c:v>14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29888"/>
        <c:axId val="201089024"/>
      </c:barChart>
      <c:catAx>
        <c:axId val="201029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024"/>
        <c:crosses val="autoZero"/>
        <c:auto val="1"/>
        <c:lblAlgn val="ctr"/>
        <c:lblOffset val="100"/>
        <c:noMultiLvlLbl val="0"/>
      </c:catAx>
      <c:valAx>
        <c:axId val="201089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29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7</c:v>
                </c:pt>
                <c:pt idx="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2112"/>
        <c:axId val="201601408"/>
      </c:barChart>
      <c:catAx>
        <c:axId val="201242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408"/>
        <c:crosses val="autoZero"/>
        <c:auto val="1"/>
        <c:lblAlgn val="ctr"/>
        <c:lblOffset val="100"/>
        <c:noMultiLvlLbl val="0"/>
      </c:catAx>
      <c:valAx>
        <c:axId val="201601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2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3869</c:v>
                </c:pt>
                <c:pt idx="1">
                  <c:v>3543</c:v>
                </c:pt>
                <c:pt idx="2">
                  <c:v>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771648"/>
        <c:axId val="202021504"/>
      </c:barChart>
      <c:catAx>
        <c:axId val="20177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504"/>
        <c:crosses val="autoZero"/>
        <c:auto val="1"/>
        <c:lblAlgn val="ctr"/>
        <c:lblOffset val="100"/>
        <c:noMultiLvlLbl val="0"/>
      </c:catAx>
      <c:valAx>
        <c:axId val="20202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71648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11.863693731594447</c:v>
                </c:pt>
                <c:pt idx="1">
                  <c:v>53.15103071098023</c:v>
                </c:pt>
                <c:pt idx="2">
                  <c:v>34.985275557425325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20</c:v>
                </c:pt>
                <c:pt idx="1">
                  <c:v>19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562944"/>
        <c:axId val="202784768"/>
      </c:barChart>
      <c:catAx>
        <c:axId val="20256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4768"/>
        <c:crosses val="autoZero"/>
        <c:auto val="1"/>
        <c:lblAlgn val="ctr"/>
        <c:lblOffset val="100"/>
        <c:noMultiLvlLbl val="0"/>
      </c:catAx>
      <c:valAx>
        <c:axId val="20278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562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074560"/>
        <c:axId val="203195520"/>
      </c:barChart>
      <c:catAx>
        <c:axId val="20307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195520"/>
        <c:crosses val="autoZero"/>
        <c:auto val="1"/>
        <c:lblAlgn val="ctr"/>
        <c:lblOffset val="100"/>
        <c:noMultiLvlLbl val="0"/>
      </c:catAx>
      <c:valAx>
        <c:axId val="20319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074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121.2</c:v>
                </c:pt>
                <c:pt idx="1">
                  <c:v>108.8</c:v>
                </c:pt>
                <c:pt idx="2">
                  <c:v>106.1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88.9</c:v>
                </c:pt>
                <c:pt idx="1">
                  <c:v>105.1</c:v>
                </c:pt>
                <c:pt idx="2">
                  <c:v>123.1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1148032"/>
        <c:axId val="281446272"/>
      </c:barChart>
      <c:catAx>
        <c:axId val="281148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446272"/>
        <c:crosses val="autoZero"/>
        <c:auto val="1"/>
        <c:lblAlgn val="ctr"/>
        <c:lblOffset val="100"/>
        <c:noMultiLvlLbl val="0"/>
      </c:catAx>
      <c:valAx>
        <c:axId val="281446272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14803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115</c:v>
                </c:pt>
                <c:pt idx="1">
                  <c:v>108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1957504"/>
        <c:axId val="282026752"/>
      </c:barChart>
      <c:catAx>
        <c:axId val="28195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2026752"/>
        <c:crosses val="autoZero"/>
        <c:auto val="1"/>
        <c:lblAlgn val="ctr"/>
        <c:lblOffset val="100"/>
        <c:noMultiLvlLbl val="0"/>
      </c:catAx>
      <c:valAx>
        <c:axId val="282026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957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2888064"/>
        <c:axId val="282889600"/>
      </c:barChart>
      <c:catAx>
        <c:axId val="28288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2889600"/>
        <c:crosses val="autoZero"/>
        <c:auto val="1"/>
        <c:lblAlgn val="ctr"/>
        <c:lblOffset val="100"/>
        <c:noMultiLvlLbl val="0"/>
      </c:catAx>
      <c:valAx>
        <c:axId val="282889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2888064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34</c:v>
                </c:pt>
                <c:pt idx="1">
                  <c:v>36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35</c:v>
                </c:pt>
                <c:pt idx="1">
                  <c:v>27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490880"/>
        <c:axId val="192566400"/>
      </c:barChart>
      <c:catAx>
        <c:axId val="19249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400"/>
        <c:crosses val="autoZero"/>
        <c:auto val="1"/>
        <c:lblAlgn val="ctr"/>
        <c:lblOffset val="100"/>
        <c:noMultiLvlLbl val="0"/>
      </c:catAx>
      <c:valAx>
        <c:axId val="19256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90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40</c:v>
                </c:pt>
                <c:pt idx="1">
                  <c:v>60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71</c:v>
                </c:pt>
                <c:pt idx="1">
                  <c:v>71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4801664"/>
        <c:axId val="285017984"/>
      </c:barChart>
      <c:catAx>
        <c:axId val="28480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017984"/>
        <c:crosses val="autoZero"/>
        <c:auto val="1"/>
        <c:lblAlgn val="ctr"/>
        <c:lblOffset val="100"/>
        <c:noMultiLvlLbl val="0"/>
      </c:catAx>
      <c:valAx>
        <c:axId val="285017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48016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1.5061001262095077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1.3883045856121161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1.7080353386621794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2.0698359276398826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1.9520403870424905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2.0614219604543544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1.7669331089608751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2.0782498948254102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2.541018090029449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3.0458561211611275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3.1636516617585193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3.3319310054690785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4.7034076567101391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6.3609591922591493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5.6625999158603282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3.3908287757677744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2.5157761884728647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1.7332772402187631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0413184"/>
        <c:axId val="290747136"/>
      </c:barChart>
      <c:catAx>
        <c:axId val="29041318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90747136"/>
        <c:crosses val="autoZero"/>
        <c:auto val="1"/>
        <c:lblAlgn val="ctr"/>
        <c:lblOffset val="100"/>
        <c:noMultiLvlLbl val="0"/>
      </c:catAx>
      <c:valAx>
        <c:axId val="290747136"/>
        <c:scaling>
          <c:orientation val="maxMin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904131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1.5818258308792597</c:v>
                </c:pt>
                <c:pt idx="1">
                  <c:v>1.6070677324358433</c:v>
                </c:pt>
                <c:pt idx="2">
                  <c:v>1.7501051745898191</c:v>
                </c:pt>
                <c:pt idx="3">
                  <c:v>2.1792175010517458</c:v>
                </c:pt>
                <c:pt idx="4">
                  <c:v>2.2970130416491372</c:v>
                </c:pt>
                <c:pt idx="5">
                  <c:v>2.5662599915860329</c:v>
                </c:pt>
                <c:pt idx="6">
                  <c:v>2.3895666806899452</c:v>
                </c:pt>
                <c:pt idx="7">
                  <c:v>2.6167437946992007</c:v>
                </c:pt>
                <c:pt idx="8">
                  <c:v>2.5241901556583928</c:v>
                </c:pt>
                <c:pt idx="9">
                  <c:v>3.3740008413967191</c:v>
                </c:pt>
                <c:pt idx="10">
                  <c:v>3.6095919225915019</c:v>
                </c:pt>
                <c:pt idx="11">
                  <c:v>3.2057214976861594</c:v>
                </c:pt>
                <c:pt idx="12">
                  <c:v>3.9966344131257889</c:v>
                </c:pt>
                <c:pt idx="13">
                  <c:v>5.5363904080774091</c:v>
                </c:pt>
                <c:pt idx="14">
                  <c:v>4.9810685738325624</c:v>
                </c:pt>
                <c:pt idx="15">
                  <c:v>2.3222549432057216</c:v>
                </c:pt>
                <c:pt idx="16">
                  <c:v>1.4808582246529238</c:v>
                </c:pt>
                <c:pt idx="17">
                  <c:v>1.0012620950778293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1493376"/>
        <c:axId val="291494912"/>
      </c:barChart>
      <c:catAx>
        <c:axId val="29149337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91494912"/>
        <c:crosses val="autoZero"/>
        <c:auto val="1"/>
        <c:lblAlgn val="ctr"/>
        <c:lblOffset val="100"/>
        <c:noMultiLvlLbl val="0"/>
      </c:catAx>
      <c:valAx>
        <c:axId val="291494912"/>
        <c:scaling>
          <c:orientation val="minMax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49337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0.51057622173595918</c:v>
                </c:pt>
                <c:pt idx="1">
                  <c:v>0.36552520200076954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2.8628738147337707</c:v>
                </c:pt>
                <c:pt idx="1">
                  <c:v>1.2312427856868027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21.681254558716265</c:v>
                </c:pt>
                <c:pt idx="1">
                  <c:v>8.4070796460176993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31.601021152443469</c:v>
                </c:pt>
                <c:pt idx="1">
                  <c:v>27.414390150057717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35.247994164843185</c:v>
                </c:pt>
                <c:pt idx="1">
                  <c:v>53.462870334744125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2.7534646243617797</c:v>
                </c:pt>
                <c:pt idx="1">
                  <c:v>3.8668718737976144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5.3428154631655724</c:v>
                </c:pt>
                <c:pt idx="1">
                  <c:v>5.2520200076952674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3815424"/>
        <c:axId val="293816960"/>
      </c:barChart>
      <c:catAx>
        <c:axId val="293815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3816960"/>
        <c:crosses val="autoZero"/>
        <c:auto val="1"/>
        <c:lblAlgn val="ctr"/>
        <c:lblOffset val="100"/>
        <c:noMultiLvlLbl val="0"/>
      </c:catAx>
      <c:valAx>
        <c:axId val="293816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38154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37.399708242159008</c:v>
                </c:pt>
                <c:pt idx="1">
                  <c:v>28.68410927279723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39.02261123267688</c:v>
                </c:pt>
                <c:pt idx="1">
                  <c:v>46.517891496729511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22.939460247994166</c:v>
                </c:pt>
                <c:pt idx="1">
                  <c:v>24.37475952289342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0.63822027716994889</c:v>
                </c:pt>
                <c:pt idx="1">
                  <c:v>0.42323970757983836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6674816"/>
        <c:axId val="296676736"/>
      </c:barChart>
      <c:catAx>
        <c:axId val="296674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6676736"/>
        <c:crosses val="autoZero"/>
        <c:auto val="1"/>
        <c:lblAlgn val="ctr"/>
        <c:lblOffset val="100"/>
        <c:noMultiLvlLbl val="0"/>
      </c:catAx>
      <c:valAx>
        <c:axId val="2966767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66748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18</c:v>
                </c:pt>
                <c:pt idx="5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11</c:v>
                </c:pt>
                <c:pt idx="4">
                  <c:v>8</c:v>
                </c:pt>
                <c:pt idx="5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98060800"/>
        <c:axId val="298066688"/>
      </c:barChart>
      <c:catAx>
        <c:axId val="298060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066688"/>
        <c:crosses val="autoZero"/>
        <c:auto val="1"/>
        <c:lblAlgn val="ctr"/>
        <c:lblOffset val="100"/>
        <c:noMultiLvlLbl val="0"/>
      </c:catAx>
      <c:valAx>
        <c:axId val="2980666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060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2.04</c:v>
                </c:pt>
                <c:pt idx="1">
                  <c:v>0.76</c:v>
                </c:pt>
                <c:pt idx="3">
                  <c:v>0.71</c:v>
                </c:pt>
                <c:pt idx="4">
                  <c:v>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99218432"/>
        <c:axId val="299230336"/>
      </c:barChart>
      <c:catAx>
        <c:axId val="299218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921843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36.363636363636367</c:v>
                </c:pt>
                <c:pt idx="1">
                  <c:v>62.917208495882093</c:v>
                </c:pt>
                <c:pt idx="2">
                  <c:v>23.764575235980011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63.636363636363633</c:v>
                </c:pt>
                <c:pt idx="1">
                  <c:v>37.0827915041179</c:v>
                </c:pt>
                <c:pt idx="2">
                  <c:v>76.235424764019982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9333120"/>
        <c:axId val="299335040"/>
      </c:barChart>
      <c:catAx>
        <c:axId val="299333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9335040"/>
        <c:crosses val="autoZero"/>
        <c:auto val="1"/>
        <c:lblAlgn val="ctr"/>
        <c:lblOffset val="100"/>
        <c:noMultiLvlLbl val="0"/>
      </c:catAx>
      <c:valAx>
        <c:axId val="2993350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93331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9441152"/>
        <c:axId val="299455616"/>
      </c:barChart>
      <c:catAx>
        <c:axId val="29944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455616"/>
        <c:crosses val="autoZero"/>
        <c:auto val="1"/>
        <c:lblAlgn val="ctr"/>
        <c:lblOffset val="100"/>
        <c:noMultiLvlLbl val="0"/>
      </c:catAx>
      <c:valAx>
        <c:axId val="299455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9441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29</c:v>
                </c:pt>
                <c:pt idx="1">
                  <c:v>41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39</c:v>
                </c:pt>
                <c:pt idx="1">
                  <c:v>36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9646976"/>
        <c:axId val="299648896"/>
      </c:barChart>
      <c:catAx>
        <c:axId val="29964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648896"/>
        <c:crosses val="autoZero"/>
        <c:auto val="1"/>
        <c:lblAlgn val="ctr"/>
        <c:lblOffset val="100"/>
        <c:noMultiLvlLbl val="0"/>
      </c:catAx>
      <c:valAx>
        <c:axId val="299648896"/>
        <c:scaling>
          <c:orientation val="minMax"/>
          <c:max val="2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9646976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253</c:v>
                </c:pt>
                <c:pt idx="1">
                  <c:v>213</c:v>
                </c:pt>
                <c:pt idx="2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248</c:v>
                </c:pt>
                <c:pt idx="1">
                  <c:v>180</c:v>
                </c:pt>
                <c:pt idx="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6880"/>
        <c:axId val="193148416"/>
      </c:barChart>
      <c:catAx>
        <c:axId val="19314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8416"/>
        <c:crosses val="autoZero"/>
        <c:auto val="1"/>
        <c:lblAlgn val="ctr"/>
        <c:lblOffset val="100"/>
        <c:noMultiLvlLbl val="0"/>
      </c:catAx>
      <c:valAx>
        <c:axId val="19314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68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165</c:v>
                </c:pt>
                <c:pt idx="1">
                  <c:v>188</c:v>
                </c:pt>
                <c:pt idx="2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166</c:v>
                </c:pt>
                <c:pt idx="1">
                  <c:v>177</c:v>
                </c:pt>
                <c:pt idx="2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9987328"/>
        <c:axId val="299988864"/>
      </c:barChart>
      <c:catAx>
        <c:axId val="29998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988864"/>
        <c:crosses val="autoZero"/>
        <c:auto val="1"/>
        <c:lblAlgn val="ctr"/>
        <c:lblOffset val="100"/>
        <c:noMultiLvlLbl val="0"/>
      </c:catAx>
      <c:valAx>
        <c:axId val="299988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9987328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33.50059031877214</c:v>
                </c:pt>
                <c:pt idx="1">
                  <c:v>37.581462708182478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29.427390791027154</c:v>
                </c:pt>
                <c:pt idx="1">
                  <c:v>26.719768283852279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13.813459268004721</c:v>
                </c:pt>
                <c:pt idx="1">
                  <c:v>17.016654598117306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9.9468713105076745</c:v>
                </c:pt>
                <c:pt idx="1">
                  <c:v>11.151339608979001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6.6410861865407318</c:v>
                </c:pt>
                <c:pt idx="1">
                  <c:v>4.6343229543808828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6.67060212514758</c:v>
                </c:pt>
                <c:pt idx="1">
                  <c:v>2.896451846488052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00256256"/>
        <c:axId val="300258048"/>
      </c:barChart>
      <c:catAx>
        <c:axId val="300256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0258048"/>
        <c:crosses val="autoZero"/>
        <c:auto val="1"/>
        <c:lblAlgn val="ctr"/>
        <c:lblOffset val="100"/>
        <c:noMultiLvlLbl val="0"/>
      </c:catAx>
      <c:valAx>
        <c:axId val="3002580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02562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54.58</c:v>
                </c:pt>
                <c:pt idx="1">
                  <c:v>38.93</c:v>
                </c:pt>
                <c:pt idx="2">
                  <c:v>5.26</c:v>
                </c:pt>
                <c:pt idx="3">
                  <c:v>0.95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60.99</c:v>
                </c:pt>
                <c:pt idx="1">
                  <c:v>31.49</c:v>
                </c:pt>
                <c:pt idx="2">
                  <c:v>6.06</c:v>
                </c:pt>
                <c:pt idx="3">
                  <c:v>0.99</c:v>
                </c:pt>
                <c:pt idx="4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00385024"/>
        <c:axId val="300386944"/>
      </c:barChart>
      <c:catAx>
        <c:axId val="300385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0386944"/>
        <c:crosses val="autoZero"/>
        <c:auto val="1"/>
        <c:lblAlgn val="ctr"/>
        <c:lblOffset val="100"/>
        <c:noMultiLvlLbl val="0"/>
      </c:catAx>
      <c:valAx>
        <c:axId val="300386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03850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50662</c:v>
                </c:pt>
                <c:pt idx="1">
                  <c:v>59891</c:v>
                </c:pt>
                <c:pt idx="2">
                  <c:v>68774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0582784"/>
        <c:axId val="300589056"/>
      </c:barChart>
      <c:catAx>
        <c:axId val="3005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0589056"/>
        <c:crosses val="autoZero"/>
        <c:auto val="1"/>
        <c:lblAlgn val="ctr"/>
        <c:lblOffset val="100"/>
        <c:noMultiLvlLbl val="0"/>
      </c:catAx>
      <c:valAx>
        <c:axId val="300589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0582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1086</c:v>
                </c:pt>
                <c:pt idx="1">
                  <c:v>1116</c:v>
                </c:pt>
                <c:pt idx="2">
                  <c:v>1143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1458</c:v>
                </c:pt>
                <c:pt idx="1">
                  <c:v>1482</c:v>
                </c:pt>
                <c:pt idx="2">
                  <c:v>1594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0610688"/>
        <c:axId val="300612608"/>
      </c:barChart>
      <c:catAx>
        <c:axId val="30061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0612608"/>
        <c:crosses val="autoZero"/>
        <c:auto val="1"/>
        <c:lblAlgn val="ctr"/>
        <c:lblOffset val="100"/>
        <c:noMultiLvlLbl val="0"/>
      </c:catAx>
      <c:valAx>
        <c:axId val="30061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0610688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16.2</c:v>
                </c:pt>
                <c:pt idx="1">
                  <c:v>35.6</c:v>
                </c:pt>
                <c:pt idx="2">
                  <c:v>8.9</c:v>
                </c:pt>
                <c:pt idx="3">
                  <c:v>39.300000000000004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69.867549668874176</c:v>
                </c:pt>
                <c:pt idx="1">
                  <c:v>80.185758513931887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30.132450331125828</c:v>
                </c:pt>
                <c:pt idx="1">
                  <c:v>19.814241486068113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00802048"/>
        <c:axId val="300805504"/>
      </c:barChart>
      <c:catAx>
        <c:axId val="300802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0805504"/>
        <c:crosses val="autoZero"/>
        <c:auto val="1"/>
        <c:lblAlgn val="ctr"/>
        <c:lblOffset val="100"/>
        <c:noMultiLvlLbl val="0"/>
      </c:catAx>
      <c:valAx>
        <c:axId val="3008055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080204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14</c:v>
                </c:pt>
                <c:pt idx="1">
                  <c:v>13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2916352"/>
        <c:axId val="302918272"/>
      </c:barChart>
      <c:catAx>
        <c:axId val="30291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918272"/>
        <c:crosses val="autoZero"/>
        <c:auto val="1"/>
        <c:lblAlgn val="ctr"/>
        <c:lblOffset val="100"/>
        <c:noMultiLvlLbl val="0"/>
      </c:catAx>
      <c:valAx>
        <c:axId val="30291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91635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11.3</c:v>
                </c:pt>
                <c:pt idx="1">
                  <c:v>11.2</c:v>
                </c:pt>
                <c:pt idx="2">
                  <c:v>18.600000000000001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4230784"/>
        <c:axId val="304232704"/>
      </c:barChart>
      <c:catAx>
        <c:axId val="30423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232704"/>
        <c:crosses val="autoZero"/>
        <c:auto val="1"/>
        <c:lblAlgn val="ctr"/>
        <c:lblOffset val="100"/>
        <c:noMultiLvlLbl val="0"/>
      </c:catAx>
      <c:valAx>
        <c:axId val="304232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230784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7.9</c:v>
                </c:pt>
                <c:pt idx="1">
                  <c:v>16.2</c:v>
                </c:pt>
                <c:pt idx="2">
                  <c:v>16.8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4459776"/>
        <c:axId val="304471040"/>
      </c:barChart>
      <c:catAx>
        <c:axId val="30445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4471040"/>
        <c:crosses val="autoZero"/>
        <c:auto val="1"/>
        <c:lblAlgn val="ctr"/>
        <c:lblOffset val="100"/>
        <c:noMultiLvlLbl val="0"/>
      </c:catAx>
      <c:valAx>
        <c:axId val="30447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4459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20.3</c:v>
                </c:pt>
                <c:pt idx="1">
                  <c:v>52.6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34.479999999999997</c:v>
                </c:pt>
                <c:pt idx="1">
                  <c:v>48.78</c:v>
                </c:pt>
                <c:pt idx="2">
                  <c:v>34.479999999999997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04814720"/>
        <c:axId val="304829184"/>
      </c:barChart>
      <c:catAx>
        <c:axId val="30481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4829184"/>
        <c:crosses val="autoZero"/>
        <c:auto val="1"/>
        <c:lblAlgn val="ctr"/>
        <c:lblOffset val="100"/>
        <c:noMultiLvlLbl val="0"/>
      </c:catAx>
      <c:valAx>
        <c:axId val="304829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4814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7.9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9909120"/>
        <c:axId val="279910656"/>
      </c:barChart>
      <c:catAx>
        <c:axId val="27990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910656"/>
        <c:crosses val="autoZero"/>
        <c:auto val="1"/>
        <c:lblAlgn val="ctr"/>
        <c:lblOffset val="100"/>
        <c:noMultiLvlLbl val="0"/>
      </c:catAx>
      <c:valAx>
        <c:axId val="27991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90912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54.1</c:v>
                </c:pt>
                <c:pt idx="1">
                  <c:v>57.4</c:v>
                </c:pt>
                <c:pt idx="2">
                  <c:v>61.9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46</c:v>
                </c:pt>
                <c:pt idx="1">
                  <c:v>42.7</c:v>
                </c:pt>
                <c:pt idx="2">
                  <c:v>38.1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81055616"/>
        <c:axId val="281057152"/>
      </c:barChart>
      <c:catAx>
        <c:axId val="28105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1057152"/>
        <c:crosses val="autoZero"/>
        <c:auto val="1"/>
        <c:lblAlgn val="ctr"/>
        <c:lblOffset val="100"/>
        <c:noMultiLvlLbl val="0"/>
      </c:catAx>
      <c:valAx>
        <c:axId val="281057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810556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536</c:v>
                </c:pt>
                <c:pt idx="1">
                  <c:v>238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23</c:v>
                </c:pt>
                <c:pt idx="1">
                  <c:v>44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1116672"/>
        <c:axId val="281118208"/>
      </c:barChart>
      <c:catAx>
        <c:axId val="281116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118208"/>
        <c:crosses val="autoZero"/>
        <c:auto val="1"/>
        <c:lblAlgn val="ctr"/>
        <c:lblOffset val="100"/>
        <c:noMultiLvlLbl val="0"/>
      </c:catAx>
      <c:valAx>
        <c:axId val="2811182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1116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1100</c:v>
                </c:pt>
                <c:pt idx="1">
                  <c:v>801</c:v>
                </c:pt>
                <c:pt idx="2">
                  <c:v>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50</c:v>
                </c:pt>
                <c:pt idx="1">
                  <c:v>172</c:v>
                </c:pt>
                <c:pt idx="2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1189760"/>
        <c:axId val="281199744"/>
      </c:barChart>
      <c:catAx>
        <c:axId val="281189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199744"/>
        <c:crosses val="autoZero"/>
        <c:auto val="1"/>
        <c:lblAlgn val="ctr"/>
        <c:lblOffset val="100"/>
        <c:noMultiLvlLbl val="0"/>
      </c:catAx>
      <c:valAx>
        <c:axId val="281199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1189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2.1</c:v>
                </c:pt>
                <c:pt idx="1">
                  <c:v>3.4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3.9</c:v>
                </c:pt>
                <c:pt idx="2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81242624"/>
        <c:axId val="281244416"/>
      </c:barChart>
      <c:catAx>
        <c:axId val="281242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244416"/>
        <c:crosses val="autoZero"/>
        <c:auto val="1"/>
        <c:lblAlgn val="ctr"/>
        <c:lblOffset val="100"/>
        <c:noMultiLvlLbl val="0"/>
      </c:catAx>
      <c:valAx>
        <c:axId val="2812444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1242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16.899999999999999</c:v>
                </c:pt>
                <c:pt idx="1">
                  <c:v>17.899999999999999</c:v>
                </c:pt>
                <c:pt idx="2">
                  <c:v>18.899999999999999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23.4</c:v>
                </c:pt>
                <c:pt idx="1">
                  <c:v>24.4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81426560"/>
        <c:axId val="281436544"/>
      </c:barChart>
      <c:catAx>
        <c:axId val="28142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1436544"/>
        <c:crosses val="autoZero"/>
        <c:auto val="1"/>
        <c:lblAlgn val="ctr"/>
        <c:lblOffset val="100"/>
        <c:noMultiLvlLbl val="0"/>
      </c:catAx>
      <c:valAx>
        <c:axId val="281436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14265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198.935</c:v>
                </c:pt>
                <c:pt idx="1">
                  <c:v>240.785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1544960"/>
        <c:axId val="281550848"/>
      </c:barChart>
      <c:catAx>
        <c:axId val="281544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550848"/>
        <c:crosses val="autoZero"/>
        <c:auto val="1"/>
        <c:lblAlgn val="ctr"/>
        <c:lblOffset val="100"/>
        <c:noMultiLvlLbl val="0"/>
      </c:catAx>
      <c:valAx>
        <c:axId val="2815508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544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18660.18</c:v>
                </c:pt>
                <c:pt idx="1">
                  <c:v>17151.240000000002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1564672"/>
        <c:axId val="281566208"/>
      </c:barChart>
      <c:catAx>
        <c:axId val="281564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566208"/>
        <c:crosses val="autoZero"/>
        <c:auto val="1"/>
        <c:lblAlgn val="ctr"/>
        <c:lblOffset val="100"/>
        <c:noMultiLvlLbl val="0"/>
      </c:catAx>
      <c:valAx>
        <c:axId val="28156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564672"/>
        <c:crosses val="autoZero"/>
        <c:crossBetween val="between"/>
        <c:majorUnit val="4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38</c:v>
                </c:pt>
                <c:pt idx="1">
                  <c:v>41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46</c:v>
                </c:pt>
                <c:pt idx="1">
                  <c:v>41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1588480"/>
        <c:axId val="281590016"/>
      </c:barChart>
      <c:catAx>
        <c:axId val="28158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1590016"/>
        <c:crosses val="autoZero"/>
        <c:auto val="1"/>
        <c:lblAlgn val="ctr"/>
        <c:lblOffset val="100"/>
        <c:noMultiLvlLbl val="0"/>
      </c:catAx>
      <c:valAx>
        <c:axId val="281590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15884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24.4</c:v>
                </c:pt>
                <c:pt idx="1">
                  <c:v>15.4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53.4</c:v>
                </c:pt>
                <c:pt idx="1">
                  <c:v>51.7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22.2</c:v>
                </c:pt>
                <c:pt idx="1">
                  <c:v>32.9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60640"/>
        <c:axId val="193788544"/>
      </c:barChart>
      <c:catAx>
        <c:axId val="193760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88544"/>
        <c:crosses val="autoZero"/>
        <c:auto val="1"/>
        <c:lblAlgn val="ctr"/>
        <c:lblOffset val="100"/>
        <c:noMultiLvlLbl val="0"/>
      </c:catAx>
      <c:valAx>
        <c:axId val="193788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606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192</c:v>
                </c:pt>
                <c:pt idx="1">
                  <c:v>281</c:v>
                </c:pt>
                <c:pt idx="2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227</c:v>
                </c:pt>
                <c:pt idx="1">
                  <c:v>343</c:v>
                </c:pt>
                <c:pt idx="2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47648"/>
        <c:axId val="59549568"/>
      </c:barChart>
      <c:catAx>
        <c:axId val="5954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9568"/>
        <c:crosses val="autoZero"/>
        <c:auto val="1"/>
        <c:lblAlgn val="ctr"/>
        <c:lblOffset val="100"/>
        <c:noMultiLvlLbl val="0"/>
      </c:catAx>
      <c:valAx>
        <c:axId val="59549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76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34</c:v>
                </c:pt>
                <c:pt idx="1">
                  <c:v>36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35</c:v>
                </c:pt>
                <c:pt idx="1">
                  <c:v>27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19040"/>
        <c:axId val="59761792"/>
      </c:barChart>
      <c:catAx>
        <c:axId val="5971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1792"/>
        <c:crosses val="autoZero"/>
        <c:auto val="1"/>
        <c:lblAlgn val="ctr"/>
        <c:lblOffset val="100"/>
        <c:noMultiLvlLbl val="0"/>
      </c:catAx>
      <c:valAx>
        <c:axId val="5976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190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253</c:v>
                </c:pt>
                <c:pt idx="1">
                  <c:v>213</c:v>
                </c:pt>
                <c:pt idx="2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248</c:v>
                </c:pt>
                <c:pt idx="1">
                  <c:v>180</c:v>
                </c:pt>
                <c:pt idx="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05888"/>
        <c:axId val="146813312"/>
      </c:barChart>
      <c:catAx>
        <c:axId val="14680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3312"/>
        <c:crosses val="autoZero"/>
        <c:auto val="1"/>
        <c:lblAlgn val="ctr"/>
        <c:lblOffset val="100"/>
        <c:noMultiLvlLbl val="0"/>
      </c:catAx>
      <c:valAx>
        <c:axId val="14681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058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20.3</c:v>
                </c:pt>
                <c:pt idx="1">
                  <c:v>52.6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24.4</c:v>
                </c:pt>
                <c:pt idx="1">
                  <c:v>15.4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53.4</c:v>
                </c:pt>
                <c:pt idx="1">
                  <c:v>51.7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22.2</c:v>
                </c:pt>
                <c:pt idx="1">
                  <c:v>32.9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529728"/>
        <c:axId val="147532032"/>
      </c:barChart>
      <c:catAx>
        <c:axId val="147529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32032"/>
        <c:crosses val="autoZero"/>
        <c:auto val="1"/>
        <c:lblAlgn val="ctr"/>
        <c:lblOffset val="100"/>
        <c:noMultiLvlLbl val="0"/>
      </c:catAx>
      <c:valAx>
        <c:axId val="147532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297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54.1</c:v>
                </c:pt>
                <c:pt idx="1">
                  <c:v>57.4</c:v>
                </c:pt>
                <c:pt idx="2">
                  <c:v>61.9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46</c:v>
                </c:pt>
                <c:pt idx="1">
                  <c:v>42.7</c:v>
                </c:pt>
                <c:pt idx="2">
                  <c:v>38.1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63456"/>
        <c:axId val="150164992"/>
      </c:barChart>
      <c:catAx>
        <c:axId val="15016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4992"/>
        <c:crosses val="autoZero"/>
        <c:auto val="1"/>
        <c:lblAlgn val="ctr"/>
        <c:lblOffset val="100"/>
        <c:noMultiLvlLbl val="0"/>
      </c:catAx>
      <c:valAx>
        <c:axId val="1501649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634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1312"/>
        <c:axId val="150303872"/>
      </c:barChart>
      <c:catAx>
        <c:axId val="150301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3872"/>
        <c:crosses val="autoZero"/>
        <c:auto val="1"/>
        <c:lblAlgn val="ctr"/>
        <c:lblOffset val="100"/>
        <c:noMultiLvlLbl val="0"/>
      </c:catAx>
      <c:valAx>
        <c:axId val="15030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1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63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2352"/>
        <c:axId val="150373888"/>
      </c:barChart>
      <c:catAx>
        <c:axId val="150372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73888"/>
        <c:crosses val="autoZero"/>
        <c:auto val="1"/>
        <c:lblAlgn val="ctr"/>
        <c:lblOffset val="100"/>
        <c:noMultiLvlLbl val="0"/>
      </c:catAx>
      <c:valAx>
        <c:axId val="15037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2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32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18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94912"/>
        <c:axId val="150722432"/>
      </c:barChart>
      <c:catAx>
        <c:axId val="150694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2432"/>
        <c:crosses val="autoZero"/>
        <c:auto val="1"/>
        <c:lblAlgn val="ctr"/>
        <c:lblOffset val="100"/>
        <c:noMultiLvlLbl val="0"/>
      </c:catAx>
      <c:valAx>
        <c:axId val="150722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694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2379</c:v>
                </c:pt>
                <c:pt idx="1">
                  <c:v>2206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5664"/>
        <c:axId val="151265280"/>
      </c:barChart>
      <c:catAx>
        <c:axId val="151185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65280"/>
        <c:crosses val="autoZero"/>
        <c:auto val="1"/>
        <c:lblAlgn val="ctr"/>
        <c:lblOffset val="100"/>
        <c:noMultiLvlLbl val="0"/>
      </c:catAx>
      <c:valAx>
        <c:axId val="151265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2544"/>
        <c:axId val="198494080"/>
      </c:barChart>
      <c:catAx>
        <c:axId val="198492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4080"/>
        <c:crosses val="autoZero"/>
        <c:auto val="1"/>
        <c:lblAlgn val="ctr"/>
        <c:lblOffset val="100"/>
        <c:noMultiLvlLbl val="0"/>
      </c:catAx>
      <c:valAx>
        <c:axId val="19849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2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101</c:v>
                </c:pt>
                <c:pt idx="1">
                  <c:v>92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3776"/>
        <c:axId val="151325312"/>
      </c:barChart>
      <c:catAx>
        <c:axId val="15132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5312"/>
        <c:crosses val="autoZero"/>
        <c:auto val="1"/>
        <c:lblAlgn val="ctr"/>
        <c:lblOffset val="100"/>
        <c:noMultiLvlLbl val="0"/>
      </c:catAx>
      <c:valAx>
        <c:axId val="151325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3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7</c:v>
                </c:pt>
                <c:pt idx="1">
                  <c:v>14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7152"/>
        <c:axId val="151463040"/>
      </c:barChart>
      <c:catAx>
        <c:axId val="151457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3040"/>
        <c:crosses val="autoZero"/>
        <c:auto val="1"/>
        <c:lblAlgn val="ctr"/>
        <c:lblOffset val="100"/>
        <c:noMultiLvlLbl val="0"/>
      </c:catAx>
      <c:valAx>
        <c:axId val="151463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57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14</c:v>
                </c:pt>
                <c:pt idx="1">
                  <c:v>13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3568"/>
        <c:axId val="152828160"/>
      </c:barChart>
      <c:catAx>
        <c:axId val="15281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160"/>
        <c:crosses val="autoZero"/>
        <c:auto val="1"/>
        <c:lblAlgn val="ctr"/>
        <c:lblOffset val="100"/>
        <c:noMultiLvlLbl val="0"/>
      </c:catAx>
      <c:valAx>
        <c:axId val="152828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3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7</c:v>
                </c:pt>
                <c:pt idx="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6624"/>
        <c:axId val="153308544"/>
      </c:barChart>
      <c:catAx>
        <c:axId val="15330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544"/>
        <c:crosses val="autoZero"/>
        <c:auto val="1"/>
        <c:lblAlgn val="ctr"/>
        <c:lblOffset val="100"/>
        <c:noMultiLvlLbl val="0"/>
      </c:catAx>
      <c:valAx>
        <c:axId val="1533085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6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198.935</c:v>
                </c:pt>
                <c:pt idx="1">
                  <c:v>240.785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4192"/>
        <c:axId val="153504384"/>
      </c:barChart>
      <c:catAx>
        <c:axId val="15346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384"/>
        <c:crosses val="autoZero"/>
        <c:auto val="1"/>
        <c:lblAlgn val="ctr"/>
        <c:lblOffset val="100"/>
        <c:noMultiLvlLbl val="0"/>
      </c:catAx>
      <c:valAx>
        <c:axId val="1535043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4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3869</c:v>
                </c:pt>
                <c:pt idx="1">
                  <c:v>3543</c:v>
                </c:pt>
                <c:pt idx="2">
                  <c:v>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2704"/>
        <c:axId val="153753856"/>
      </c:barChart>
      <c:catAx>
        <c:axId val="15367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856"/>
        <c:crosses val="autoZero"/>
        <c:auto val="1"/>
        <c:lblAlgn val="ctr"/>
        <c:lblOffset val="100"/>
        <c:noMultiLvlLbl val="0"/>
      </c:catAx>
      <c:valAx>
        <c:axId val="15375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2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7.9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392"/>
        <c:axId val="153836928"/>
      </c:barChart>
      <c:catAx>
        <c:axId val="15383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928"/>
        <c:crosses val="autoZero"/>
        <c:auto val="1"/>
        <c:lblAlgn val="ctr"/>
        <c:lblOffset val="100"/>
        <c:noMultiLvlLbl val="0"/>
      </c:catAx>
      <c:valAx>
        <c:axId val="153836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5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6640"/>
        <c:axId val="153938944"/>
      </c:barChart>
      <c:catAx>
        <c:axId val="15393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8944"/>
        <c:crosses val="autoZero"/>
        <c:auto val="1"/>
        <c:lblAlgn val="ctr"/>
        <c:lblOffset val="100"/>
        <c:noMultiLvlLbl val="0"/>
      </c:catAx>
      <c:valAx>
        <c:axId val="15393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36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11.863693731594447</c:v>
                </c:pt>
                <c:pt idx="1">
                  <c:v>53.15103071098023</c:v>
                </c:pt>
                <c:pt idx="2">
                  <c:v>34.985275557425325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20</c:v>
                </c:pt>
                <c:pt idx="1">
                  <c:v>19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3856"/>
        <c:axId val="154315392"/>
      </c:barChart>
      <c:catAx>
        <c:axId val="15431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5392"/>
        <c:crosses val="autoZero"/>
        <c:auto val="1"/>
        <c:lblAlgn val="ctr"/>
        <c:lblOffset val="100"/>
        <c:noMultiLvlLbl val="0"/>
      </c:catAx>
      <c:valAx>
        <c:axId val="15431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3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63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3088"/>
        <c:axId val="199354624"/>
      </c:barChart>
      <c:catAx>
        <c:axId val="199353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54624"/>
        <c:crosses val="autoZero"/>
        <c:auto val="1"/>
        <c:lblAlgn val="ctr"/>
        <c:lblOffset val="100"/>
        <c:noMultiLvlLbl val="0"/>
      </c:catAx>
      <c:valAx>
        <c:axId val="19935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3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86816"/>
        <c:axId val="154799104"/>
      </c:barChart>
      <c:catAx>
        <c:axId val="15478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104"/>
        <c:crosses val="autoZero"/>
        <c:auto val="1"/>
        <c:lblAlgn val="ctr"/>
        <c:lblOffset val="100"/>
        <c:noMultiLvlLbl val="0"/>
      </c:catAx>
      <c:valAx>
        <c:axId val="15479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86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121.2</c:v>
                </c:pt>
                <c:pt idx="1">
                  <c:v>108.8</c:v>
                </c:pt>
                <c:pt idx="2">
                  <c:v>106.1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88.9</c:v>
                </c:pt>
                <c:pt idx="1">
                  <c:v>105.1</c:v>
                </c:pt>
                <c:pt idx="2">
                  <c:v>123.1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088768"/>
        <c:axId val="155128960"/>
      </c:barChart>
      <c:catAx>
        <c:axId val="155088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960"/>
        <c:crosses val="autoZero"/>
        <c:auto val="1"/>
        <c:lblAlgn val="ctr"/>
        <c:lblOffset val="100"/>
        <c:noMultiLvlLbl val="0"/>
      </c:catAx>
      <c:valAx>
        <c:axId val="155128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7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115</c:v>
                </c:pt>
                <c:pt idx="1">
                  <c:v>108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7472"/>
        <c:axId val="155259264"/>
      </c:barChart>
      <c:catAx>
        <c:axId val="15525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9264"/>
        <c:crosses val="autoZero"/>
        <c:auto val="1"/>
        <c:lblAlgn val="ctr"/>
        <c:lblOffset val="100"/>
        <c:noMultiLvlLbl val="0"/>
      </c:catAx>
      <c:valAx>
        <c:axId val="155259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7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599616"/>
        <c:axId val="155601152"/>
      </c:barChart>
      <c:catAx>
        <c:axId val="15559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152"/>
        <c:crosses val="autoZero"/>
        <c:auto val="1"/>
        <c:lblAlgn val="ctr"/>
        <c:lblOffset val="100"/>
        <c:noMultiLvlLbl val="0"/>
      </c:catAx>
      <c:valAx>
        <c:axId val="155601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996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40</c:v>
                </c:pt>
                <c:pt idx="1">
                  <c:v>60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71</c:v>
                </c:pt>
                <c:pt idx="1">
                  <c:v>71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480256"/>
        <c:axId val="156580864"/>
      </c:barChart>
      <c:catAx>
        <c:axId val="15648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0864"/>
        <c:crosses val="autoZero"/>
        <c:auto val="1"/>
        <c:lblAlgn val="ctr"/>
        <c:lblOffset val="100"/>
        <c:noMultiLvlLbl val="0"/>
      </c:catAx>
      <c:valAx>
        <c:axId val="156580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80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1.5061001262095077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1.3883045856121161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1.7080353386621794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2.0698359276398826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1.9520403870424905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2.0614219604543544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1.7669331089608751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2.0782498948254102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2.541018090029449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3.0458561211611275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3.1636516617585193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3.3319310054690785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4.7034076567101391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6.3609591922591493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5.6625999158603282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3.3908287757677744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2.5157761884728647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1.7332772402187631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088"/>
        <c:axId val="157834624"/>
      </c:barChart>
      <c:catAx>
        <c:axId val="1578330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34624"/>
        <c:crosses val="autoZero"/>
        <c:auto val="1"/>
        <c:lblAlgn val="ctr"/>
        <c:lblOffset val="100"/>
        <c:noMultiLvlLbl val="0"/>
      </c:catAx>
      <c:valAx>
        <c:axId val="1578346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330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1.5818258308792597</c:v>
                </c:pt>
                <c:pt idx="1">
                  <c:v>1.6070677324358433</c:v>
                </c:pt>
                <c:pt idx="2">
                  <c:v>1.7501051745898191</c:v>
                </c:pt>
                <c:pt idx="3">
                  <c:v>2.1792175010517458</c:v>
                </c:pt>
                <c:pt idx="4">
                  <c:v>2.2970130416491372</c:v>
                </c:pt>
                <c:pt idx="5">
                  <c:v>2.5662599915860329</c:v>
                </c:pt>
                <c:pt idx="6">
                  <c:v>2.3895666806899452</c:v>
                </c:pt>
                <c:pt idx="7">
                  <c:v>2.6167437946992007</c:v>
                </c:pt>
                <c:pt idx="8">
                  <c:v>2.5241901556583928</c:v>
                </c:pt>
                <c:pt idx="9">
                  <c:v>3.3740008413967191</c:v>
                </c:pt>
                <c:pt idx="10">
                  <c:v>3.6095919225915019</c:v>
                </c:pt>
                <c:pt idx="11">
                  <c:v>3.2057214976861594</c:v>
                </c:pt>
                <c:pt idx="12">
                  <c:v>3.9966344131257889</c:v>
                </c:pt>
                <c:pt idx="13">
                  <c:v>5.5363904080774091</c:v>
                </c:pt>
                <c:pt idx="14">
                  <c:v>4.9810685738325624</c:v>
                </c:pt>
                <c:pt idx="15">
                  <c:v>2.3222549432057216</c:v>
                </c:pt>
                <c:pt idx="16">
                  <c:v>1.4808582246529238</c:v>
                </c:pt>
                <c:pt idx="17">
                  <c:v>1.0012620950778293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09152"/>
        <c:axId val="158210688"/>
      </c:barChart>
      <c:catAx>
        <c:axId val="15820915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10688"/>
        <c:crosses val="autoZero"/>
        <c:auto val="1"/>
        <c:lblAlgn val="ctr"/>
        <c:lblOffset val="100"/>
        <c:noMultiLvlLbl val="0"/>
      </c:catAx>
      <c:valAx>
        <c:axId val="1582106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091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0.51057622173595918</c:v>
                </c:pt>
                <c:pt idx="1">
                  <c:v>0.36552520200076954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2.8628738147337707</c:v>
                </c:pt>
                <c:pt idx="1">
                  <c:v>1.2312427856868027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21.681254558716265</c:v>
                </c:pt>
                <c:pt idx="1">
                  <c:v>8.4070796460176993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31.601021152443469</c:v>
                </c:pt>
                <c:pt idx="1">
                  <c:v>27.414390150057717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35.247994164843185</c:v>
                </c:pt>
                <c:pt idx="1">
                  <c:v>53.462870334744125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2.7534646243617797</c:v>
                </c:pt>
                <c:pt idx="1">
                  <c:v>3.8668718737976144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5.3428154631655724</c:v>
                </c:pt>
                <c:pt idx="1">
                  <c:v>5.2520200076952674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099520"/>
        <c:axId val="159130368"/>
      </c:barChart>
      <c:catAx>
        <c:axId val="159099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0368"/>
        <c:crosses val="autoZero"/>
        <c:auto val="1"/>
        <c:lblAlgn val="ctr"/>
        <c:lblOffset val="100"/>
        <c:noMultiLvlLbl val="0"/>
      </c:catAx>
      <c:valAx>
        <c:axId val="1591303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0995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37.399708242159008</c:v>
                </c:pt>
                <c:pt idx="1">
                  <c:v>28.68410927279723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39.02261123267688</c:v>
                </c:pt>
                <c:pt idx="1">
                  <c:v>46.517891496729511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22.939460247994166</c:v>
                </c:pt>
                <c:pt idx="1">
                  <c:v>24.37475952289342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0.63822027716994889</c:v>
                </c:pt>
                <c:pt idx="1">
                  <c:v>0.42323970757983836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675520"/>
        <c:axId val="159677056"/>
      </c:barChart>
      <c:catAx>
        <c:axId val="159675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7056"/>
        <c:crosses val="autoZero"/>
        <c:auto val="1"/>
        <c:lblAlgn val="ctr"/>
        <c:lblOffset val="100"/>
        <c:noMultiLvlLbl val="0"/>
      </c:catAx>
      <c:valAx>
        <c:axId val="1596770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55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18</c:v>
                </c:pt>
                <c:pt idx="5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11</c:v>
                </c:pt>
                <c:pt idx="4">
                  <c:v>8</c:v>
                </c:pt>
                <c:pt idx="5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1504"/>
        <c:axId val="160027392"/>
      </c:barChart>
      <c:catAx>
        <c:axId val="160021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7392"/>
        <c:crosses val="autoZero"/>
        <c:auto val="1"/>
        <c:lblAlgn val="ctr"/>
        <c:lblOffset val="100"/>
        <c:noMultiLvlLbl val="0"/>
      </c:catAx>
      <c:valAx>
        <c:axId val="1600273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1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32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18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809280"/>
        <c:axId val="199967104"/>
      </c:barChart>
      <c:catAx>
        <c:axId val="199809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7104"/>
        <c:crosses val="autoZero"/>
        <c:auto val="1"/>
        <c:lblAlgn val="ctr"/>
        <c:lblOffset val="100"/>
        <c:noMultiLvlLbl val="0"/>
      </c:catAx>
      <c:valAx>
        <c:axId val="199967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809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2.04</c:v>
                </c:pt>
                <c:pt idx="1">
                  <c:v>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590080"/>
        <c:axId val="160608256"/>
      </c:barChart>
      <c:catAx>
        <c:axId val="160590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256"/>
        <c:crosses val="autoZero"/>
        <c:auto val="1"/>
        <c:lblAlgn val="ctr"/>
        <c:lblOffset val="100"/>
        <c:noMultiLvlLbl val="0"/>
      </c:catAx>
      <c:valAx>
        <c:axId val="16060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0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36.363636363636367</c:v>
                </c:pt>
                <c:pt idx="1">
                  <c:v>62.917208495882093</c:v>
                </c:pt>
                <c:pt idx="2">
                  <c:v>23.764575235980011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63.636363636363633</c:v>
                </c:pt>
                <c:pt idx="1">
                  <c:v>37.0827915041179</c:v>
                </c:pt>
                <c:pt idx="2">
                  <c:v>76.235424764019982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796032"/>
        <c:axId val="160883072"/>
      </c:barChart>
      <c:catAx>
        <c:axId val="160796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3072"/>
        <c:crosses val="autoZero"/>
        <c:auto val="1"/>
        <c:lblAlgn val="ctr"/>
        <c:lblOffset val="100"/>
        <c:noMultiLvlLbl val="0"/>
      </c:catAx>
      <c:valAx>
        <c:axId val="1608830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7960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29</c:v>
                </c:pt>
                <c:pt idx="1">
                  <c:v>41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39</c:v>
                </c:pt>
                <c:pt idx="1">
                  <c:v>36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5200"/>
        <c:axId val="160996736"/>
      </c:barChart>
      <c:catAx>
        <c:axId val="16099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996736"/>
        <c:crosses val="autoZero"/>
        <c:auto val="1"/>
        <c:lblAlgn val="ctr"/>
        <c:lblOffset val="100"/>
        <c:noMultiLvlLbl val="0"/>
      </c:catAx>
      <c:valAx>
        <c:axId val="160996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52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165</c:v>
                </c:pt>
                <c:pt idx="1">
                  <c:v>188</c:v>
                </c:pt>
                <c:pt idx="2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166</c:v>
                </c:pt>
                <c:pt idx="1">
                  <c:v>177</c:v>
                </c:pt>
                <c:pt idx="2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478912"/>
        <c:axId val="161593984"/>
      </c:barChart>
      <c:catAx>
        <c:axId val="16147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593984"/>
        <c:crosses val="autoZero"/>
        <c:auto val="1"/>
        <c:lblAlgn val="ctr"/>
        <c:lblOffset val="100"/>
        <c:noMultiLvlLbl val="0"/>
      </c:catAx>
      <c:valAx>
        <c:axId val="161593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478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33.50059031877214</c:v>
                </c:pt>
                <c:pt idx="1">
                  <c:v>37.581462708182478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29.427390791027154</c:v>
                </c:pt>
                <c:pt idx="1">
                  <c:v>26.719768283852279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13.813459268004721</c:v>
                </c:pt>
                <c:pt idx="1">
                  <c:v>17.016654598117306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9.9468713105076745</c:v>
                </c:pt>
                <c:pt idx="1">
                  <c:v>11.151339608979001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6.6410861865407318</c:v>
                </c:pt>
                <c:pt idx="1">
                  <c:v>4.6343229543808828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6.67060212514758</c:v>
                </c:pt>
                <c:pt idx="1">
                  <c:v>2.896451846488052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1280"/>
        <c:axId val="161927168"/>
      </c:barChart>
      <c:catAx>
        <c:axId val="161921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927168"/>
        <c:crosses val="autoZero"/>
        <c:auto val="1"/>
        <c:lblAlgn val="ctr"/>
        <c:lblOffset val="100"/>
        <c:noMultiLvlLbl val="0"/>
      </c:catAx>
      <c:valAx>
        <c:axId val="1619271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12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54.58</c:v>
                </c:pt>
                <c:pt idx="1">
                  <c:v>38.93</c:v>
                </c:pt>
                <c:pt idx="2">
                  <c:v>5.26</c:v>
                </c:pt>
                <c:pt idx="3">
                  <c:v>0.95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60.99</c:v>
                </c:pt>
                <c:pt idx="1">
                  <c:v>31.49</c:v>
                </c:pt>
                <c:pt idx="2">
                  <c:v>6.06</c:v>
                </c:pt>
                <c:pt idx="3">
                  <c:v>0.99</c:v>
                </c:pt>
                <c:pt idx="4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7040"/>
        <c:axId val="162248576"/>
      </c:barChart>
      <c:catAx>
        <c:axId val="16224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576"/>
        <c:crosses val="autoZero"/>
        <c:auto val="1"/>
        <c:lblAlgn val="ctr"/>
        <c:lblOffset val="100"/>
        <c:noMultiLvlLbl val="0"/>
      </c:catAx>
      <c:valAx>
        <c:axId val="1622485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04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50662</c:v>
                </c:pt>
                <c:pt idx="1">
                  <c:v>59891</c:v>
                </c:pt>
                <c:pt idx="2">
                  <c:v>68774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7648"/>
        <c:axId val="162429568"/>
      </c:barChart>
      <c:catAx>
        <c:axId val="16242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568"/>
        <c:crosses val="autoZero"/>
        <c:auto val="1"/>
        <c:lblAlgn val="ctr"/>
        <c:lblOffset val="100"/>
        <c:noMultiLvlLbl val="0"/>
      </c:catAx>
      <c:valAx>
        <c:axId val="162429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7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1086</c:v>
                </c:pt>
                <c:pt idx="1">
                  <c:v>1116</c:v>
                </c:pt>
                <c:pt idx="2">
                  <c:v>1143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1458</c:v>
                </c:pt>
                <c:pt idx="1">
                  <c:v>1482</c:v>
                </c:pt>
                <c:pt idx="2">
                  <c:v>1594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4364288"/>
        <c:axId val="164366976"/>
      </c:barChart>
      <c:catAx>
        <c:axId val="16436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6976"/>
        <c:crosses val="autoZero"/>
        <c:auto val="1"/>
        <c:lblAlgn val="ctr"/>
        <c:lblOffset val="100"/>
        <c:noMultiLvlLbl val="0"/>
      </c:catAx>
      <c:valAx>
        <c:axId val="164366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42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16.2</c:v>
                </c:pt>
                <c:pt idx="1">
                  <c:v>35.6</c:v>
                </c:pt>
                <c:pt idx="2">
                  <c:v>8.9</c:v>
                </c:pt>
                <c:pt idx="3">
                  <c:v>39.300000000000004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69.867549668874176</c:v>
                </c:pt>
                <c:pt idx="1">
                  <c:v>80.185758513931887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30.132450331125828</c:v>
                </c:pt>
                <c:pt idx="1">
                  <c:v>19.814241486068113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296960"/>
        <c:axId val="167575552"/>
      </c:barChart>
      <c:catAx>
        <c:axId val="166296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75552"/>
        <c:crosses val="autoZero"/>
        <c:auto val="1"/>
        <c:lblAlgn val="ctr"/>
        <c:lblOffset val="100"/>
        <c:noMultiLvlLbl val="0"/>
      </c:catAx>
      <c:valAx>
        <c:axId val="1675755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29696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2379</c:v>
                </c:pt>
                <c:pt idx="1">
                  <c:v>2206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5152"/>
        <c:axId val="200712960"/>
      </c:barChart>
      <c:catAx>
        <c:axId val="200625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2960"/>
        <c:crosses val="autoZero"/>
        <c:auto val="1"/>
        <c:lblAlgn val="ctr"/>
        <c:lblOffset val="100"/>
        <c:noMultiLvlLbl val="0"/>
      </c:catAx>
      <c:valAx>
        <c:axId val="200712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5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11.3</c:v>
                </c:pt>
                <c:pt idx="1">
                  <c:v>11.2</c:v>
                </c:pt>
                <c:pt idx="2">
                  <c:v>18.600000000000001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840"/>
        <c:axId val="168213504"/>
      </c:barChart>
      <c:catAx>
        <c:axId val="16800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213504"/>
        <c:crosses val="autoZero"/>
        <c:auto val="1"/>
        <c:lblAlgn val="ctr"/>
        <c:lblOffset val="100"/>
        <c:noMultiLvlLbl val="0"/>
      </c:catAx>
      <c:valAx>
        <c:axId val="16821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00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7.9</c:v>
                </c:pt>
                <c:pt idx="1">
                  <c:v>16.2</c:v>
                </c:pt>
                <c:pt idx="2">
                  <c:v>16.8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28800"/>
        <c:axId val="186451072"/>
      </c:barChart>
      <c:catAx>
        <c:axId val="18642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072"/>
        <c:crosses val="autoZero"/>
        <c:auto val="1"/>
        <c:lblAlgn val="ctr"/>
        <c:lblOffset val="100"/>
        <c:noMultiLvlLbl val="0"/>
      </c:catAx>
      <c:valAx>
        <c:axId val="18645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28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34.479999999999997</c:v>
                </c:pt>
                <c:pt idx="1">
                  <c:v>48.78</c:v>
                </c:pt>
                <c:pt idx="2">
                  <c:v>34.479999999999997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566528"/>
        <c:axId val="186568064"/>
      </c:barChart>
      <c:catAx>
        <c:axId val="18656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568064"/>
        <c:crosses val="autoZero"/>
        <c:auto val="1"/>
        <c:lblAlgn val="ctr"/>
        <c:lblOffset val="100"/>
        <c:noMultiLvlLbl val="0"/>
      </c:catAx>
      <c:valAx>
        <c:axId val="186568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665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536</c:v>
                </c:pt>
                <c:pt idx="1">
                  <c:v>238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23</c:v>
                </c:pt>
                <c:pt idx="1">
                  <c:v>44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46592"/>
        <c:axId val="186858112"/>
      </c:barChart>
      <c:catAx>
        <c:axId val="186846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58112"/>
        <c:crosses val="autoZero"/>
        <c:auto val="1"/>
        <c:lblAlgn val="ctr"/>
        <c:lblOffset val="100"/>
        <c:noMultiLvlLbl val="0"/>
      </c:catAx>
      <c:valAx>
        <c:axId val="1868581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46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1100</c:v>
                </c:pt>
                <c:pt idx="1">
                  <c:v>801</c:v>
                </c:pt>
                <c:pt idx="2">
                  <c:v>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50</c:v>
                </c:pt>
                <c:pt idx="1">
                  <c:v>172</c:v>
                </c:pt>
                <c:pt idx="2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2464"/>
        <c:axId val="189344384"/>
      </c:barChart>
      <c:catAx>
        <c:axId val="189342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44384"/>
        <c:crosses val="autoZero"/>
        <c:auto val="1"/>
        <c:lblAlgn val="ctr"/>
        <c:lblOffset val="100"/>
        <c:noMultiLvlLbl val="0"/>
      </c:catAx>
      <c:valAx>
        <c:axId val="1893443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2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2.1</c:v>
                </c:pt>
                <c:pt idx="1">
                  <c:v>3.4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3.9</c:v>
                </c:pt>
                <c:pt idx="2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15808"/>
        <c:axId val="189461248"/>
      </c:barChart>
      <c:catAx>
        <c:axId val="189415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1248"/>
        <c:crosses val="autoZero"/>
        <c:auto val="1"/>
        <c:lblAlgn val="ctr"/>
        <c:lblOffset val="100"/>
        <c:noMultiLvlLbl val="0"/>
      </c:catAx>
      <c:valAx>
        <c:axId val="1894612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15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16.899999999999999</c:v>
                </c:pt>
                <c:pt idx="1">
                  <c:v>17.899999999999999</c:v>
                </c:pt>
                <c:pt idx="2">
                  <c:v>18.899999999999999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23.4</c:v>
                </c:pt>
                <c:pt idx="1">
                  <c:v>24.4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584512"/>
        <c:axId val="189706624"/>
      </c:barChart>
      <c:catAx>
        <c:axId val="18958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6624"/>
        <c:crosses val="autoZero"/>
        <c:auto val="1"/>
        <c:lblAlgn val="ctr"/>
        <c:lblOffset val="100"/>
        <c:noMultiLvlLbl val="0"/>
      </c:catAx>
      <c:valAx>
        <c:axId val="1897066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45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18660.18</c:v>
                </c:pt>
                <c:pt idx="1">
                  <c:v>17151.240000000002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42016"/>
        <c:axId val="189956480"/>
      </c:barChart>
      <c:catAx>
        <c:axId val="189942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6480"/>
        <c:crosses val="autoZero"/>
        <c:auto val="1"/>
        <c:lblAlgn val="ctr"/>
        <c:lblOffset val="100"/>
        <c:noMultiLvlLbl val="0"/>
      </c:catAx>
      <c:valAx>
        <c:axId val="189956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2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38</c:v>
                </c:pt>
                <c:pt idx="1">
                  <c:v>41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46</c:v>
                </c:pt>
                <c:pt idx="1">
                  <c:v>41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28896"/>
        <c:axId val="190130432"/>
      </c:barChart>
      <c:catAx>
        <c:axId val="19012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0432"/>
        <c:crosses val="autoZero"/>
        <c:auto val="1"/>
        <c:lblAlgn val="ctr"/>
        <c:lblOffset val="100"/>
        <c:noMultiLvlLbl val="0"/>
      </c:catAx>
      <c:valAx>
        <c:axId val="190130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288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6059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5826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9814</v>
      </c>
      <c r="C4" s="35">
        <v>4828</v>
      </c>
      <c r="D4" s="63">
        <v>4986</v>
      </c>
      <c r="E4" s="211"/>
    </row>
    <row r="5" spans="1:5" ht="30" x14ac:dyDescent="0.25">
      <c r="A5" s="201" t="s">
        <v>716</v>
      </c>
      <c r="B5" s="72">
        <v>8362</v>
      </c>
      <c r="C5" s="61">
        <v>4246</v>
      </c>
      <c r="D5" s="111">
        <v>4116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1241</v>
      </c>
      <c r="C4" s="71">
        <v>2206</v>
      </c>
    </row>
    <row r="5" spans="1:6" x14ac:dyDescent="0.25">
      <c r="A5" s="286" t="s">
        <v>719</v>
      </c>
      <c r="B5" s="214">
        <v>352</v>
      </c>
      <c r="C5" s="214">
        <v>616</v>
      </c>
    </row>
    <row r="6" spans="1:6" x14ac:dyDescent="0.25">
      <c r="A6" s="286" t="s">
        <v>720</v>
      </c>
      <c r="B6" s="214">
        <v>906</v>
      </c>
      <c r="C6" s="214">
        <v>977</v>
      </c>
    </row>
    <row r="7" spans="1:6" x14ac:dyDescent="0.25">
      <c r="A7" s="286" t="s">
        <v>721</v>
      </c>
      <c r="B7" s="214">
        <v>2801</v>
      </c>
      <c r="C7" s="214">
        <v>2208</v>
      </c>
    </row>
    <row r="8" spans="1:6" x14ac:dyDescent="0.25">
      <c r="A8" s="286" t="s">
        <v>722</v>
      </c>
      <c r="B8" s="214">
        <v>19</v>
      </c>
      <c r="C8" s="214">
        <v>71</v>
      </c>
    </row>
    <row r="9" spans="1:6" x14ac:dyDescent="0.25">
      <c r="A9" s="286" t="s">
        <v>723</v>
      </c>
      <c r="B9" s="214">
        <v>397</v>
      </c>
      <c r="C9" s="214">
        <v>403</v>
      </c>
    </row>
    <row r="10" spans="1:6" ht="30" x14ac:dyDescent="0.25">
      <c r="A10" s="293" t="s">
        <v>724</v>
      </c>
      <c r="B10" s="214">
        <v>1773</v>
      </c>
      <c r="C10" s="214">
        <v>401</v>
      </c>
    </row>
    <row r="11" spans="1:6" x14ac:dyDescent="0.25">
      <c r="A11" s="286" t="s">
        <v>887</v>
      </c>
      <c r="B11" s="214">
        <v>449</v>
      </c>
      <c r="C11" s="214">
        <v>696</v>
      </c>
    </row>
    <row r="12" spans="1:6" x14ac:dyDescent="0.25">
      <c r="A12" s="294" t="s">
        <v>16</v>
      </c>
      <c r="B12" s="1">
        <f>SUM(B4:B11)</f>
        <v>7938</v>
      </c>
      <c r="C12" s="1">
        <f>SUM(C4:C11)</f>
        <v>7578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1061</v>
      </c>
      <c r="C19" s="71">
        <v>1619</v>
      </c>
    </row>
    <row r="20" spans="1:3" x14ac:dyDescent="0.25">
      <c r="A20" s="286" t="s">
        <v>719</v>
      </c>
      <c r="B20" s="214">
        <v>282</v>
      </c>
      <c r="C20" s="214">
        <v>438</v>
      </c>
    </row>
    <row r="21" spans="1:3" x14ac:dyDescent="0.25">
      <c r="A21" s="286" t="s">
        <v>720</v>
      </c>
      <c r="B21" s="214">
        <v>535</v>
      </c>
      <c r="C21" s="214">
        <v>589</v>
      </c>
    </row>
    <row r="22" spans="1:3" x14ac:dyDescent="0.25">
      <c r="A22" s="286" t="s">
        <v>721</v>
      </c>
      <c r="B22" s="214">
        <v>2448</v>
      </c>
      <c r="C22" s="214">
        <v>1964</v>
      </c>
    </row>
    <row r="23" spans="1:3" x14ac:dyDescent="0.25">
      <c r="A23" s="286" t="s">
        <v>722</v>
      </c>
      <c r="B23" s="214">
        <v>9</v>
      </c>
      <c r="C23" s="214">
        <v>11</v>
      </c>
    </row>
    <row r="24" spans="1:3" x14ac:dyDescent="0.25">
      <c r="A24" s="286" t="s">
        <v>723</v>
      </c>
      <c r="B24" s="214">
        <v>279</v>
      </c>
      <c r="C24" s="214">
        <v>250</v>
      </c>
    </row>
    <row r="25" spans="1:3" ht="30" x14ac:dyDescent="0.25">
      <c r="A25" s="293" t="s">
        <v>724</v>
      </c>
      <c r="B25" s="214">
        <v>1225</v>
      </c>
      <c r="C25" s="214">
        <v>334</v>
      </c>
    </row>
    <row r="26" spans="1:3" x14ac:dyDescent="0.25">
      <c r="A26" s="286" t="s">
        <v>887</v>
      </c>
      <c r="B26" s="214">
        <v>180</v>
      </c>
      <c r="C26" s="214">
        <v>582</v>
      </c>
    </row>
    <row r="27" spans="1:3" x14ac:dyDescent="0.25">
      <c r="A27" s="294" t="s">
        <v>16</v>
      </c>
      <c r="B27" s="1">
        <f>SUM(B19:B26)</f>
        <v>6019</v>
      </c>
      <c r="C27" s="1">
        <f>SUM(C19:C26)</f>
        <v>5787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72.930000000000007</v>
      </c>
      <c r="C4" s="1018">
        <v>70.260000000000005</v>
      </c>
      <c r="D4" s="1018">
        <v>76.010000000000005</v>
      </c>
      <c r="E4" s="1019">
        <v>18</v>
      </c>
      <c r="F4" s="1019">
        <v>253.6</v>
      </c>
      <c r="G4" s="1020">
        <v>48.5</v>
      </c>
      <c r="H4" s="1021">
        <v>46.4</v>
      </c>
      <c r="I4" s="1022">
        <v>50.6</v>
      </c>
      <c r="J4" s="1019">
        <v>7.9</v>
      </c>
    </row>
    <row r="5" spans="1:12" x14ac:dyDescent="0.25">
      <c r="A5" s="498">
        <v>2021</v>
      </c>
      <c r="B5" s="757">
        <v>71.67</v>
      </c>
      <c r="C5" s="758">
        <v>69.94</v>
      </c>
      <c r="D5" s="758">
        <v>73.489999999999995</v>
      </c>
      <c r="E5" s="1023">
        <v>17</v>
      </c>
      <c r="F5" s="1023">
        <v>254.1</v>
      </c>
      <c r="G5" s="1024">
        <v>48.5</v>
      </c>
      <c r="H5" s="1025">
        <v>46.4</v>
      </c>
      <c r="I5" s="1026">
        <v>50.6</v>
      </c>
      <c r="J5" s="1023">
        <v>16.2</v>
      </c>
    </row>
    <row r="6" spans="1:12" x14ac:dyDescent="0.25">
      <c r="A6" s="499">
        <v>2022</v>
      </c>
      <c r="B6" s="1011">
        <v>72.75</v>
      </c>
      <c r="C6" s="1012">
        <v>71.400000000000006</v>
      </c>
      <c r="D6" s="1012">
        <v>73.31</v>
      </c>
      <c r="E6" s="1013">
        <v>16</v>
      </c>
      <c r="F6" s="1013">
        <v>316.8</v>
      </c>
      <c r="G6" s="1014">
        <v>50.7</v>
      </c>
      <c r="H6" s="1015">
        <v>48.8</v>
      </c>
      <c r="I6" s="1016">
        <v>52.5</v>
      </c>
      <c r="J6" s="1013">
        <v>16.8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7.9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16.2</v>
      </c>
    </row>
    <row r="13" spans="1:12" x14ac:dyDescent="0.25">
      <c r="A13" s="633">
        <f t="shared" si="0"/>
        <v>2022</v>
      </c>
      <c r="B13" s="627">
        <f t="shared" si="1"/>
        <v>16.8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2371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2737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68774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325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33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2352</v>
      </c>
      <c r="C5" s="70">
        <v>2544</v>
      </c>
      <c r="D5" s="55">
        <v>1458</v>
      </c>
      <c r="E5" s="110">
        <v>1086</v>
      </c>
      <c r="F5" s="55">
        <v>20.100000000000001</v>
      </c>
      <c r="G5" s="55">
        <v>23.4</v>
      </c>
      <c r="H5" s="110">
        <v>16.899999999999999</v>
      </c>
      <c r="I5" s="55"/>
      <c r="J5" s="70"/>
      <c r="K5" s="55"/>
      <c r="L5" s="55"/>
      <c r="M5" s="71">
        <v>42</v>
      </c>
      <c r="N5" s="71">
        <v>46</v>
      </c>
      <c r="O5" s="71">
        <v>38</v>
      </c>
    </row>
    <row r="6" spans="1:16" x14ac:dyDescent="0.25">
      <c r="A6" s="215">
        <v>2021</v>
      </c>
      <c r="B6" s="212">
        <v>2426</v>
      </c>
      <c r="C6" s="212">
        <v>2598</v>
      </c>
      <c r="D6" s="58">
        <v>1482</v>
      </c>
      <c r="E6" s="160">
        <v>1116</v>
      </c>
      <c r="F6" s="58">
        <v>21.1</v>
      </c>
      <c r="G6" s="58">
        <v>24.4</v>
      </c>
      <c r="H6" s="160">
        <v>17.899999999999999</v>
      </c>
      <c r="I6" s="58">
        <v>50662</v>
      </c>
      <c r="J6" s="212">
        <v>501</v>
      </c>
      <c r="K6" s="58">
        <v>248</v>
      </c>
      <c r="L6" s="58">
        <v>253</v>
      </c>
      <c r="M6" s="214">
        <v>41</v>
      </c>
      <c r="N6" s="214">
        <v>41</v>
      </c>
      <c r="O6" s="214">
        <v>41</v>
      </c>
    </row>
    <row r="7" spans="1:16" x14ac:dyDescent="0.25">
      <c r="A7" s="229">
        <v>2022</v>
      </c>
      <c r="B7" s="167">
        <v>2371</v>
      </c>
      <c r="C7" s="167">
        <v>2737</v>
      </c>
      <c r="D7" s="94">
        <v>1594</v>
      </c>
      <c r="E7" s="169">
        <v>1143</v>
      </c>
      <c r="F7" s="94">
        <v>23</v>
      </c>
      <c r="G7" s="58">
        <v>27.4</v>
      </c>
      <c r="H7" s="160">
        <v>18.899999999999999</v>
      </c>
      <c r="I7" s="94">
        <v>59891</v>
      </c>
      <c r="J7" s="167">
        <v>393</v>
      </c>
      <c r="K7" s="94">
        <v>180</v>
      </c>
      <c r="L7" s="94">
        <v>213</v>
      </c>
      <c r="M7" s="214">
        <v>33</v>
      </c>
      <c r="N7" s="214">
        <v>31</v>
      </c>
      <c r="O7" s="214">
        <v>35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68774</v>
      </c>
      <c r="J8" s="1072">
        <v>325</v>
      </c>
      <c r="K8" s="1073">
        <v>149</v>
      </c>
      <c r="L8" s="1073">
        <v>176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50662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59891</v>
      </c>
      <c r="F14" s="514">
        <f>A5</f>
        <v>2020</v>
      </c>
      <c r="G14" s="310">
        <f>IF(ISBLANK(E5),"",E5)</f>
        <v>1086</v>
      </c>
      <c r="H14" s="310">
        <f>IF(ISBLANK(D5),"",D5)</f>
        <v>1458</v>
      </c>
      <c r="K14" s="514">
        <f>A6</f>
        <v>2021</v>
      </c>
      <c r="L14" s="310">
        <f>IF(ISBLANK(L6),"",L6)</f>
        <v>253</v>
      </c>
      <c r="M14" s="310">
        <f>IF(ISBLANK(K6),"",K6)</f>
        <v>248</v>
      </c>
    </row>
    <row r="15" spans="1:16" x14ac:dyDescent="0.25">
      <c r="A15" s="481">
        <f>A8</f>
        <v>2023</v>
      </c>
      <c r="B15" s="311">
        <f t="shared" si="0"/>
        <v>68774</v>
      </c>
      <c r="F15" s="486">
        <f t="shared" ref="F15:F16" si="1">A6</f>
        <v>2021</v>
      </c>
      <c r="G15" s="479">
        <f t="shared" ref="G15:G16" si="2">IF(ISBLANK(E6),"",E6)</f>
        <v>1116</v>
      </c>
      <c r="H15" s="479">
        <f t="shared" ref="H15:H16" si="3">IF(ISBLANK(D6),"",D6)</f>
        <v>1482</v>
      </c>
      <c r="K15" s="486">
        <f>A7</f>
        <v>2022</v>
      </c>
      <c r="L15" s="479">
        <f t="shared" ref="L15:L16" si="4">IF(ISBLANK(L7),"",L7)</f>
        <v>213</v>
      </c>
      <c r="M15" s="479">
        <f t="shared" ref="M15:M16" si="5">IF(ISBLANK(K7),"",K7)</f>
        <v>180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1143</v>
      </c>
      <c r="H16" s="311">
        <f t="shared" si="3"/>
        <v>1594</v>
      </c>
      <c r="K16" s="481">
        <f>A8</f>
        <v>2023</v>
      </c>
      <c r="L16" s="311">
        <f t="shared" si="4"/>
        <v>176</v>
      </c>
      <c r="M16" s="311">
        <f t="shared" si="5"/>
        <v>149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2352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2426</v>
      </c>
      <c r="C21" s="373"/>
      <c r="D21" s="197"/>
      <c r="F21" s="514">
        <f>A5</f>
        <v>2020</v>
      </c>
      <c r="G21" s="310">
        <f>IF(ISBLANK(E5),"",E5)</f>
        <v>1086</v>
      </c>
      <c r="H21" s="310">
        <f>IF(ISBLANK(D5),"",D5)</f>
        <v>1458</v>
      </c>
      <c r="K21" s="514">
        <f>A6</f>
        <v>2021</v>
      </c>
      <c r="L21" s="310">
        <f>IF(ISBLANK(L6),"",L6)</f>
        <v>253</v>
      </c>
      <c r="M21" s="310">
        <f>IF(ISBLANK(K6),"",K6)</f>
        <v>248</v>
      </c>
    </row>
    <row r="22" spans="1:15" x14ac:dyDescent="0.25">
      <c r="A22" s="481">
        <f t="shared" si="6"/>
        <v>2022</v>
      </c>
      <c r="B22" s="311">
        <f t="shared" si="7"/>
        <v>2371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1116</v>
      </c>
      <c r="H22" s="479">
        <f t="shared" ref="H22:H23" si="10">IF(ISBLANK(D6),"",D6)</f>
        <v>1482</v>
      </c>
      <c r="K22" s="486">
        <f>A7</f>
        <v>2022</v>
      </c>
      <c r="L22" s="479">
        <f>IF(ISBLANK(L7),"",L7)</f>
        <v>213</v>
      </c>
      <c r="M22" s="479">
        <f>IF(ISBLANK(K7),"",K7)</f>
        <v>180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1143</v>
      </c>
      <c r="H23" s="311">
        <f t="shared" si="10"/>
        <v>1594</v>
      </c>
      <c r="K23" s="481">
        <f>A8</f>
        <v>2023</v>
      </c>
      <c r="L23" s="311">
        <f>IF(ISBLANK(L8),"",L8)</f>
        <v>176</v>
      </c>
      <c r="M23" s="311">
        <f>IF(ISBLANK(K8),"",K8)</f>
        <v>149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2352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2426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2371</v>
      </c>
      <c r="C28" s="373"/>
      <c r="D28" s="197"/>
      <c r="F28" s="514">
        <f>A5</f>
        <v>2020</v>
      </c>
      <c r="G28" s="310">
        <f>IF(ISBLANK(H5),"",H5)</f>
        <v>16.899999999999999</v>
      </c>
      <c r="H28" s="310">
        <f>IF(ISBLANK(G5),"",G5)</f>
        <v>23.4</v>
      </c>
      <c r="K28" s="514">
        <f>A5</f>
        <v>2020</v>
      </c>
      <c r="L28" s="310">
        <f>IF(ISBLANK(O5),"",O5)</f>
        <v>38</v>
      </c>
      <c r="M28" s="310">
        <f>IF(ISBLANK(N5),"",N5)</f>
        <v>46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17.899999999999999</v>
      </c>
      <c r="H29" s="479">
        <f t="shared" ref="H29:H30" si="15">IF(ISBLANK(G6),"",G6)</f>
        <v>24.4</v>
      </c>
      <c r="K29" s="486">
        <f t="shared" ref="K29:K30" si="16">A6</f>
        <v>2021</v>
      </c>
      <c r="L29" s="479">
        <f t="shared" ref="L29:L30" si="17">IF(ISBLANK(O6),"",O6)</f>
        <v>41</v>
      </c>
      <c r="M29" s="479">
        <f t="shared" ref="M29:M30" si="18">IF(ISBLANK(N6),"",N6)</f>
        <v>41</v>
      </c>
    </row>
    <row r="30" spans="1:15" x14ac:dyDescent="0.25">
      <c r="F30" s="481">
        <f t="shared" si="13"/>
        <v>2022</v>
      </c>
      <c r="G30" s="311">
        <f t="shared" si="14"/>
        <v>18.899999999999999</v>
      </c>
      <c r="H30" s="311">
        <f t="shared" si="15"/>
        <v>27.4</v>
      </c>
      <c r="K30" s="481">
        <f t="shared" si="16"/>
        <v>2022</v>
      </c>
      <c r="L30" s="311">
        <f t="shared" si="17"/>
        <v>35</v>
      </c>
      <c r="M30" s="311">
        <f t="shared" si="18"/>
        <v>31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16.899999999999999</v>
      </c>
      <c r="H35" s="310">
        <f>IF(ISBLANK(G5),"",G5)</f>
        <v>23.4</v>
      </c>
      <c r="K35" s="514">
        <f>A5</f>
        <v>2020</v>
      </c>
      <c r="L35" s="310">
        <f>IF(ISBLANK(O5),"",O5)</f>
        <v>38</v>
      </c>
      <c r="M35" s="310">
        <f>IF(ISBLANK(N5),"",N5)</f>
        <v>46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17.899999999999999</v>
      </c>
      <c r="H36" s="479">
        <f t="shared" ref="H36:H37" si="21">IF(ISBLANK(G6),"",G6)</f>
        <v>24.4</v>
      </c>
      <c r="K36" s="486">
        <f t="shared" ref="K36:K37" si="22">A6</f>
        <v>2021</v>
      </c>
      <c r="L36" s="479">
        <f t="shared" ref="L36:L37" si="23">IF(ISBLANK(O6),"",O6)</f>
        <v>41</v>
      </c>
      <c r="M36" s="479">
        <f t="shared" ref="M36:M37" si="24">IF(ISBLANK(N6),"",N6)</f>
        <v>41</v>
      </c>
    </row>
    <row r="37" spans="6:15" x14ac:dyDescent="0.25">
      <c r="F37" s="481">
        <f t="shared" si="19"/>
        <v>2022</v>
      </c>
      <c r="G37" s="311">
        <f t="shared" si="20"/>
        <v>18.899999999999999</v>
      </c>
      <c r="H37" s="311">
        <f t="shared" si="21"/>
        <v>27.4</v>
      </c>
      <c r="K37" s="481">
        <f t="shared" si="22"/>
        <v>2022</v>
      </c>
      <c r="L37" s="311">
        <f t="shared" si="23"/>
        <v>35</v>
      </c>
      <c r="M37" s="311">
        <f t="shared" si="24"/>
        <v>31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19.399999999999999</v>
      </c>
      <c r="C6" s="35">
        <v>16.100000000000001</v>
      </c>
      <c r="D6" s="63">
        <v>22.5</v>
      </c>
      <c r="E6" s="35">
        <v>57.3</v>
      </c>
      <c r="F6" s="35">
        <v>55.6</v>
      </c>
      <c r="G6" s="35">
        <v>58.9</v>
      </c>
      <c r="H6" s="292">
        <v>23.4</v>
      </c>
      <c r="I6" s="35">
        <v>28.2</v>
      </c>
      <c r="J6" s="63">
        <v>18.600000000000001</v>
      </c>
      <c r="M6" s="127" t="s">
        <v>16</v>
      </c>
      <c r="N6" s="935">
        <f>IF(ISBLANK(B8),"",B8)</f>
        <v>20.3</v>
      </c>
      <c r="O6" s="935">
        <f>IF(ISBLANK(E8),"",E8)</f>
        <v>52.6</v>
      </c>
      <c r="P6" s="128">
        <f>IF(ISBLANK(H8),"",H8)</f>
        <v>27.1</v>
      </c>
    </row>
    <row r="7" spans="1:19" x14ac:dyDescent="0.25">
      <c r="A7" s="286">
        <v>2022</v>
      </c>
      <c r="B7" s="167">
        <v>17</v>
      </c>
      <c r="C7" s="94">
        <v>14.4</v>
      </c>
      <c r="D7" s="169">
        <v>19.2</v>
      </c>
      <c r="E7" s="94">
        <v>56.5</v>
      </c>
      <c r="F7" s="94">
        <v>51.7</v>
      </c>
      <c r="G7" s="94">
        <v>60.6</v>
      </c>
      <c r="H7" s="167">
        <v>26.5</v>
      </c>
      <c r="I7" s="94">
        <v>33.9</v>
      </c>
      <c r="J7" s="169">
        <v>20.2</v>
      </c>
    </row>
    <row r="8" spans="1:19" x14ac:dyDescent="0.25">
      <c r="A8" s="218">
        <v>2023</v>
      </c>
      <c r="B8" s="167">
        <v>20.3</v>
      </c>
      <c r="C8" s="94">
        <v>15.4</v>
      </c>
      <c r="D8" s="169">
        <v>24.4</v>
      </c>
      <c r="E8" s="94">
        <v>52.6</v>
      </c>
      <c r="F8" s="94">
        <v>51.7</v>
      </c>
      <c r="G8" s="94">
        <v>53.4</v>
      </c>
      <c r="H8" s="167">
        <v>27.1</v>
      </c>
      <c r="I8" s="94">
        <v>32.9</v>
      </c>
      <c r="J8" s="169">
        <v>22.2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24.4</v>
      </c>
      <c r="O12" s="936">
        <f>IF(ISBLANK(G8),"",G8)</f>
        <v>53.4</v>
      </c>
      <c r="P12" s="938">
        <f>IF(ISBLANK(J8),"",J8)</f>
        <v>22.2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15.4</v>
      </c>
      <c r="O13" s="937">
        <f>IF(ISBLANK(F8),"",F8)</f>
        <v>51.7</v>
      </c>
      <c r="P13" s="939">
        <f>IF(ISBLANK(I8),"",I8)</f>
        <v>32.9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20.3</v>
      </c>
      <c r="O20" s="935">
        <f>IF(ISBLANK(E8),"",E8)</f>
        <v>52.6</v>
      </c>
      <c r="P20" s="940">
        <f>IF(ISBLANK(H8),"",H8)</f>
        <v>27.1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24.4</v>
      </c>
      <c r="O24" s="936">
        <f>IF(ISBLANK(G8),"",G8)</f>
        <v>53.4</v>
      </c>
      <c r="P24" s="938">
        <f>IF(ISBLANK(J8),"",J8)</f>
        <v>22.2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15.4</v>
      </c>
      <c r="O25" s="937">
        <f>IF(ISBLANK(F8),"",F8)</f>
        <v>51.7</v>
      </c>
      <c r="P25" s="939">
        <f>IF(ISBLANK(I8),"",I8)</f>
        <v>32.9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551453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46399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556162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46795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1179020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99202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88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6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672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45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65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374530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15.3</v>
      </c>
      <c r="E20" s="600">
        <v>15.2</v>
      </c>
      <c r="F20" s="600">
        <v>16.2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28.8</v>
      </c>
      <c r="E21" s="751">
        <v>33.799999999999997</v>
      </c>
      <c r="F21" s="751">
        <v>35.6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13.5</v>
      </c>
      <c r="E22" s="752">
        <v>9.6999999999999993</v>
      </c>
      <c r="F22" s="752">
        <v>8.9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16.2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35.6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8.9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39.300000000000004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16.2</v>
      </c>
      <c r="C30" s="204" t="s">
        <v>493</v>
      </c>
    </row>
    <row r="31" spans="1:11" x14ac:dyDescent="0.25">
      <c r="A31" s="698" t="s">
        <v>1430</v>
      </c>
      <c r="B31" s="734">
        <f>F21</f>
        <v>35.6</v>
      </c>
    </row>
    <row r="32" spans="1:11" x14ac:dyDescent="0.25">
      <c r="A32" s="698" t="s">
        <v>1431</v>
      </c>
      <c r="B32" s="734">
        <f>F22</f>
        <v>8.9</v>
      </c>
    </row>
    <row r="33" spans="1:2" x14ac:dyDescent="0.25">
      <c r="A33" s="699" t="s">
        <v>1432</v>
      </c>
      <c r="B33" s="732">
        <f>100-(B30+B31+B32)</f>
        <v>39.300000000000004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96</v>
      </c>
      <c r="C4" s="71">
        <v>8</v>
      </c>
      <c r="D4" s="71">
        <v>6</v>
      </c>
      <c r="G4" s="217">
        <f>A4</f>
        <v>2021</v>
      </c>
      <c r="H4" s="289">
        <f>IF(ISBLANK(C4),"",C4)</f>
        <v>8</v>
      </c>
      <c r="I4" s="289">
        <f>IF(ISBLANK(D4),"",D4)</f>
        <v>6</v>
      </c>
    </row>
    <row r="5" spans="1:9" x14ac:dyDescent="0.25">
      <c r="A5" s="286">
        <v>2022</v>
      </c>
      <c r="B5" s="214">
        <v>96</v>
      </c>
      <c r="C5" s="214">
        <v>6</v>
      </c>
      <c r="D5" s="214">
        <v>6</v>
      </c>
      <c r="G5" s="286">
        <f t="shared" ref="G5:G6" si="0">A5</f>
        <v>2022</v>
      </c>
      <c r="H5" s="290">
        <f t="shared" ref="H5:H6" si="1">IF(ISBLANK(C5),"",C5)</f>
        <v>6</v>
      </c>
      <c r="I5" s="290">
        <f t="shared" ref="I5:I6" si="2">IF(ISBLANK(D5),"",D5)</f>
        <v>6</v>
      </c>
    </row>
    <row r="6" spans="1:9" x14ac:dyDescent="0.25">
      <c r="A6" s="218">
        <v>2023</v>
      </c>
      <c r="B6" s="168">
        <v>88</v>
      </c>
      <c r="C6" s="168">
        <v>6</v>
      </c>
      <c r="D6" s="168">
        <v>2</v>
      </c>
      <c r="G6" s="219">
        <f t="shared" si="0"/>
        <v>2023</v>
      </c>
      <c r="H6" s="291">
        <f t="shared" si="1"/>
        <v>6</v>
      </c>
      <c r="I6" s="291">
        <f t="shared" si="2"/>
        <v>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8</v>
      </c>
      <c r="I12" s="289">
        <f>IF(ISBLANK(D4),"",D4)</f>
        <v>6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6</v>
      </c>
      <c r="I13" s="290">
        <f t="shared" si="4"/>
        <v>6</v>
      </c>
    </row>
    <row r="14" spans="1:9" x14ac:dyDescent="0.25">
      <c r="G14" s="219">
        <f t="shared" si="3"/>
        <v>2023</v>
      </c>
      <c r="H14" s="291">
        <f t="shared" ref="H14:I14" si="5">IF(ISBLANK(C6),"",C6)</f>
        <v>6</v>
      </c>
      <c r="I14" s="291">
        <f t="shared" si="5"/>
        <v>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637</v>
      </c>
      <c r="C23" s="71">
        <v>40</v>
      </c>
      <c r="D23" s="71">
        <v>71</v>
      </c>
      <c r="G23" s="217">
        <f>A23</f>
        <v>2021</v>
      </c>
      <c r="H23" s="289">
        <f>IF(ISBLANK(C23),"",C23)</f>
        <v>40</v>
      </c>
      <c r="I23" s="289">
        <f>IF(ISBLANK(D23),"",D23)</f>
        <v>71</v>
      </c>
    </row>
    <row r="24" spans="1:13" x14ac:dyDescent="0.25">
      <c r="A24" s="286">
        <v>2022</v>
      </c>
      <c r="B24" s="214">
        <v>650</v>
      </c>
      <c r="C24" s="214">
        <v>60</v>
      </c>
      <c r="D24" s="214">
        <v>71</v>
      </c>
      <c r="G24" s="286">
        <f t="shared" ref="G24:G25" si="6">A24</f>
        <v>2022</v>
      </c>
      <c r="H24" s="290">
        <f t="shared" ref="H24:H25" si="7">IF(ISBLANK(C24),"",C24)</f>
        <v>60</v>
      </c>
      <c r="I24" s="290">
        <f t="shared" ref="I24:I25" si="8">IF(ISBLANK(D24),"",D24)</f>
        <v>71</v>
      </c>
    </row>
    <row r="25" spans="1:13" x14ac:dyDescent="0.25">
      <c r="A25" s="218">
        <v>2023</v>
      </c>
      <c r="B25" s="168">
        <v>672</v>
      </c>
      <c r="C25" s="168">
        <v>45</v>
      </c>
      <c r="D25" s="168">
        <v>65</v>
      </c>
      <c r="G25" s="219">
        <f t="shared" si="6"/>
        <v>2023</v>
      </c>
      <c r="H25" s="291">
        <f t="shared" si="7"/>
        <v>45</v>
      </c>
      <c r="I25" s="291">
        <f t="shared" si="8"/>
        <v>65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40</v>
      </c>
      <c r="I31" s="289">
        <f>IF(ISBLANK(D23),"",D23)</f>
        <v>71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60</v>
      </c>
      <c r="I32" s="290">
        <f t="shared" si="10"/>
        <v>71</v>
      </c>
    </row>
    <row r="33" spans="7:9" x14ac:dyDescent="0.25">
      <c r="G33" s="219">
        <f t="shared" si="9"/>
        <v>2023</v>
      </c>
      <c r="H33" s="291">
        <f t="shared" ref="H33:I33" si="11">IF(ISBLANK(C25),"",C25)</f>
        <v>45</v>
      </c>
      <c r="I33" s="291">
        <f t="shared" si="11"/>
        <v>65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150488</v>
      </c>
      <c r="C4" s="1077">
        <v>11905</v>
      </c>
      <c r="D4" s="110">
        <v>283959</v>
      </c>
      <c r="E4" s="70">
        <v>22463</v>
      </c>
      <c r="F4" s="1076">
        <v>133557</v>
      </c>
      <c r="G4" s="70">
        <v>10565</v>
      </c>
      <c r="H4" s="1078">
        <v>985676</v>
      </c>
      <c r="I4" s="1077">
        <v>77975</v>
      </c>
    </row>
    <row r="5" spans="1:9" x14ac:dyDescent="0.25">
      <c r="A5" s="587">
        <v>2021</v>
      </c>
      <c r="B5" s="1079">
        <v>165260</v>
      </c>
      <c r="C5" s="1080">
        <v>13417</v>
      </c>
      <c r="D5" s="160">
        <v>367924</v>
      </c>
      <c r="E5" s="212">
        <v>29871</v>
      </c>
      <c r="F5" s="1079">
        <v>105227</v>
      </c>
      <c r="G5" s="212">
        <v>8543</v>
      </c>
      <c r="H5" s="1081">
        <v>1088261</v>
      </c>
      <c r="I5" s="1080">
        <v>88354</v>
      </c>
    </row>
    <row r="6" spans="1:9" x14ac:dyDescent="0.25">
      <c r="A6" s="588">
        <v>2022</v>
      </c>
      <c r="B6" s="1082">
        <v>191250</v>
      </c>
      <c r="C6" s="1083">
        <v>16092</v>
      </c>
      <c r="D6" s="169">
        <v>419769</v>
      </c>
      <c r="E6" s="167">
        <v>35319</v>
      </c>
      <c r="F6" s="1082">
        <v>105254</v>
      </c>
      <c r="G6" s="167">
        <v>8856</v>
      </c>
      <c r="H6" s="1084">
        <v>1179020</v>
      </c>
      <c r="I6" s="1083">
        <v>99202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89331</v>
      </c>
      <c r="C4" s="1076">
        <v>492886</v>
      </c>
      <c r="D4" s="1077">
        <v>38991</v>
      </c>
      <c r="E4" s="1076">
        <v>492200</v>
      </c>
      <c r="F4" s="1077">
        <v>38937</v>
      </c>
    </row>
    <row r="5" spans="1:6" x14ac:dyDescent="0.25">
      <c r="A5" s="480">
        <v>2021</v>
      </c>
      <c r="B5" s="1081">
        <v>94298</v>
      </c>
      <c r="C5" s="1079">
        <v>549394</v>
      </c>
      <c r="D5" s="1080">
        <v>44605</v>
      </c>
      <c r="E5" s="1079">
        <v>535243</v>
      </c>
      <c r="F5" s="1080">
        <v>43456</v>
      </c>
    </row>
    <row r="6" spans="1:6" ht="15.75" thickBot="1" x14ac:dyDescent="0.3">
      <c r="A6" s="960">
        <v>2022</v>
      </c>
      <c r="B6" s="1085">
        <v>374530</v>
      </c>
      <c r="C6" s="1086">
        <v>551453</v>
      </c>
      <c r="D6" s="1087">
        <v>46399</v>
      </c>
      <c r="E6" s="1086">
        <v>556162</v>
      </c>
      <c r="F6" s="1087">
        <v>46795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Kučevo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721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26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11885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16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5.3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24.7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-19.399999999999999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72.75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50.7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316.8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9814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8362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230</v>
      </c>
      <c r="C63" s="548">
        <f>IF(ISBLANK('DEM2'!C7),"-",'DEM2'!C7)</f>
        <v>267</v>
      </c>
      <c r="D63" s="548"/>
      <c r="E63" s="548">
        <f>IF(ISBLANK('DEM2'!D8),"-",'DEM2'!D8)</f>
        <v>242</v>
      </c>
      <c r="F63" s="548">
        <f>IF(ISBLANK('DEM2'!C8),"-",'DEM2'!C8)</f>
        <v>269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354</v>
      </c>
      <c r="C64" s="317">
        <f>IF(ISBLANK('DEM2'!F7),"-",'DEM2'!F7)</f>
        <v>368</v>
      </c>
      <c r="D64" s="789"/>
      <c r="E64" s="317">
        <f>IF(ISBLANK('DEM2'!G8),"-",'DEM2'!G8)</f>
        <v>305</v>
      </c>
      <c r="F64" s="317">
        <f>IF(ISBLANK('DEM2'!F8),"-",'DEM2'!F8)</f>
        <v>318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246</v>
      </c>
      <c r="C65" s="345">
        <f>IF(ISBLANK('DEM2'!I7),"-",'DEM2'!I7)</f>
        <v>271</v>
      </c>
      <c r="D65" s="393"/>
      <c r="E65" s="345">
        <f>IF(ISBLANK('DEM2'!J8),"-",'DEM2'!J8)</f>
        <v>190</v>
      </c>
      <c r="F65" s="345">
        <f>IF(ISBLANK('DEM2'!I8),"-",'DEM2'!I8)</f>
        <v>202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759</v>
      </c>
      <c r="C66" s="348">
        <f>IF(ISBLANK('DEM2'!L7),"-",'DEM2'!L7)</f>
        <v>830</v>
      </c>
      <c r="D66" s="394"/>
      <c r="E66" s="348">
        <f>IF(ISBLANK('DEM2'!M8),"-",'DEM2'!M8)</f>
        <v>682</v>
      </c>
      <c r="F66" s="348">
        <f>IF(ISBLANK('DEM2'!L8),"-",'DEM2'!L8)</f>
        <v>728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891</v>
      </c>
      <c r="C67" s="345">
        <f>IF(ISBLANK('DEM2'!O7),"-",'DEM2'!O7)</f>
        <v>1094</v>
      </c>
      <c r="D67" s="393"/>
      <c r="E67" s="345">
        <f>IF(ISBLANK('DEM2'!P8),"-",'DEM2'!P8)</f>
        <v>723</v>
      </c>
      <c r="F67" s="345">
        <f>IF(ISBLANK('DEM2'!O8),"-",'DEM2'!O8)</f>
        <v>837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3481</v>
      </c>
      <c r="C68" s="317">
        <f>IF(ISBLANK('DEM2'!R7),"-",'DEM2'!R7)</f>
        <v>3816</v>
      </c>
      <c r="D68" s="395"/>
      <c r="E68" s="317">
        <f>IF(ISBLANK('DEM2'!S8),"-",'DEM2'!S8)</f>
        <v>3175</v>
      </c>
      <c r="F68" s="317">
        <f>IF(ISBLANK('DEM2'!R8),"-",'DEM2'!R8)</f>
        <v>3418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6246</v>
      </c>
      <c r="C69" s="463">
        <f>IF(ISBLANK('DEM2'!U7),"-",'DEM2'!U7)</f>
        <v>6071</v>
      </c>
      <c r="D69" s="799"/>
      <c r="E69" s="463">
        <f>IF(ISBLANK('DEM2'!V8),"-",'DEM2'!V8)</f>
        <v>6059</v>
      </c>
      <c r="F69" s="463">
        <f>IF(ISBLANK('DEM2'!U8),"-",'DEM2'!U8)</f>
        <v>5826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14.7</v>
      </c>
      <c r="G115" s="800">
        <f>IF(ISBLANK('DEM2'!E23),"-",'DEM2'!E23)</f>
        <v>29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26</v>
      </c>
      <c r="G116" s="407">
        <f>IF(ISBLANK('DEM2'!E24),"-",'DEM2'!E24)</f>
        <v>13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15.9</v>
      </c>
      <c r="G117" s="801">
        <f>IF(ISBLANK('DEM2'!E25),"-",'DEM2'!E25)</f>
        <v>15.9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2371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2737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68774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325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33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33.5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86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34.1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11.3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1179020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99202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419769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295644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35319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191250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16092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105254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8856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551453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46399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556162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46795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88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672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374530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3694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3520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3158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7350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3602</v>
      </c>
      <c r="C300" s="808">
        <f>IF(ISBLANK(POLJ3!C4),"-",POLJ3!C4)</f>
        <v>856</v>
      </c>
      <c r="D300" s="1160">
        <f>IF(ISBLANK(POLJ3!D4),"-",POLJ3!D4)</f>
        <v>2746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4614</v>
      </c>
      <c r="C301" s="789">
        <f>IF(ISBLANK(POLJ3!C5),"-",POLJ3!C5)</f>
        <v>2903</v>
      </c>
      <c r="D301" s="1161">
        <f>IF(ISBLANK(POLJ3!D5),"-",POLJ3!D5)</f>
        <v>1711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11</v>
      </c>
      <c r="C302" s="790">
        <f>IF(ISBLANK(POLJ3!C6),"-",POLJ3!C6)</f>
        <v>4</v>
      </c>
      <c r="D302" s="1162">
        <f>IF(ISBLANK(POLJ3!D6),"-",POLJ3!D6)</f>
        <v>7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</v>
      </c>
      <c r="C303" s="791">
        <f>IF(ISBLANK(POLJ3!C7),"-",POLJ3!C7)</f>
        <v>0</v>
      </c>
      <c r="D303" s="1163">
        <f>IF(ISBLANK(POLJ3!D7),"-",POLJ3!D7)</f>
        <v>3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3694</v>
      </c>
      <c r="C304" s="807">
        <f>IF(ISBLANK(POLJ3!C8),"-",POLJ3!C8)</f>
        <v>839</v>
      </c>
      <c r="D304" s="1164">
        <f>IF(ISBLANK(POLJ3!D8),"-",POLJ3!D8)</f>
        <v>2855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179.5</v>
      </c>
      <c r="C310" s="1165"/>
      <c r="D310" s="3"/>
      <c r="E310" s="5"/>
      <c r="F310" s="5"/>
      <c r="G310" s="815" t="s">
        <v>854</v>
      </c>
      <c r="H310" s="816">
        <f>IF(ISBLANK(POLJ2!H3),"-",POLJ2!H3)</f>
        <v>2504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5972.09</v>
      </c>
      <c r="C311" s="1154"/>
      <c r="D311" s="3"/>
      <c r="E311" s="5"/>
      <c r="F311" s="5"/>
      <c r="G311" s="810" t="s">
        <v>855</v>
      </c>
      <c r="H311" s="248">
        <f>IF(ISBLANK(POLJ2!H4),"-",POLJ2!H4)</f>
        <v>11211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471.05</v>
      </c>
      <c r="C312" s="1154"/>
      <c r="D312" s="3"/>
      <c r="E312" s="5"/>
      <c r="F312" s="5"/>
      <c r="G312" s="810" t="s">
        <v>856</v>
      </c>
      <c r="H312" s="248">
        <f>IF(ISBLANK(POLJ2!H5),"-",POLJ2!H5)</f>
        <v>10984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52.41</v>
      </c>
      <c r="C313" s="1154"/>
      <c r="D313" s="3"/>
      <c r="E313" s="5"/>
      <c r="F313" s="5"/>
      <c r="G313" s="812" t="s">
        <v>857</v>
      </c>
      <c r="H313" s="249">
        <f>IF(ISBLANK(POLJ2!H6),"-",POLJ2!H6)</f>
        <v>68842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7.3</v>
      </c>
      <c r="C314" s="1154"/>
      <c r="D314" s="3"/>
      <c r="E314" s="5"/>
      <c r="F314" s="5"/>
      <c r="G314" s="814" t="s">
        <v>847</v>
      </c>
      <c r="H314" s="817">
        <f>IF(ISBLANK(POLJ2!H7),"-",POLJ2!H7)</f>
        <v>93541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4939.8999999999996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11622.25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9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72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39.5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231</v>
      </c>
      <c r="I364" s="808">
        <f>IF(ISBLANK(OBRAZ2!I6),"-",OBRAZ2!I6)</f>
        <v>189</v>
      </c>
      <c r="J364" s="808">
        <f>IF(ISBLANK(OBRAZ2!J6),"-",OBRAZ2!J6)</f>
        <v>42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92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49.6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83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0.80971659919028338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61.904761904761905</v>
      </c>
      <c r="I377" s="851">
        <f>IF(ISBLANK(OBRAZ2!C14),"-",OBRAZ2!C23)</f>
        <v>66.233766233766232</v>
      </c>
      <c r="J377" s="851">
        <f>IF(ISBLANK(OBRAZ2!D14),"-",OBRAZ2!D23)</f>
        <v>65.587044534412954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29.100529100529098</v>
      </c>
      <c r="I379" s="851">
        <f>IF(ISBLANK(OBRAZ2!C16),"-",OBRAZ2!C25)</f>
        <v>20.346320346320347</v>
      </c>
      <c r="J379" s="851">
        <f>IF(ISBLANK(OBRAZ2!D16),"-",OBRAZ2!D25)</f>
        <v>20.242914979757085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8.9947089947089935</v>
      </c>
      <c r="I380" s="852">
        <f>IF(ISBLANK(OBRAZ2!C17),"-",OBRAZ2!C26)</f>
        <v>13.419913419913421</v>
      </c>
      <c r="J380" s="852">
        <f>IF(ISBLANK(OBRAZ2!D17),"-",OBRAZ2!D26)</f>
        <v>13.360323886639677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5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211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259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91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64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96.3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94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116.1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0.6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59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141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66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18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1.5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1.2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1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0.18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0.8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70.8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86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88.8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4585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38.6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1146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2940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21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14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13.7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13.7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46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1.2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92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0.8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89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7.8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46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2.9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31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63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50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18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18.600000000000001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49.2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46.5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3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49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240.785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0.7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28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27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2352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23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2124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35811.42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50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13.691649999999999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158</v>
      </c>
      <c r="D696" s="3"/>
      <c r="E696" s="5"/>
      <c r="F696" s="5"/>
      <c r="G696" s="837">
        <v>2012</v>
      </c>
      <c r="H696" s="835">
        <f>IF(ISBLANK(INDEKSI2!B5),"-",INDEKSI2!B5)</f>
        <v>26.39</v>
      </c>
      <c r="I696" s="835">
        <f>IF(ISBLANK(INDEKSI2!C5),"-",INDEKSI2!C5)</f>
        <v>111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27.25</v>
      </c>
      <c r="D697" s="3"/>
      <c r="E697" s="5"/>
      <c r="F697" s="5"/>
      <c r="G697" s="838">
        <v>2013</v>
      </c>
      <c r="H697" s="559">
        <f>IF(ISBLANK(INDEKSI2!B6),"-",INDEKSI2!B6)</f>
        <v>28.08</v>
      </c>
      <c r="I697" s="559">
        <f>IF(ISBLANK(INDEKSI2!C6),"-",INDEKSI2!C6)</f>
        <v>100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30.47</v>
      </c>
      <c r="I698" s="836">
        <f>IF(ISBLANK(INDEKSI2!C7),"-",INDEKSI2!C7)</f>
        <v>94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92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495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217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5.4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14.5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34.1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11.3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33.5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86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30.47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94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13.691649999999999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158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27.25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13.77</v>
      </c>
      <c r="C4" s="721">
        <v>154</v>
      </c>
      <c r="D4" s="710"/>
      <c r="E4" s="711"/>
      <c r="F4" s="712"/>
    </row>
    <row r="5" spans="1:6" x14ac:dyDescent="0.25">
      <c r="A5" s="286">
        <v>2012</v>
      </c>
      <c r="B5" s="614">
        <v>26.39</v>
      </c>
      <c r="C5" s="722">
        <v>111</v>
      </c>
      <c r="D5" s="713"/>
      <c r="E5" s="641"/>
      <c r="F5" s="714"/>
    </row>
    <row r="6" spans="1:6" x14ac:dyDescent="0.25">
      <c r="A6" s="286">
        <v>2013</v>
      </c>
      <c r="B6" s="614">
        <v>28.08</v>
      </c>
      <c r="C6" s="722">
        <v>100</v>
      </c>
      <c r="D6" s="715">
        <v>13.691649999999999</v>
      </c>
      <c r="E6" s="609">
        <v>158</v>
      </c>
      <c r="F6" s="716">
        <v>27.25</v>
      </c>
    </row>
    <row r="7" spans="1:6" x14ac:dyDescent="0.25">
      <c r="A7" s="219">
        <v>2014</v>
      </c>
      <c r="B7" s="615">
        <v>30.47</v>
      </c>
      <c r="C7" s="723">
        <v>94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3694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3158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3520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179.5</v>
      </c>
      <c r="G3" s="217" t="s">
        <v>765</v>
      </c>
      <c r="H3" s="71">
        <v>2504</v>
      </c>
    </row>
    <row r="4" spans="1:9" x14ac:dyDescent="0.25">
      <c r="A4" s="286" t="s">
        <v>760</v>
      </c>
      <c r="B4" s="214">
        <v>5972.09</v>
      </c>
      <c r="G4" s="286" t="s">
        <v>766</v>
      </c>
      <c r="H4" s="214">
        <v>11211</v>
      </c>
    </row>
    <row r="5" spans="1:9" x14ac:dyDescent="0.25">
      <c r="A5" s="286" t="s">
        <v>761</v>
      </c>
      <c r="B5" s="214">
        <v>471.05</v>
      </c>
      <c r="G5" s="286" t="s">
        <v>767</v>
      </c>
      <c r="H5" s="214">
        <v>10984</v>
      </c>
    </row>
    <row r="6" spans="1:9" x14ac:dyDescent="0.25">
      <c r="A6" s="286" t="s">
        <v>762</v>
      </c>
      <c r="B6" s="214">
        <v>52.41</v>
      </c>
      <c r="G6" s="286" t="s">
        <v>768</v>
      </c>
      <c r="H6" s="214">
        <v>68842</v>
      </c>
    </row>
    <row r="7" spans="1:9" x14ac:dyDescent="0.25">
      <c r="A7" s="286" t="s">
        <v>763</v>
      </c>
      <c r="B7" s="214">
        <v>7.3</v>
      </c>
      <c r="G7" s="1" t="s">
        <v>24</v>
      </c>
      <c r="H7" s="288">
        <v>93541</v>
      </c>
    </row>
    <row r="8" spans="1:9" x14ac:dyDescent="0.25">
      <c r="A8" s="287" t="s">
        <v>764</v>
      </c>
      <c r="B8" s="73">
        <v>4939.8999999999996</v>
      </c>
    </row>
    <row r="9" spans="1:9" x14ac:dyDescent="0.25">
      <c r="A9" s="1" t="s">
        <v>24</v>
      </c>
      <c r="B9" s="288">
        <v>11622.25</v>
      </c>
      <c r="I9" s="41" t="s">
        <v>876</v>
      </c>
    </row>
    <row r="10" spans="1:9" x14ac:dyDescent="0.25">
      <c r="G10" s="29" t="s">
        <v>775</v>
      </c>
      <c r="H10" s="58">
        <v>7350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3602</v>
      </c>
      <c r="C4" s="55">
        <v>856</v>
      </c>
      <c r="D4" s="110">
        <v>2746</v>
      </c>
    </row>
    <row r="5" spans="1:4" ht="30" customHeight="1" x14ac:dyDescent="0.25">
      <c r="A5" s="274" t="s">
        <v>884</v>
      </c>
      <c r="B5" s="212">
        <v>4614</v>
      </c>
      <c r="C5" s="58">
        <v>2903</v>
      </c>
      <c r="D5" s="160">
        <v>1711</v>
      </c>
    </row>
    <row r="6" spans="1:4" x14ac:dyDescent="0.25">
      <c r="A6" s="274" t="s">
        <v>772</v>
      </c>
      <c r="B6" s="212">
        <v>11</v>
      </c>
      <c r="C6" s="58">
        <v>4</v>
      </c>
      <c r="D6" s="160">
        <v>7</v>
      </c>
    </row>
    <row r="7" spans="1:4" ht="30" x14ac:dyDescent="0.25">
      <c r="A7" s="274" t="s">
        <v>773</v>
      </c>
      <c r="B7" s="212">
        <v>3</v>
      </c>
      <c r="C7" s="58">
        <v>0</v>
      </c>
      <c r="D7" s="160">
        <v>3</v>
      </c>
    </row>
    <row r="8" spans="1:4" x14ac:dyDescent="0.25">
      <c r="A8" s="201" t="s">
        <v>774</v>
      </c>
      <c r="B8" s="72">
        <v>3694</v>
      </c>
      <c r="C8" s="61">
        <v>839</v>
      </c>
      <c r="D8" s="111">
        <v>2855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36.363636363636367</v>
      </c>
      <c r="C14" s="276">
        <f>D6/B6*100</f>
        <v>63.636363636363633</v>
      </c>
    </row>
    <row r="15" spans="1:4" ht="60" x14ac:dyDescent="0.25">
      <c r="A15" s="277" t="s">
        <v>885</v>
      </c>
      <c r="B15" s="282">
        <f>C5/B5*100</f>
        <v>62.917208495882093</v>
      </c>
      <c r="C15" s="278">
        <f>D5/B5*100</f>
        <v>37.0827915041179</v>
      </c>
    </row>
    <row r="16" spans="1:4" ht="30" x14ac:dyDescent="0.25">
      <c r="A16" s="279" t="s">
        <v>821</v>
      </c>
      <c r="B16" s="283">
        <f>C4/B4*100</f>
        <v>23.764575235980011</v>
      </c>
      <c r="C16" s="280">
        <f>D4/B4*100</f>
        <v>76.235424764019982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36.363636363636367</v>
      </c>
      <c r="C21" s="276">
        <f>C14</f>
        <v>63.636363636363633</v>
      </c>
    </row>
    <row r="22" spans="1:3" ht="60" x14ac:dyDescent="0.25">
      <c r="A22" s="277" t="s">
        <v>823</v>
      </c>
      <c r="B22" s="282">
        <f t="shared" ref="B22:C23" si="0">B15</f>
        <v>62.917208495882093</v>
      </c>
      <c r="C22" s="278">
        <f t="shared" si="0"/>
        <v>37.0827915041179</v>
      </c>
    </row>
    <row r="23" spans="1:3" ht="30" x14ac:dyDescent="0.25">
      <c r="A23" s="279" t="s">
        <v>858</v>
      </c>
      <c r="B23" s="285">
        <f t="shared" si="0"/>
        <v>23.764575235980011</v>
      </c>
      <c r="C23" s="284">
        <f t="shared" si="0"/>
        <v>76.235424764019982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9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72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39.5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92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49.6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83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211</v>
      </c>
      <c r="C6" s="973">
        <v>163</v>
      </c>
      <c r="D6" s="945">
        <v>48</v>
      </c>
      <c r="E6" s="973">
        <v>189</v>
      </c>
      <c r="F6" s="973">
        <v>139</v>
      </c>
      <c r="G6" s="945">
        <v>50</v>
      </c>
      <c r="H6" s="599">
        <v>231</v>
      </c>
      <c r="I6" s="616">
        <v>189</v>
      </c>
      <c r="J6" s="945">
        <v>42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2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117</v>
      </c>
      <c r="C14" s="751">
        <v>153</v>
      </c>
      <c r="D14" s="751">
        <v>162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55</v>
      </c>
      <c r="C16" s="1029">
        <v>47</v>
      </c>
      <c r="D16" s="751">
        <v>50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17</v>
      </c>
      <c r="C17" s="752">
        <v>31</v>
      </c>
      <c r="D17" s="752">
        <v>33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0.80971659919028338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61.904761904761905</v>
      </c>
      <c r="C23" s="290">
        <f>C14/SUM(C12:C17)*100</f>
        <v>66.233766233766232</v>
      </c>
      <c r="D23" s="290">
        <f>D14/SUM(D12:D17)*100</f>
        <v>65.587044534412954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29.100529100529098</v>
      </c>
      <c r="C25" s="290">
        <f>C16/SUM(C12:C17)*100</f>
        <v>20.346320346320347</v>
      </c>
      <c r="D25" s="290">
        <f>D16/SUM(D12:D17)*100</f>
        <v>20.242914979757085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8.9947089947089935</v>
      </c>
      <c r="C26" s="291">
        <f>C17/SUM(C12:C17)*100</f>
        <v>13.419913419913421</v>
      </c>
      <c r="D26" s="291">
        <f>D17/SUM(D12:D17)*100</f>
        <v>13.360323886639677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54.1</v>
      </c>
      <c r="C7" s="600">
        <v>57.4</v>
      </c>
      <c r="D7" s="600">
        <v>61.9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46</v>
      </c>
      <c r="C9" s="752">
        <v>42.7</v>
      </c>
      <c r="D9" s="752">
        <v>38.1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54.1</v>
      </c>
      <c r="C13" s="697">
        <f t="shared" ref="C13:D13" si="1">IF(ISBLANK(C7),"",C7)</f>
        <v>57.4</v>
      </c>
      <c r="D13" s="697">
        <f t="shared" si="1"/>
        <v>61.9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46</v>
      </c>
      <c r="C15" s="699">
        <f t="shared" si="2"/>
        <v>42.7</v>
      </c>
      <c r="D15" s="699">
        <f t="shared" si="2"/>
        <v>38.1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54.1</v>
      </c>
      <c r="C18" s="697">
        <f t="shared" ref="C18:D18" si="4">IF(ISBLANK(C7),"",C7)</f>
        <v>57.4</v>
      </c>
      <c r="D18" s="697">
        <f t="shared" si="4"/>
        <v>61.9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46</v>
      </c>
      <c r="C20" s="699">
        <f t="shared" si="5"/>
        <v>42.7</v>
      </c>
      <c r="D20" s="699">
        <f t="shared" si="5"/>
        <v>38.1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121.2</v>
      </c>
      <c r="C5" s="611">
        <v>88.9</v>
      </c>
      <c r="D5" s="1030">
        <v>104.3</v>
      </c>
      <c r="F5" s="28"/>
      <c r="G5" s="693">
        <f>A5</f>
        <v>2020</v>
      </c>
      <c r="H5" s="669">
        <f>IF(ISBLANK(B5),"",B5)</f>
        <v>121.2</v>
      </c>
      <c r="I5" s="618">
        <f t="shared" ref="H5:I7" si="0">IF(ISBLANK(C5),"",C5)</f>
        <v>88.9</v>
      </c>
    </row>
    <row r="6" spans="1:10" x14ac:dyDescent="0.25">
      <c r="A6" s="749">
        <v>2021</v>
      </c>
      <c r="B6" s="601">
        <v>108.8</v>
      </c>
      <c r="C6" s="612">
        <v>105.1</v>
      </c>
      <c r="D6" s="946">
        <v>106.8</v>
      </c>
      <c r="F6" s="44"/>
      <c r="G6" s="693">
        <f t="shared" ref="G6:G7" si="1">A6</f>
        <v>2021</v>
      </c>
      <c r="H6" s="670">
        <f t="shared" si="0"/>
        <v>108.8</v>
      </c>
      <c r="I6" s="619">
        <f t="shared" si="0"/>
        <v>105.1</v>
      </c>
    </row>
    <row r="7" spans="1:10" x14ac:dyDescent="0.25">
      <c r="A7" s="750">
        <v>2022</v>
      </c>
      <c r="B7" s="601">
        <v>106.1</v>
      </c>
      <c r="C7" s="612">
        <v>123.1</v>
      </c>
      <c r="D7" s="946">
        <v>115.3</v>
      </c>
      <c r="F7" s="44"/>
      <c r="G7" s="693">
        <f t="shared" si="1"/>
        <v>2022</v>
      </c>
      <c r="H7" s="671">
        <f t="shared" si="0"/>
        <v>106.1</v>
      </c>
      <c r="I7" s="620">
        <f t="shared" si="0"/>
        <v>123.1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121.2</v>
      </c>
      <c r="I13" s="618">
        <f>IF(ISBLANK(C5),"",C5)</f>
        <v>88.9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108.8</v>
      </c>
      <c r="I14" s="619">
        <f t="shared" si="3"/>
        <v>105.1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106.1</v>
      </c>
      <c r="I15" s="620">
        <f t="shared" si="4"/>
        <v>123.1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Kučevo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721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26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11885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16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5.3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24.7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-19.399999999999999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72.75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50.7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316.8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9814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8362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230</v>
      </c>
      <c r="C63" s="548">
        <f>IF(ISBLANK('DEM2'!C7),"-",'DEM2'!C7)</f>
        <v>267</v>
      </c>
      <c r="D63" s="548"/>
      <c r="E63" s="548">
        <f>IF(ISBLANK('DEM2'!D8),"-",'DEM2'!D8)</f>
        <v>242</v>
      </c>
      <c r="F63" s="548">
        <f>IF(ISBLANK('DEM2'!C8),"-",'DEM2'!C8)</f>
        <v>269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354</v>
      </c>
      <c r="C64" s="317">
        <f>IF(ISBLANK('DEM2'!F7),"-",'DEM2'!F7)</f>
        <v>368</v>
      </c>
      <c r="D64" s="789"/>
      <c r="E64" s="317">
        <f>IF(ISBLANK('DEM2'!G8),"-",'DEM2'!G8)</f>
        <v>305</v>
      </c>
      <c r="F64" s="317">
        <f>IF(ISBLANK('DEM2'!F8),"-",'DEM2'!F8)</f>
        <v>318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246</v>
      </c>
      <c r="C65" s="345">
        <f>IF(ISBLANK('DEM2'!I7),"-",'DEM2'!I7)</f>
        <v>271</v>
      </c>
      <c r="D65" s="393"/>
      <c r="E65" s="345">
        <f>IF(ISBLANK('DEM2'!J8),"-",'DEM2'!J8)</f>
        <v>190</v>
      </c>
      <c r="F65" s="345">
        <f>IF(ISBLANK('DEM2'!I8),"-",'DEM2'!I8)</f>
        <v>202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759</v>
      </c>
      <c r="C66" s="317">
        <f>IF(ISBLANK('DEM2'!L7),"-",'DEM2'!L7)</f>
        <v>830</v>
      </c>
      <c r="D66" s="395"/>
      <c r="E66" s="317">
        <f>IF(ISBLANK('DEM2'!M8),"-",'DEM2'!M8)</f>
        <v>682</v>
      </c>
      <c r="F66" s="317">
        <f>IF(ISBLANK('DEM2'!L8),"-",'DEM2'!L8)</f>
        <v>728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891</v>
      </c>
      <c r="C67" s="317">
        <f>IF(ISBLANK('DEM2'!O7),"-",'DEM2'!O7)</f>
        <v>1094</v>
      </c>
      <c r="D67" s="395"/>
      <c r="E67" s="317">
        <f>IF(ISBLANK('DEM2'!P8),"-",'DEM2'!P8)</f>
        <v>723</v>
      </c>
      <c r="F67" s="317">
        <f>IF(ISBLANK('DEM2'!O8),"-",'DEM2'!O8)</f>
        <v>837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3481</v>
      </c>
      <c r="C68" s="414">
        <f>IF(ISBLANK('DEM2'!R7),"-",'DEM2'!R7)</f>
        <v>3816</v>
      </c>
      <c r="D68" s="420"/>
      <c r="E68" s="414">
        <f>IF(ISBLANK('DEM2'!S8),"-",'DEM2'!S8)</f>
        <v>3175</v>
      </c>
      <c r="F68" s="414">
        <f>IF(ISBLANK('DEM2'!R8),"-",'DEM2'!R8)</f>
        <v>3418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6246</v>
      </c>
      <c r="C69" s="463">
        <f>IF(ISBLANK('DEM2'!U7),"-",'DEM2'!U7)</f>
        <v>6071</v>
      </c>
      <c r="D69" s="799"/>
      <c r="E69" s="463">
        <f>IF(ISBLANK('DEM2'!V8),"-",'DEM2'!V8)</f>
        <v>6059</v>
      </c>
      <c r="F69" s="463">
        <f>IF(ISBLANK('DEM2'!U8),"-",'DEM2'!U8)</f>
        <v>5826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14.7</v>
      </c>
      <c r="G115" s="800">
        <f>IF(ISBLANK('DEM2'!E23),"-",'DEM2'!E23)</f>
        <v>29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26</v>
      </c>
      <c r="G116" s="407">
        <f>IF(ISBLANK('DEM2'!E24),"-",'DEM2'!E24)</f>
        <v>13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15.9</v>
      </c>
      <c r="G117" s="801">
        <f>IF(ISBLANK('DEM2'!E25),"-",'DEM2'!E25)</f>
        <v>15.9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2371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2737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68774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325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33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33.5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86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34.1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11.3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1179020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99202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419769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295644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35319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191250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16092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105254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8856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551453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46399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556162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46795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88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672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374530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3694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3520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3158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7350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3602</v>
      </c>
      <c r="C300" s="808">
        <f>IF(ISBLANK(POLJ3!C4),"-",POLJ3!C4)</f>
        <v>856</v>
      </c>
      <c r="D300" s="1160">
        <f>IF(ISBLANK(POLJ3!D4),"-",POLJ3!D4)</f>
        <v>2746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4614</v>
      </c>
      <c r="C301" s="789">
        <f>IF(ISBLANK(POLJ3!C5),"-",POLJ3!C5)</f>
        <v>2903</v>
      </c>
      <c r="D301" s="1161">
        <f>IF(ISBLANK(POLJ3!D5),"-",POLJ3!D5)</f>
        <v>1711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11</v>
      </c>
      <c r="C302" s="790">
        <f>IF(ISBLANK(POLJ3!C6),"-",POLJ3!C6)</f>
        <v>4</v>
      </c>
      <c r="D302" s="1162">
        <f>IF(ISBLANK(POLJ3!D6),"-",POLJ3!D6)</f>
        <v>7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</v>
      </c>
      <c r="C303" s="791">
        <f>IF(ISBLANK(POLJ3!C7),"-",POLJ3!C7)</f>
        <v>0</v>
      </c>
      <c r="D303" s="1163">
        <f>IF(ISBLANK(POLJ3!D7),"-",POLJ3!D7)</f>
        <v>3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3694</v>
      </c>
      <c r="C304" s="807">
        <f>IF(ISBLANK(POLJ3!C8),"-",POLJ3!C8)</f>
        <v>839</v>
      </c>
      <c r="D304" s="1164">
        <f>IF(ISBLANK(POLJ3!D8),"-",POLJ3!D8)</f>
        <v>2855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179.5</v>
      </c>
      <c r="C310" s="1165"/>
      <c r="D310" s="3"/>
      <c r="E310" s="5"/>
      <c r="F310" s="5"/>
      <c r="G310" s="815" t="s">
        <v>765</v>
      </c>
      <c r="H310" s="816">
        <f>IF(ISBLANK(POLJ2!H3),"-",POLJ2!H3)</f>
        <v>2504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5972.09</v>
      </c>
      <c r="C311" s="1154"/>
      <c r="D311" s="3"/>
      <c r="E311" s="5"/>
      <c r="F311" s="5"/>
      <c r="G311" s="810" t="s">
        <v>766</v>
      </c>
      <c r="H311" s="248">
        <f>IF(ISBLANK(POLJ2!H4),"-",POLJ2!H4)</f>
        <v>11211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471.05</v>
      </c>
      <c r="C312" s="1154"/>
      <c r="D312" s="3"/>
      <c r="E312" s="5"/>
      <c r="F312" s="5"/>
      <c r="G312" s="810" t="s">
        <v>767</v>
      </c>
      <c r="H312" s="248">
        <f>IF(ISBLANK(POLJ2!H5),"-",POLJ2!H5)</f>
        <v>10984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52.41</v>
      </c>
      <c r="C313" s="1154"/>
      <c r="D313" s="3"/>
      <c r="E313" s="5"/>
      <c r="F313" s="5"/>
      <c r="G313" s="812" t="s">
        <v>768</v>
      </c>
      <c r="H313" s="249">
        <f>IF(ISBLANK(POLJ2!H6),"-",POLJ2!H6)</f>
        <v>68842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7.3</v>
      </c>
      <c r="C314" s="1154"/>
      <c r="D314" s="3"/>
      <c r="E314" s="5"/>
      <c r="F314" s="5"/>
      <c r="G314" s="814" t="s">
        <v>16</v>
      </c>
      <c r="H314" s="817">
        <f>IF(ISBLANK(POLJ2!H7),"-",POLJ2!H7)</f>
        <v>93541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4939.8999999999996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11622.25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9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72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39.5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231</v>
      </c>
      <c r="I364" s="808">
        <f>IF(ISBLANK(OBRAZ2!I6),"-",OBRAZ2!I6)</f>
        <v>189</v>
      </c>
      <c r="J364" s="808">
        <f>IF(ISBLANK(OBRAZ2!J6),"-",OBRAZ2!J6)</f>
        <v>42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92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49.6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83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0.80971659919028338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61.904761904761905</v>
      </c>
      <c r="I377" s="851">
        <f>IF(ISBLANK(OBRAZ2!C14),"-",OBRAZ2!C23)</f>
        <v>66.233766233766232</v>
      </c>
      <c r="J377" s="851">
        <f>IF(ISBLANK(OBRAZ2!D14),"-",OBRAZ2!D23)</f>
        <v>65.587044534412954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29.100529100529098</v>
      </c>
      <c r="I379" s="851">
        <f>IF(ISBLANK(OBRAZ2!C16),"-",OBRAZ2!C25)</f>
        <v>20.346320346320347</v>
      </c>
      <c r="J379" s="851">
        <f>IF(ISBLANK(OBRAZ2!D16),"-",OBRAZ2!D25)</f>
        <v>20.242914979757085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8.9947089947089935</v>
      </c>
      <c r="I380" s="852">
        <f>IF(ISBLANK(OBRAZ2!C17),"-",OBRAZ2!C26)</f>
        <v>13.419913419913421</v>
      </c>
      <c r="J380" s="852">
        <f>IF(ISBLANK(OBRAZ2!D17),"-",OBRAZ2!D26)</f>
        <v>13.360323886639677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5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211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259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91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64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96.3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94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116.1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0.6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59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141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66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18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1.5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1.2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1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0.18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0.8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70.8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86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88.8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4585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38.6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1146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2940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21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14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13.7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13.7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46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1.2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92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0.8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89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7.8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46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2.9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31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63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50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18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18.600000000000001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49.2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46.5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3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49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240.785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0.7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28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27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2352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23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2124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35811.42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50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13.691649999999999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158</v>
      </c>
      <c r="D696" s="315"/>
      <c r="E696" s="314"/>
      <c r="F696" s="5"/>
      <c r="G696" s="837">
        <v>2012</v>
      </c>
      <c r="H696" s="835">
        <f>IF(ISBLANK(INDEKSI2!B5),"-",INDEKSI2!B5)</f>
        <v>26.39</v>
      </c>
      <c r="I696" s="835">
        <f>IF(ISBLANK(INDEKSI2!C5),"-",INDEKSI2!C5)</f>
        <v>111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27.25</v>
      </c>
      <c r="D697" s="315"/>
      <c r="E697" s="314"/>
      <c r="F697" s="5"/>
      <c r="G697" s="838">
        <v>2013</v>
      </c>
      <c r="H697" s="559">
        <f>IF(ISBLANK(INDEKSI2!B6),"-",INDEKSI2!B6)</f>
        <v>28.08</v>
      </c>
      <c r="I697" s="559">
        <f>IF(ISBLANK(INDEKSI2!C6),"-",INDEKSI2!C6)</f>
        <v>100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30.47</v>
      </c>
      <c r="I698" s="836">
        <f>IF(ISBLANK(INDEKSI2!C7),"-",INDEKSI2!C7)</f>
        <v>94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92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495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217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5.4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14.5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10</v>
      </c>
      <c r="D6" s="612">
        <v>1</v>
      </c>
      <c r="E6" s="612">
        <v>9</v>
      </c>
      <c r="F6" s="1033">
        <v>53</v>
      </c>
      <c r="G6" s="612">
        <v>28</v>
      </c>
      <c r="H6" s="980">
        <v>25</v>
      </c>
      <c r="I6" s="1034">
        <v>29.9</v>
      </c>
      <c r="J6" s="612">
        <v>29.3</v>
      </c>
      <c r="K6" s="1035">
        <v>30.5</v>
      </c>
      <c r="L6" s="1033">
        <v>64</v>
      </c>
      <c r="M6" s="612">
        <v>33</v>
      </c>
      <c r="N6" s="1028">
        <v>31</v>
      </c>
      <c r="O6" s="1034">
        <v>35.6</v>
      </c>
      <c r="P6" s="612">
        <v>34.4</v>
      </c>
      <c r="Q6" s="1028">
        <v>36.9</v>
      </c>
      <c r="R6" s="1033">
        <v>72</v>
      </c>
      <c r="S6" s="612">
        <v>32</v>
      </c>
      <c r="T6" s="1035">
        <v>40</v>
      </c>
    </row>
    <row r="7" spans="1:20" x14ac:dyDescent="0.25">
      <c r="A7" s="286">
        <v>2021</v>
      </c>
      <c r="B7" s="602">
        <v>1</v>
      </c>
      <c r="C7" s="601">
        <v>8</v>
      </c>
      <c r="D7" s="612">
        <v>1</v>
      </c>
      <c r="E7" s="612">
        <v>7</v>
      </c>
      <c r="F7" s="1033">
        <v>70</v>
      </c>
      <c r="G7" s="612">
        <v>34</v>
      </c>
      <c r="H7" s="980">
        <v>36</v>
      </c>
      <c r="I7" s="1034">
        <v>40.4</v>
      </c>
      <c r="J7" s="612">
        <v>36.200000000000003</v>
      </c>
      <c r="K7" s="1035">
        <v>45.3</v>
      </c>
      <c r="L7" s="1033">
        <v>83</v>
      </c>
      <c r="M7" s="612">
        <v>48</v>
      </c>
      <c r="N7" s="1028">
        <v>35</v>
      </c>
      <c r="O7" s="1034">
        <v>44.4</v>
      </c>
      <c r="P7" s="612">
        <v>46.8</v>
      </c>
      <c r="Q7" s="1028">
        <v>41.4</v>
      </c>
      <c r="R7" s="1033">
        <v>78</v>
      </c>
      <c r="S7" s="612">
        <v>41</v>
      </c>
      <c r="T7" s="1035">
        <v>37</v>
      </c>
    </row>
    <row r="8" spans="1:20" x14ac:dyDescent="0.25">
      <c r="A8" s="219">
        <v>2022</v>
      </c>
      <c r="B8" s="617">
        <v>1</v>
      </c>
      <c r="C8" s="947">
        <v>9</v>
      </c>
      <c r="D8" s="981">
        <v>1</v>
      </c>
      <c r="E8" s="981">
        <v>8</v>
      </c>
      <c r="F8" s="1036">
        <v>72</v>
      </c>
      <c r="G8" s="981">
        <v>39</v>
      </c>
      <c r="H8" s="979">
        <v>33</v>
      </c>
      <c r="I8" s="754">
        <v>39.5</v>
      </c>
      <c r="J8" s="981">
        <v>42.2</v>
      </c>
      <c r="K8" s="1037">
        <v>36.700000000000003</v>
      </c>
      <c r="L8" s="1036">
        <v>92</v>
      </c>
      <c r="M8" s="981">
        <v>45</v>
      </c>
      <c r="N8" s="691">
        <v>47</v>
      </c>
      <c r="O8" s="754">
        <v>49.6</v>
      </c>
      <c r="P8" s="981">
        <v>45.7</v>
      </c>
      <c r="Q8" s="691">
        <v>54</v>
      </c>
      <c r="R8" s="1036">
        <v>83</v>
      </c>
      <c r="S8" s="981">
        <v>48</v>
      </c>
      <c r="T8" s="1037">
        <v>35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5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211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259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91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64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96.3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94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116.1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0.6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59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69.867549668874176</v>
      </c>
      <c r="C21" s="739">
        <f>B10/(B7+B10)*100</f>
        <v>30.132450331125828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80.185758513931887</v>
      </c>
      <c r="C22" s="739">
        <f>B11/(B8+B11)*100</f>
        <v>19.814241486068113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69.867549668874176</v>
      </c>
      <c r="C26" s="739">
        <f>C21</f>
        <v>30.132450331125828</v>
      </c>
    </row>
    <row r="27" spans="1:10" ht="24.75" x14ac:dyDescent="0.25">
      <c r="A27" s="742" t="s">
        <v>1407</v>
      </c>
      <c r="B27" s="739">
        <f>B22</f>
        <v>80.185758513931887</v>
      </c>
      <c r="C27" s="739">
        <f>C22</f>
        <v>19.814241486068113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3</v>
      </c>
      <c r="D5" s="914" t="s">
        <v>5</v>
      </c>
      <c r="E5" s="211"/>
      <c r="F5" s="125">
        <v>2021</v>
      </c>
      <c r="G5" s="70">
        <v>4</v>
      </c>
      <c r="H5" s="55">
        <v>1</v>
      </c>
      <c r="I5" s="110">
        <v>3</v>
      </c>
      <c r="J5" s="70">
        <v>11</v>
      </c>
      <c r="K5" s="55">
        <v>0</v>
      </c>
      <c r="L5" s="110">
        <v>11</v>
      </c>
      <c r="M5" s="70">
        <v>211</v>
      </c>
      <c r="N5" s="55">
        <v>278</v>
      </c>
      <c r="O5" s="70">
        <v>100</v>
      </c>
      <c r="P5" s="110">
        <v>60</v>
      </c>
    </row>
    <row r="6" spans="1:16" x14ac:dyDescent="0.25">
      <c r="A6" s="923" t="s">
        <v>259</v>
      </c>
      <c r="B6" s="1096">
        <v>0</v>
      </c>
      <c r="C6" s="1097">
        <v>11</v>
      </c>
      <c r="D6" s="915" t="s">
        <v>5</v>
      </c>
      <c r="E6" s="254"/>
      <c r="F6" s="125">
        <v>2022</v>
      </c>
      <c r="G6" s="212">
        <v>4</v>
      </c>
      <c r="H6" s="58">
        <v>1</v>
      </c>
      <c r="I6" s="160">
        <v>3</v>
      </c>
      <c r="J6" s="212">
        <v>11</v>
      </c>
      <c r="K6" s="58">
        <v>0</v>
      </c>
      <c r="L6" s="160">
        <v>11</v>
      </c>
      <c r="M6" s="212">
        <v>211</v>
      </c>
      <c r="N6" s="58">
        <v>259</v>
      </c>
      <c r="O6" s="212">
        <v>91</v>
      </c>
      <c r="P6" s="160">
        <v>64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5</v>
      </c>
      <c r="H7" s="94">
        <v>1</v>
      </c>
      <c r="I7" s="169">
        <v>4</v>
      </c>
      <c r="J7" s="167"/>
      <c r="K7" s="94"/>
      <c r="L7" s="169"/>
      <c r="M7" s="167">
        <v>314</v>
      </c>
      <c r="N7" s="94">
        <v>355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11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89</v>
      </c>
      <c r="C5" s="611">
        <v>87.2</v>
      </c>
      <c r="D5" s="945">
        <v>91</v>
      </c>
      <c r="E5" s="610"/>
      <c r="F5" s="611"/>
      <c r="G5" s="945"/>
      <c r="H5" s="610"/>
      <c r="I5" s="611"/>
      <c r="J5" s="945"/>
      <c r="K5" s="610">
        <v>98</v>
      </c>
      <c r="L5" s="611">
        <v>50</v>
      </c>
      <c r="M5" s="945">
        <v>48</v>
      </c>
      <c r="N5" s="610">
        <v>89.9</v>
      </c>
      <c r="O5" s="611">
        <v>86.2</v>
      </c>
      <c r="P5" s="945">
        <v>94.1</v>
      </c>
      <c r="Q5" s="610">
        <v>1.7</v>
      </c>
      <c r="R5" s="611">
        <v>0.2</v>
      </c>
      <c r="S5" s="945">
        <v>3.1</v>
      </c>
    </row>
    <row r="6" spans="1:19" x14ac:dyDescent="0.25">
      <c r="A6" s="286">
        <v>2021</v>
      </c>
      <c r="B6" s="457">
        <v>89.3</v>
      </c>
      <c r="C6" s="458">
        <v>90</v>
      </c>
      <c r="D6" s="976">
        <v>88.7</v>
      </c>
      <c r="E6" s="457">
        <v>0</v>
      </c>
      <c r="F6" s="458">
        <v>0</v>
      </c>
      <c r="G6" s="976">
        <v>0</v>
      </c>
      <c r="H6" s="457">
        <v>53</v>
      </c>
      <c r="I6" s="458">
        <v>29</v>
      </c>
      <c r="J6" s="976">
        <v>24</v>
      </c>
      <c r="K6" s="457">
        <v>87</v>
      </c>
      <c r="L6" s="458">
        <v>42</v>
      </c>
      <c r="M6" s="976">
        <v>45</v>
      </c>
      <c r="N6" s="457">
        <v>87.9</v>
      </c>
      <c r="O6" s="458">
        <v>85.7</v>
      </c>
      <c r="P6" s="976">
        <v>90</v>
      </c>
      <c r="Q6" s="457">
        <v>2.2999999999999998</v>
      </c>
      <c r="R6" s="458">
        <v>2.9</v>
      </c>
      <c r="S6" s="976">
        <v>1.8</v>
      </c>
    </row>
    <row r="7" spans="1:19" x14ac:dyDescent="0.25">
      <c r="A7" s="286">
        <v>2022</v>
      </c>
      <c r="B7" s="601">
        <v>96.3</v>
      </c>
      <c r="C7" s="612">
        <v>95.6</v>
      </c>
      <c r="D7" s="980">
        <v>97.1</v>
      </c>
      <c r="E7" s="601">
        <v>0</v>
      </c>
      <c r="F7" s="612">
        <v>0</v>
      </c>
      <c r="G7" s="980">
        <v>0</v>
      </c>
      <c r="H7" s="601">
        <v>53</v>
      </c>
      <c r="I7" s="612">
        <v>33</v>
      </c>
      <c r="J7" s="980">
        <v>20</v>
      </c>
      <c r="K7" s="601">
        <v>94</v>
      </c>
      <c r="L7" s="612">
        <v>48</v>
      </c>
      <c r="M7" s="980">
        <v>46</v>
      </c>
      <c r="N7" s="601">
        <v>116.1</v>
      </c>
      <c r="O7" s="612">
        <v>111.6</v>
      </c>
      <c r="P7" s="980">
        <v>121.1</v>
      </c>
      <c r="Q7" s="601">
        <v>0.6</v>
      </c>
      <c r="R7" s="612">
        <v>1.5</v>
      </c>
      <c r="S7" s="980">
        <v>-0.3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59</v>
      </c>
      <c r="I8" s="981">
        <v>27</v>
      </c>
      <c r="J8" s="979">
        <v>32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419769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35319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47</v>
      </c>
      <c r="C5" s="616">
        <v>28</v>
      </c>
      <c r="D5" s="616">
        <v>19</v>
      </c>
      <c r="E5" s="599">
        <v>133</v>
      </c>
      <c r="F5" s="616">
        <v>53</v>
      </c>
      <c r="G5" s="945">
        <v>80</v>
      </c>
      <c r="H5" s="616">
        <v>0</v>
      </c>
      <c r="I5" s="616">
        <v>0</v>
      </c>
      <c r="J5" s="616">
        <v>0</v>
      </c>
      <c r="K5" s="217">
        <f>SUM(B5,E5,H5)</f>
        <v>180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45</v>
      </c>
      <c r="C6" s="612">
        <v>31</v>
      </c>
      <c r="D6" s="946">
        <v>14</v>
      </c>
      <c r="E6" s="601">
        <v>115</v>
      </c>
      <c r="F6" s="612">
        <v>51</v>
      </c>
      <c r="G6" s="946">
        <v>64</v>
      </c>
      <c r="H6" s="601">
        <v>0</v>
      </c>
      <c r="I6" s="612">
        <v>0</v>
      </c>
      <c r="J6" s="612">
        <v>0</v>
      </c>
      <c r="K6" s="218">
        <f>SUM(B6,E6,H6)</f>
        <v>160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28</v>
      </c>
      <c r="C7" s="612">
        <v>17</v>
      </c>
      <c r="D7" s="946">
        <v>11</v>
      </c>
      <c r="E7" s="601">
        <v>113</v>
      </c>
      <c r="F7" s="612">
        <v>50</v>
      </c>
      <c r="G7" s="946">
        <v>63</v>
      </c>
      <c r="H7" s="601">
        <v>0</v>
      </c>
      <c r="I7" s="612">
        <v>0</v>
      </c>
      <c r="J7" s="612">
        <v>0</v>
      </c>
      <c r="K7" s="218">
        <f>SUM(B7,E7,H7)</f>
        <v>141</v>
      </c>
      <c r="M7" s="106" t="s">
        <v>285</v>
      </c>
      <c r="N7" s="220">
        <f>IF(ISBLANK(G7),"",G7)</f>
        <v>63</v>
      </c>
      <c r="O7" s="107">
        <f>IF(ISBLANK(F7),"",F7)</f>
        <v>50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11</v>
      </c>
      <c r="O8" s="83">
        <f>IF(ISBLANK(C7),"",C7)</f>
        <v>17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63</v>
      </c>
      <c r="O14" s="107">
        <f>IF(ISBLANK(F7),"",F7)</f>
        <v>50</v>
      </c>
      <c r="P14" s="211"/>
    </row>
    <row r="15" spans="1:17" ht="26.25" customHeight="1" x14ac:dyDescent="0.25">
      <c r="M15" s="108" t="s">
        <v>516</v>
      </c>
      <c r="N15" s="170">
        <f>IF(ISBLANK(D7),"",D7)</f>
        <v>11</v>
      </c>
      <c r="O15" s="83">
        <f>IF(ISBLANK(C7),"",C7)</f>
        <v>17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17</v>
      </c>
      <c r="C21" s="616">
        <v>8</v>
      </c>
      <c r="D21" s="616">
        <v>9</v>
      </c>
      <c r="E21" s="599">
        <v>42</v>
      </c>
      <c r="F21" s="616">
        <v>20</v>
      </c>
      <c r="G21" s="945">
        <v>22</v>
      </c>
      <c r="H21" s="616">
        <v>0</v>
      </c>
      <c r="I21" s="616">
        <v>0</v>
      </c>
      <c r="J21" s="616">
        <v>0</v>
      </c>
      <c r="K21" s="217">
        <f>SUM(B21,E21,H21)</f>
        <v>59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17</v>
      </c>
      <c r="C22" s="1028">
        <v>6</v>
      </c>
      <c r="D22" s="980">
        <v>11</v>
      </c>
      <c r="E22" s="1034">
        <v>29</v>
      </c>
      <c r="F22" s="1028">
        <v>14</v>
      </c>
      <c r="G22" s="980">
        <v>15</v>
      </c>
      <c r="H22" s="1034">
        <v>0</v>
      </c>
      <c r="I22" s="1028">
        <v>0</v>
      </c>
      <c r="J22" s="1028">
        <v>0</v>
      </c>
      <c r="K22" s="218">
        <f>SUM(B22,E22,H22)</f>
        <v>46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16</v>
      </c>
      <c r="C23" s="1028">
        <v>9</v>
      </c>
      <c r="D23" s="980">
        <v>7</v>
      </c>
      <c r="E23" s="1034">
        <v>50</v>
      </c>
      <c r="F23" s="1028">
        <v>18</v>
      </c>
      <c r="G23" s="980">
        <v>32</v>
      </c>
      <c r="H23" s="1034">
        <v>0</v>
      </c>
      <c r="I23" s="1028">
        <v>0</v>
      </c>
      <c r="J23" s="1028">
        <v>0</v>
      </c>
      <c r="K23" s="218">
        <f>SUM(B23,E23,H23)</f>
        <v>66</v>
      </c>
      <c r="M23" s="106" t="s">
        <v>285</v>
      </c>
      <c r="N23" s="220">
        <f>IF(ISBLANK(G23),"",G23)</f>
        <v>32</v>
      </c>
      <c r="O23" s="107">
        <f>IF(ISBLANK(F23),"",F23)</f>
        <v>18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7</v>
      </c>
      <c r="O24" s="109">
        <f>IF(ISBLANK(C23),"",C23)</f>
        <v>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32</v>
      </c>
      <c r="O30" s="107">
        <f>IF(ISBLANK(F23),"",F23)</f>
        <v>18</v>
      </c>
      <c r="P30" s="211"/>
    </row>
    <row r="31" spans="1:17" ht="27.75" customHeight="1" x14ac:dyDescent="0.25">
      <c r="M31" s="108" t="s">
        <v>516</v>
      </c>
      <c r="N31" s="221">
        <f>IF(ISBLANK(D23),"",D23)</f>
        <v>7</v>
      </c>
      <c r="O31" s="109">
        <f>IF(ISBLANK(C23),"",C23)</f>
        <v>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295644</v>
      </c>
      <c r="D5" s="253"/>
    </row>
    <row r="6" spans="1:4" ht="30" x14ac:dyDescent="0.25">
      <c r="A6" s="686" t="s">
        <v>474</v>
      </c>
      <c r="B6" s="617">
        <v>124125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107</v>
      </c>
      <c r="C5" s="207">
        <v>72</v>
      </c>
      <c r="G5" s="113"/>
      <c r="H5" s="174" t="s">
        <v>586</v>
      </c>
      <c r="I5" s="207">
        <v>28</v>
      </c>
      <c r="J5" s="207">
        <v>19</v>
      </c>
    </row>
    <row r="6" spans="1:13" ht="15" customHeight="1" x14ac:dyDescent="0.25">
      <c r="A6" s="175" t="s">
        <v>587</v>
      </c>
      <c r="B6" s="208">
        <v>620</v>
      </c>
      <c r="C6" s="208">
        <v>141</v>
      </c>
      <c r="G6" s="113"/>
      <c r="H6" s="175" t="s">
        <v>587</v>
      </c>
      <c r="I6" s="208">
        <v>157</v>
      </c>
      <c r="J6" s="208">
        <v>64</v>
      </c>
    </row>
    <row r="7" spans="1:13" ht="15" customHeight="1" x14ac:dyDescent="0.25">
      <c r="A7" s="175" t="s">
        <v>588</v>
      </c>
      <c r="B7" s="208">
        <v>2234</v>
      </c>
      <c r="C7" s="208">
        <v>1331</v>
      </c>
      <c r="G7" s="113"/>
      <c r="H7" s="175" t="s">
        <v>588</v>
      </c>
      <c r="I7" s="208">
        <v>1189</v>
      </c>
      <c r="J7" s="208">
        <v>437</v>
      </c>
    </row>
    <row r="8" spans="1:13" ht="15" customHeight="1" x14ac:dyDescent="0.25">
      <c r="A8" s="175" t="s">
        <v>589</v>
      </c>
      <c r="B8" s="208">
        <v>1910</v>
      </c>
      <c r="C8" s="208">
        <v>1960</v>
      </c>
      <c r="G8" s="113"/>
      <c r="H8" s="175" t="s">
        <v>589</v>
      </c>
      <c r="I8" s="208">
        <v>1733</v>
      </c>
      <c r="J8" s="208">
        <v>1425</v>
      </c>
    </row>
    <row r="9" spans="1:13" ht="15" customHeight="1" x14ac:dyDescent="0.25">
      <c r="A9" s="175" t="s">
        <v>590</v>
      </c>
      <c r="B9" s="208">
        <v>1811</v>
      </c>
      <c r="C9" s="208">
        <v>2705</v>
      </c>
      <c r="G9" s="113"/>
      <c r="H9" s="175" t="s">
        <v>590</v>
      </c>
      <c r="I9" s="208">
        <v>1933</v>
      </c>
      <c r="J9" s="208">
        <v>2779</v>
      </c>
    </row>
    <row r="10" spans="1:13" ht="15" customHeight="1" x14ac:dyDescent="0.25">
      <c r="A10" s="175" t="s">
        <v>591</v>
      </c>
      <c r="B10" s="208">
        <v>166</v>
      </c>
      <c r="C10" s="208">
        <v>211</v>
      </c>
      <c r="G10" s="113"/>
      <c r="H10" s="175" t="s">
        <v>591</v>
      </c>
      <c r="I10" s="208">
        <v>151</v>
      </c>
      <c r="J10" s="208">
        <v>201</v>
      </c>
    </row>
    <row r="11" spans="1:13" ht="15" customHeight="1" x14ac:dyDescent="0.25">
      <c r="A11" s="176" t="s">
        <v>592</v>
      </c>
      <c r="B11" s="209">
        <v>184</v>
      </c>
      <c r="C11" s="209">
        <v>181</v>
      </c>
      <c r="G11" s="113"/>
      <c r="H11" s="176" t="s">
        <v>592</v>
      </c>
      <c r="I11" s="209">
        <v>293</v>
      </c>
      <c r="J11" s="209">
        <v>273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107</v>
      </c>
      <c r="C17" s="178">
        <f>IF(ISBLANK(C5),"0",C5)</f>
        <v>72</v>
      </c>
      <c r="G17" s="113"/>
      <c r="H17" s="174" t="s">
        <v>586</v>
      </c>
      <c r="I17" s="177">
        <f>IF(ISBLANK(I5),"0",I5)</f>
        <v>28</v>
      </c>
      <c r="J17" s="178">
        <f>IF(ISBLANK(J5),"0",J5)</f>
        <v>19</v>
      </c>
    </row>
    <row r="18" spans="1:13" ht="15" customHeight="1" x14ac:dyDescent="0.25">
      <c r="A18" s="175" t="s">
        <v>587</v>
      </c>
      <c r="B18" s="179">
        <f t="shared" ref="B18:C18" si="0">IF(ISBLANK(B6),"0",B6)</f>
        <v>620</v>
      </c>
      <c r="C18" s="180">
        <f t="shared" si="0"/>
        <v>141</v>
      </c>
      <c r="G18" s="113"/>
      <c r="H18" s="175" t="s">
        <v>587</v>
      </c>
      <c r="I18" s="179">
        <f t="shared" ref="I18:J18" si="1">IF(ISBLANK(I6),"0",I6)</f>
        <v>157</v>
      </c>
      <c r="J18" s="180">
        <f t="shared" si="1"/>
        <v>64</v>
      </c>
    </row>
    <row r="19" spans="1:13" ht="15" customHeight="1" x14ac:dyDescent="0.25">
      <c r="A19" s="175" t="s">
        <v>588</v>
      </c>
      <c r="B19" s="179">
        <f t="shared" ref="B19:C19" si="2">IF(ISBLANK(B7),"0",B7)</f>
        <v>2234</v>
      </c>
      <c r="C19" s="180">
        <f t="shared" si="2"/>
        <v>1331</v>
      </c>
      <c r="G19" s="113"/>
      <c r="H19" s="175" t="s">
        <v>588</v>
      </c>
      <c r="I19" s="179">
        <f t="shared" ref="I19:J19" si="3">IF(ISBLANK(I7),"0",I7)</f>
        <v>1189</v>
      </c>
      <c r="J19" s="180">
        <f t="shared" si="3"/>
        <v>437</v>
      </c>
    </row>
    <row r="20" spans="1:13" ht="15" customHeight="1" x14ac:dyDescent="0.25">
      <c r="A20" s="175" t="s">
        <v>589</v>
      </c>
      <c r="B20" s="179">
        <f t="shared" ref="B20:C20" si="4">IF(ISBLANK(B8),"0",B8)</f>
        <v>1910</v>
      </c>
      <c r="C20" s="180">
        <f t="shared" si="4"/>
        <v>1960</v>
      </c>
      <c r="G20" s="113"/>
      <c r="H20" s="175" t="s">
        <v>589</v>
      </c>
      <c r="I20" s="179">
        <f t="shared" ref="I20:J20" si="5">IF(ISBLANK(I8),"0",I8)</f>
        <v>1733</v>
      </c>
      <c r="J20" s="180">
        <f t="shared" si="5"/>
        <v>1425</v>
      </c>
    </row>
    <row r="21" spans="1:13" ht="15" customHeight="1" x14ac:dyDescent="0.25">
      <c r="A21" s="175" t="s">
        <v>590</v>
      </c>
      <c r="B21" s="179">
        <f t="shared" ref="B21:C21" si="6">IF(ISBLANK(B9),"0",B9)</f>
        <v>1811</v>
      </c>
      <c r="C21" s="180">
        <f t="shared" si="6"/>
        <v>2705</v>
      </c>
      <c r="G21" s="113"/>
      <c r="H21" s="175" t="s">
        <v>590</v>
      </c>
      <c r="I21" s="179">
        <f t="shared" ref="I21:J21" si="7">IF(ISBLANK(I9),"0",I9)</f>
        <v>1933</v>
      </c>
      <c r="J21" s="180">
        <f t="shared" si="7"/>
        <v>2779</v>
      </c>
    </row>
    <row r="22" spans="1:13" ht="15" customHeight="1" x14ac:dyDescent="0.25">
      <c r="A22" s="175" t="s">
        <v>591</v>
      </c>
      <c r="B22" s="179">
        <f t="shared" ref="B22:C22" si="8">IF(ISBLANK(B10),"0",B10)</f>
        <v>166</v>
      </c>
      <c r="C22" s="180">
        <f t="shared" si="8"/>
        <v>211</v>
      </c>
      <c r="G22" s="113"/>
      <c r="H22" s="175" t="s">
        <v>591</v>
      </c>
      <c r="I22" s="179">
        <f t="shared" ref="I22:J22" si="9">IF(ISBLANK(I10),"0",I10)</f>
        <v>151</v>
      </c>
      <c r="J22" s="180">
        <f t="shared" si="9"/>
        <v>201</v>
      </c>
    </row>
    <row r="23" spans="1:13" ht="15" customHeight="1" x14ac:dyDescent="0.25">
      <c r="A23" s="176" t="s">
        <v>592</v>
      </c>
      <c r="B23" s="181">
        <f t="shared" ref="B23:C23" si="10">IF(ISBLANK(B11),"0",B11)</f>
        <v>184</v>
      </c>
      <c r="C23" s="182">
        <f t="shared" si="10"/>
        <v>181</v>
      </c>
      <c r="G23" s="113"/>
      <c r="H23" s="176" t="s">
        <v>592</v>
      </c>
      <c r="I23" s="181">
        <f t="shared" ref="I23:J23" si="11">IF(ISBLANK(I11),"0",I11)</f>
        <v>293</v>
      </c>
      <c r="J23" s="182">
        <f t="shared" si="11"/>
        <v>273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1.5216154721274175</v>
      </c>
      <c r="C29" s="184">
        <f>C17/SUM(C17:C23)*100</f>
        <v>1.0907438266929252</v>
      </c>
      <c r="D29" s="253"/>
      <c r="E29" s="253"/>
      <c r="G29" s="113"/>
      <c r="H29" s="174" t="s">
        <v>593</v>
      </c>
      <c r="I29" s="184">
        <f>I17/SUM(I17:I23)*100</f>
        <v>0.51057622173595918</v>
      </c>
      <c r="J29" s="184">
        <f>J17/SUM(J17:J23)*100</f>
        <v>0.36552520200076954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8.8168373151308312</v>
      </c>
      <c r="C30" s="185">
        <f>C18/SUM(C17:C23)*100</f>
        <v>2.1360399939403121</v>
      </c>
      <c r="D30" s="253"/>
      <c r="E30" s="253"/>
      <c r="G30" s="113"/>
      <c r="H30" s="175" t="s">
        <v>594</v>
      </c>
      <c r="I30" s="185">
        <f>I18/SUM(I17:I23)*100</f>
        <v>2.8628738147337707</v>
      </c>
      <c r="J30" s="185">
        <f>J18/SUM(J17:J23)*100</f>
        <v>1.2312427856868027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31.769055745164959</v>
      </c>
      <c r="C31" s="185">
        <f>C19/SUM(C17:C23)*100</f>
        <v>20.163611574003941</v>
      </c>
      <c r="D31" s="253"/>
      <c r="E31" s="253"/>
      <c r="G31" s="113"/>
      <c r="H31" s="175" t="s">
        <v>595</v>
      </c>
      <c r="I31" s="185">
        <f>I19/SUM(I17:I23)*100</f>
        <v>21.681254558716265</v>
      </c>
      <c r="J31" s="185">
        <f>J19/SUM(J17:J23)*100</f>
        <v>8.4070796460176993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27.161547212741755</v>
      </c>
      <c r="C32" s="185">
        <f>C20/SUM(C17:C23)*100</f>
        <v>29.692470837751856</v>
      </c>
      <c r="D32" s="253"/>
      <c r="E32" s="253"/>
      <c r="G32" s="113"/>
      <c r="H32" s="175" t="s">
        <v>596</v>
      </c>
      <c r="I32" s="185">
        <f>I20/SUM(I17:I23)*100</f>
        <v>31.601021152443469</v>
      </c>
      <c r="J32" s="185">
        <f>J20/SUM(J17:J23)*100</f>
        <v>27.414390150057717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25.753697383390218</v>
      </c>
      <c r="C33" s="185">
        <f>C21/SUM(C17:C23)*100</f>
        <v>40.978639600060596</v>
      </c>
      <c r="D33" s="253"/>
      <c r="E33" s="253"/>
      <c r="G33" s="113"/>
      <c r="H33" s="175" t="s">
        <v>597</v>
      </c>
      <c r="I33" s="185">
        <f>I21/SUM(I17:I23)*100</f>
        <v>35.247994164843185</v>
      </c>
      <c r="J33" s="185">
        <f>J21/SUM(J17:J23)*100</f>
        <v>53.462870334744125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2.3606370875995446</v>
      </c>
      <c r="C34" s="185">
        <f>C22/SUM(C17:C23)*100</f>
        <v>3.1964853810028782</v>
      </c>
      <c r="D34" s="253"/>
      <c r="E34" s="253"/>
      <c r="G34" s="113"/>
      <c r="H34" s="175" t="s">
        <v>598</v>
      </c>
      <c r="I34" s="185">
        <f>I22/SUM(I17:I23)*100</f>
        <v>2.7534646243617797</v>
      </c>
      <c r="J34" s="185">
        <f>J22/SUM(J17:J23)*100</f>
        <v>3.8668718737976144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2.6166097838452784</v>
      </c>
      <c r="C35" s="186">
        <f>C23/SUM(C17:C23)*100</f>
        <v>2.7420087865474927</v>
      </c>
      <c r="D35" s="253"/>
      <c r="E35" s="253"/>
      <c r="G35" s="113"/>
      <c r="H35" s="176" t="s">
        <v>599</v>
      </c>
      <c r="I35" s="186">
        <f>I23/SUM(I17:I23)*100</f>
        <v>5.3428154631655724</v>
      </c>
      <c r="J35" s="186">
        <f>J23/SUM(J17:J23)*100</f>
        <v>5.2520200076952674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1.5216154721274175</v>
      </c>
      <c r="C41" s="184">
        <f t="shared" si="12"/>
        <v>1.0907438266929252</v>
      </c>
      <c r="G41" s="113"/>
      <c r="H41" s="174" t="s">
        <v>601</v>
      </c>
      <c r="I41" s="184">
        <f t="shared" ref="I41:J41" si="13">I29</f>
        <v>0.51057622173595918</v>
      </c>
      <c r="J41" s="184">
        <f t="shared" si="13"/>
        <v>0.36552520200076954</v>
      </c>
    </row>
    <row r="42" spans="1:12" x14ac:dyDescent="0.25">
      <c r="A42" s="175" t="s">
        <v>602</v>
      </c>
      <c r="B42" s="185">
        <f t="shared" si="12"/>
        <v>8.8168373151308312</v>
      </c>
      <c r="C42" s="185">
        <f t="shared" si="12"/>
        <v>2.1360399939403121</v>
      </c>
      <c r="G42" s="113"/>
      <c r="H42" s="175" t="s">
        <v>602</v>
      </c>
      <c r="I42" s="185">
        <f t="shared" ref="I42:J42" si="14">I30</f>
        <v>2.8628738147337707</v>
      </c>
      <c r="J42" s="185">
        <f t="shared" si="14"/>
        <v>1.2312427856868027</v>
      </c>
    </row>
    <row r="43" spans="1:12" x14ac:dyDescent="0.25">
      <c r="A43" s="175" t="s">
        <v>603</v>
      </c>
      <c r="B43" s="185">
        <f t="shared" si="12"/>
        <v>31.769055745164959</v>
      </c>
      <c r="C43" s="185">
        <f t="shared" si="12"/>
        <v>20.163611574003941</v>
      </c>
      <c r="G43" s="113"/>
      <c r="H43" s="175" t="s">
        <v>603</v>
      </c>
      <c r="I43" s="185">
        <f t="shared" ref="I43:J43" si="15">I31</f>
        <v>21.681254558716265</v>
      </c>
      <c r="J43" s="185">
        <f t="shared" si="15"/>
        <v>8.4070796460176993</v>
      </c>
    </row>
    <row r="44" spans="1:12" x14ac:dyDescent="0.25">
      <c r="A44" s="175" t="s">
        <v>604</v>
      </c>
      <c r="B44" s="185">
        <f t="shared" si="12"/>
        <v>27.161547212741755</v>
      </c>
      <c r="C44" s="185">
        <f t="shared" si="12"/>
        <v>29.692470837751856</v>
      </c>
      <c r="G44" s="113"/>
      <c r="H44" s="175" t="s">
        <v>604</v>
      </c>
      <c r="I44" s="185">
        <f t="shared" ref="I44:J44" si="16">I32</f>
        <v>31.601021152443469</v>
      </c>
      <c r="J44" s="185">
        <f t="shared" si="16"/>
        <v>27.414390150057717</v>
      </c>
    </row>
    <row r="45" spans="1:12" x14ac:dyDescent="0.25">
      <c r="A45" s="175" t="s">
        <v>605</v>
      </c>
      <c r="B45" s="185">
        <f t="shared" si="12"/>
        <v>25.753697383390218</v>
      </c>
      <c r="C45" s="185">
        <f t="shared" si="12"/>
        <v>40.978639600060596</v>
      </c>
      <c r="G45" s="113"/>
      <c r="H45" s="175" t="s">
        <v>605</v>
      </c>
      <c r="I45" s="185">
        <f t="shared" ref="I45:J45" si="17">I33</f>
        <v>35.247994164843185</v>
      </c>
      <c r="J45" s="185">
        <f t="shared" si="17"/>
        <v>53.462870334744125</v>
      </c>
    </row>
    <row r="46" spans="1:12" x14ac:dyDescent="0.25">
      <c r="A46" s="175" t="s">
        <v>606</v>
      </c>
      <c r="B46" s="185">
        <f t="shared" si="12"/>
        <v>2.3606370875995446</v>
      </c>
      <c r="C46" s="185">
        <f t="shared" si="12"/>
        <v>3.1964853810028782</v>
      </c>
      <c r="G46" s="113"/>
      <c r="H46" s="175" t="s">
        <v>606</v>
      </c>
      <c r="I46" s="185">
        <f t="shared" ref="I46:J46" si="18">I34</f>
        <v>2.7534646243617797</v>
      </c>
      <c r="J46" s="185">
        <f t="shared" si="18"/>
        <v>3.8668718737976144</v>
      </c>
    </row>
    <row r="47" spans="1:12" x14ac:dyDescent="0.25">
      <c r="A47" s="176" t="s">
        <v>607</v>
      </c>
      <c r="B47" s="186">
        <f t="shared" si="12"/>
        <v>2.6166097838452784</v>
      </c>
      <c r="C47" s="186">
        <f t="shared" si="12"/>
        <v>2.7420087865474927</v>
      </c>
      <c r="G47" s="113"/>
      <c r="H47" s="176" t="s">
        <v>607</v>
      </c>
      <c r="I47" s="186">
        <f t="shared" ref="I47:J47" si="19">I35</f>
        <v>5.3428154631655724</v>
      </c>
      <c r="J47" s="186">
        <f t="shared" si="19"/>
        <v>5.2520200076952674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5234</v>
      </c>
      <c r="C5" s="207">
        <v>4400</v>
      </c>
      <c r="D5" s="253"/>
      <c r="E5" s="253"/>
      <c r="F5" s="1003"/>
      <c r="H5" s="174" t="s">
        <v>624</v>
      </c>
      <c r="I5" s="207">
        <v>2051</v>
      </c>
      <c r="J5" s="207">
        <v>1491</v>
      </c>
    </row>
    <row r="6" spans="1:10" ht="15" customHeight="1" x14ac:dyDescent="0.25">
      <c r="A6" s="175" t="s">
        <v>625</v>
      </c>
      <c r="B6" s="208">
        <v>777</v>
      </c>
      <c r="C6" s="208">
        <v>866</v>
      </c>
      <c r="D6" s="253"/>
      <c r="E6" s="253"/>
      <c r="F6" s="1003"/>
      <c r="H6" s="175" t="s">
        <v>625</v>
      </c>
      <c r="I6" s="208">
        <v>2140</v>
      </c>
      <c r="J6" s="208">
        <v>2418</v>
      </c>
    </row>
    <row r="7" spans="1:10" ht="15" customHeight="1" x14ac:dyDescent="0.25">
      <c r="A7" s="176" t="s">
        <v>626</v>
      </c>
      <c r="B7" s="209">
        <v>1021</v>
      </c>
      <c r="C7" s="209">
        <v>1335</v>
      </c>
      <c r="D7" s="253"/>
      <c r="E7" s="253"/>
      <c r="F7" s="1003"/>
      <c r="H7" s="175" t="s">
        <v>626</v>
      </c>
      <c r="I7" s="208">
        <v>1258</v>
      </c>
      <c r="J7" s="208">
        <v>1267</v>
      </c>
    </row>
    <row r="8" spans="1:10" x14ac:dyDescent="0.25">
      <c r="D8" s="253"/>
      <c r="E8" s="253"/>
      <c r="F8" s="1003"/>
      <c r="H8" s="176" t="s">
        <v>2351</v>
      </c>
      <c r="I8" s="209">
        <v>35</v>
      </c>
      <c r="J8" s="209">
        <v>22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5234</v>
      </c>
      <c r="C13" s="178">
        <f>IF(ISBLANK(C5),"0",C5)</f>
        <v>4400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777</v>
      </c>
      <c r="C14" s="180">
        <f t="shared" si="0"/>
        <v>866</v>
      </c>
      <c r="D14" s="253"/>
      <c r="E14" s="253"/>
      <c r="F14" s="1003"/>
      <c r="H14" s="174" t="s">
        <v>624</v>
      </c>
      <c r="I14" s="177">
        <f>IF(ISBLANK(I5),"0",I5)</f>
        <v>2051</v>
      </c>
      <c r="J14" s="178">
        <f>IF(ISBLANK(J5),"0",J5)</f>
        <v>1491</v>
      </c>
    </row>
    <row r="15" spans="1:10" ht="15" customHeight="1" x14ac:dyDescent="0.25">
      <c r="A15" s="176" t="s">
        <v>626</v>
      </c>
      <c r="B15" s="181">
        <f t="shared" si="0"/>
        <v>1021</v>
      </c>
      <c r="C15" s="182">
        <f t="shared" si="0"/>
        <v>1335</v>
      </c>
      <c r="D15" s="253"/>
      <c r="E15" s="253"/>
      <c r="F15" s="1003"/>
      <c r="H15" s="175" t="s">
        <v>625</v>
      </c>
      <c r="I15" s="179">
        <f t="shared" ref="I15:J15" si="1">IF(ISBLANK(I6),"0",I6)</f>
        <v>2140</v>
      </c>
      <c r="J15" s="180">
        <f t="shared" si="1"/>
        <v>2418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1258</v>
      </c>
      <c r="J16" s="180">
        <f t="shared" si="2"/>
        <v>1267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35</v>
      </c>
      <c r="J17" s="182">
        <f t="shared" si="3"/>
        <v>22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74.431171786120586</v>
      </c>
      <c r="C21" s="184">
        <f>C13/SUM(C13:C15)*100</f>
        <v>66.656567186789886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11.04948805460751</v>
      </c>
      <c r="C22" s="185">
        <f>C14/SUM(C13:C15)*100</f>
        <v>13.119224359945465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14.519340159271902</v>
      </c>
      <c r="C23" s="186">
        <f>C15/SUM(C13:C15)*100</f>
        <v>20.224208453264659</v>
      </c>
      <c r="D23" s="253"/>
      <c r="E23" s="253"/>
      <c r="F23" s="1003"/>
      <c r="H23" s="174" t="s">
        <v>629</v>
      </c>
      <c r="I23" s="184">
        <f>I14/SUM(I14:I17)*100</f>
        <v>37.399708242159008</v>
      </c>
      <c r="J23" s="184">
        <f>J14/SUM(J14:J17)*100</f>
        <v>28.68410927279723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39.02261123267688</v>
      </c>
      <c r="J24" s="185">
        <f>J15/SUM(J14:J17)*100</f>
        <v>46.517891496729511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22.939460247994166</v>
      </c>
      <c r="J25" s="185">
        <f>J16/SUM(J14:J17)*100</f>
        <v>24.37475952289342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0.63822027716994889</v>
      </c>
      <c r="J26" s="186">
        <f>J17/SUM(J14:J17)*100</f>
        <v>0.42323970757983836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74.431171786120586</v>
      </c>
      <c r="C29" s="189">
        <f t="shared" si="4"/>
        <v>66.656567186789886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11.04948805460751</v>
      </c>
      <c r="C30" s="192">
        <f t="shared" si="4"/>
        <v>13.119224359945465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14.519340159271902</v>
      </c>
      <c r="C31" s="195">
        <f t="shared" si="4"/>
        <v>20.224208453264659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37.399708242159008</v>
      </c>
      <c r="J32" s="189">
        <f>J23</f>
        <v>28.68410927279723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39.02261123267688</v>
      </c>
      <c r="J33" s="192">
        <f t="shared" si="5"/>
        <v>46.517891496729511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22.939460247994166</v>
      </c>
      <c r="J34" s="192">
        <f t="shared" si="6"/>
        <v>24.37475952289342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0.63822027716994889</v>
      </c>
      <c r="J35" s="195">
        <f t="shared" si="7"/>
        <v>0.42323970757983836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721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26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11885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16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5.3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24.7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-19.399999999999999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72.75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50.7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316.8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</v>
      </c>
      <c r="C5" s="655">
        <v>1</v>
      </c>
      <c r="E5" s="28"/>
      <c r="J5" s="654" t="s">
        <v>542</v>
      </c>
      <c r="K5" s="669">
        <f>IF(ISBLANK(B5),"",B5)</f>
        <v>1</v>
      </c>
      <c r="L5" s="618">
        <f>IF(ISBLANK(C5),"",C5)</f>
        <v>1</v>
      </c>
      <c r="N5" s="28"/>
    </row>
    <row r="6" spans="1:15" x14ac:dyDescent="0.25">
      <c r="A6" s="656" t="s">
        <v>543</v>
      </c>
      <c r="B6" s="657">
        <v>1</v>
      </c>
      <c r="C6" s="657">
        <v>0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0</v>
      </c>
      <c r="N6" s="44"/>
    </row>
    <row r="7" spans="1:15" x14ac:dyDescent="0.25">
      <c r="A7" s="656" t="s">
        <v>641</v>
      </c>
      <c r="B7" s="657">
        <v>5</v>
      </c>
      <c r="C7" s="657">
        <v>13</v>
      </c>
      <c r="E7" s="44"/>
      <c r="J7" s="656" t="s">
        <v>641</v>
      </c>
      <c r="K7" s="670">
        <f t="shared" si="0"/>
        <v>5</v>
      </c>
      <c r="L7" s="619">
        <f t="shared" si="1"/>
        <v>13</v>
      </c>
      <c r="N7" s="44"/>
    </row>
    <row r="8" spans="1:15" x14ac:dyDescent="0.25">
      <c r="A8" s="650" t="s">
        <v>642</v>
      </c>
      <c r="B8" s="651">
        <v>15</v>
      </c>
      <c r="C8" s="651">
        <v>14</v>
      </c>
      <c r="E8" s="21"/>
      <c r="J8" s="650" t="s">
        <v>642</v>
      </c>
      <c r="K8" s="670">
        <f t="shared" si="0"/>
        <v>15</v>
      </c>
      <c r="L8" s="619">
        <f t="shared" si="1"/>
        <v>14</v>
      </c>
      <c r="N8" s="21"/>
    </row>
    <row r="9" spans="1:15" x14ac:dyDescent="0.25">
      <c r="A9" s="650" t="s">
        <v>643</v>
      </c>
      <c r="B9" s="651">
        <v>58</v>
      </c>
      <c r="C9" s="651">
        <v>25</v>
      </c>
      <c r="E9" s="21"/>
      <c r="J9" s="650" t="s">
        <v>643</v>
      </c>
      <c r="K9" s="670">
        <f t="shared" si="0"/>
        <v>58</v>
      </c>
      <c r="L9" s="619">
        <f t="shared" si="1"/>
        <v>25</v>
      </c>
      <c r="N9" s="21"/>
    </row>
    <row r="10" spans="1:15" x14ac:dyDescent="0.25">
      <c r="A10" s="652" t="s">
        <v>365</v>
      </c>
      <c r="B10" s="653">
        <v>506</v>
      </c>
      <c r="C10" s="653">
        <v>61</v>
      </c>
      <c r="J10" s="652" t="s">
        <v>365</v>
      </c>
      <c r="K10" s="671">
        <f t="shared" si="0"/>
        <v>506</v>
      </c>
      <c r="L10" s="620">
        <f t="shared" si="1"/>
        <v>61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7.94</v>
      </c>
      <c r="C15" s="197"/>
      <c r="D15" s="253"/>
      <c r="E15" s="211"/>
      <c r="F15" s="253"/>
      <c r="G15" s="253"/>
      <c r="J15" s="673" t="s">
        <v>488</v>
      </c>
      <c r="K15" s="674">
        <f>B15</f>
        <v>7.94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1.63</v>
      </c>
      <c r="C16" s="197"/>
      <c r="D16" s="253"/>
      <c r="E16" s="254"/>
      <c r="F16" s="253"/>
      <c r="G16" s="253"/>
      <c r="J16" s="675" t="s">
        <v>489</v>
      </c>
      <c r="K16" s="676">
        <f>B16</f>
        <v>1.63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3.32</v>
      </c>
      <c r="C18" s="197"/>
      <c r="D18" s="255"/>
      <c r="E18" s="256"/>
      <c r="F18" s="253"/>
      <c r="G18" s="253"/>
      <c r="J18" s="678" t="s">
        <v>501</v>
      </c>
      <c r="K18" s="674">
        <f>B18</f>
        <v>3.32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5.39</v>
      </c>
      <c r="C19" s="198"/>
      <c r="D19" s="255"/>
      <c r="E19" s="256"/>
      <c r="F19" s="253"/>
      <c r="G19" s="253"/>
      <c r="J19" s="672" t="s">
        <v>502</v>
      </c>
      <c r="K19" s="676">
        <f>B19</f>
        <v>5.39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4.87</v>
      </c>
      <c r="C21" s="253"/>
      <c r="D21" s="253"/>
      <c r="E21" s="253"/>
      <c r="F21" s="253"/>
      <c r="G21" s="253"/>
      <c r="J21" s="661" t="s">
        <v>498</v>
      </c>
      <c r="K21" s="679">
        <f>B21</f>
        <v>4.87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1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2</v>
      </c>
      <c r="C34" s="657">
        <v>2</v>
      </c>
      <c r="E34" s="44"/>
      <c r="J34" s="656" t="s">
        <v>641</v>
      </c>
      <c r="K34" s="670">
        <f t="shared" si="2"/>
        <v>2</v>
      </c>
      <c r="L34" s="619">
        <f t="shared" si="3"/>
        <v>2</v>
      </c>
      <c r="N34" s="44"/>
    </row>
    <row r="35" spans="1:15" x14ac:dyDescent="0.25">
      <c r="A35" s="650" t="s">
        <v>642</v>
      </c>
      <c r="B35" s="651">
        <v>1</v>
      </c>
      <c r="C35" s="651">
        <v>11</v>
      </c>
      <c r="E35" s="21"/>
      <c r="J35" s="650" t="s">
        <v>642</v>
      </c>
      <c r="K35" s="670">
        <f t="shared" si="2"/>
        <v>1</v>
      </c>
      <c r="L35" s="619">
        <f t="shared" si="3"/>
        <v>11</v>
      </c>
      <c r="N35" s="21"/>
    </row>
    <row r="36" spans="1:15" x14ac:dyDescent="0.25">
      <c r="A36" s="650" t="s">
        <v>643</v>
      </c>
      <c r="B36" s="651">
        <v>18</v>
      </c>
      <c r="C36" s="651">
        <v>8</v>
      </c>
      <c r="E36" s="21"/>
      <c r="J36" s="650" t="s">
        <v>643</v>
      </c>
      <c r="K36" s="670">
        <f t="shared" si="2"/>
        <v>18</v>
      </c>
      <c r="L36" s="619">
        <f t="shared" si="3"/>
        <v>8</v>
      </c>
      <c r="N36" s="21"/>
    </row>
    <row r="37" spans="1:15" x14ac:dyDescent="0.25">
      <c r="A37" s="652" t="s">
        <v>365</v>
      </c>
      <c r="B37" s="653">
        <v>95</v>
      </c>
      <c r="C37" s="653">
        <v>19</v>
      </c>
      <c r="J37" s="652" t="s">
        <v>365</v>
      </c>
      <c r="K37" s="671">
        <f t="shared" si="2"/>
        <v>95</v>
      </c>
      <c r="L37" s="620">
        <f t="shared" si="3"/>
        <v>19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2.04</v>
      </c>
      <c r="C42" s="197"/>
      <c r="D42" s="253"/>
      <c r="E42" s="211"/>
      <c r="F42" s="253"/>
      <c r="G42" s="253"/>
      <c r="J42" s="673" t="s">
        <v>488</v>
      </c>
      <c r="K42" s="674">
        <f>B42</f>
        <v>2.04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0.76</v>
      </c>
      <c r="C43" s="197"/>
      <c r="D43" s="253"/>
      <c r="E43" s="254"/>
      <c r="F43" s="253"/>
      <c r="G43" s="253"/>
      <c r="J43" s="675" t="s">
        <v>489</v>
      </c>
      <c r="K43" s="676">
        <f>B43</f>
        <v>0.76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0.71</v>
      </c>
      <c r="C45" s="197"/>
      <c r="D45" s="255"/>
      <c r="E45" s="256"/>
      <c r="F45" s="253"/>
      <c r="G45" s="253"/>
      <c r="J45" s="678" t="s">
        <v>501</v>
      </c>
      <c r="K45" s="674">
        <f>B45</f>
        <v>0.71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1.69</v>
      </c>
      <c r="C46" s="198"/>
      <c r="D46" s="255"/>
      <c r="E46" s="256"/>
      <c r="F46" s="253"/>
      <c r="G46" s="253"/>
      <c r="J46" s="672" t="s">
        <v>502</v>
      </c>
      <c r="K46" s="676">
        <f>B46</f>
        <v>1.69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1.42</v>
      </c>
      <c r="C48" s="253"/>
      <c r="D48" s="253"/>
      <c r="E48" s="253"/>
      <c r="F48" s="253"/>
      <c r="G48" s="253"/>
      <c r="J48" s="661" t="s">
        <v>498</v>
      </c>
      <c r="K48" s="679">
        <f>B48</f>
        <v>1.42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18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1.5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1.2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1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0.18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0.8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70.8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86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88.8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191250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16092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73.2</v>
      </c>
      <c r="E4" s="600">
        <v>0.94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57.3</v>
      </c>
      <c r="E5" s="751">
        <v>1.04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70.8</v>
      </c>
      <c r="E6" s="959">
        <v>1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18</v>
      </c>
      <c r="C4" s="643">
        <v>1.4</v>
      </c>
      <c r="D4" s="643">
        <v>1</v>
      </c>
      <c r="E4" s="643">
        <v>0.17</v>
      </c>
      <c r="F4" s="643">
        <v>1.1000000000000001</v>
      </c>
      <c r="G4" s="643">
        <v>0.8</v>
      </c>
      <c r="H4" s="1066"/>
      <c r="I4" s="253"/>
      <c r="J4" s="253"/>
      <c r="K4" s="253"/>
    </row>
    <row r="5" spans="1:11" x14ac:dyDescent="0.25">
      <c r="A5" s="480">
        <v>2021</v>
      </c>
      <c r="B5" s="602">
        <v>17</v>
      </c>
      <c r="C5" s="602">
        <v>1.4</v>
      </c>
      <c r="D5" s="602">
        <v>1.1000000000000001</v>
      </c>
      <c r="E5" s="602">
        <v>0.18</v>
      </c>
      <c r="F5" s="602">
        <v>1.1000000000000001</v>
      </c>
      <c r="G5" s="602">
        <v>0.8</v>
      </c>
      <c r="H5" s="1066"/>
      <c r="I5" s="253"/>
      <c r="J5" s="253"/>
      <c r="K5" s="253"/>
    </row>
    <row r="6" spans="1:11" x14ac:dyDescent="0.25">
      <c r="A6" s="360">
        <v>2022</v>
      </c>
      <c r="B6" s="602">
        <v>18</v>
      </c>
      <c r="C6" s="602">
        <v>1.5</v>
      </c>
      <c r="D6" s="602">
        <v>1.2</v>
      </c>
      <c r="E6" s="602">
        <v>0.18</v>
      </c>
      <c r="F6" s="602">
        <v>1</v>
      </c>
      <c r="G6" s="602">
        <v>0.8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96</v>
      </c>
      <c r="C5" s="602">
        <v>93.3</v>
      </c>
      <c r="D5" s="602">
        <v>1</v>
      </c>
      <c r="E5" s="602">
        <v>7.9</v>
      </c>
      <c r="F5" s="253"/>
      <c r="G5" s="253"/>
      <c r="H5" s="253"/>
    </row>
    <row r="6" spans="1:8" x14ac:dyDescent="0.25">
      <c r="A6" s="360">
        <v>2021</v>
      </c>
      <c r="B6" s="602">
        <v>98.7</v>
      </c>
      <c r="C6" s="602">
        <v>80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86</v>
      </c>
      <c r="C7" s="1067">
        <v>88.8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7.9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4585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38.6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1146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2940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105254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8856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4242</v>
      </c>
      <c r="C5" s="1034">
        <v>2074</v>
      </c>
      <c r="D5" s="600">
        <v>2168</v>
      </c>
      <c r="G5" s="871" t="s">
        <v>126</v>
      </c>
      <c r="H5" s="637">
        <f>IF(ISBLANK(D7),"",D7)</f>
        <v>2379</v>
      </c>
    </row>
    <row r="6" spans="1:17" x14ac:dyDescent="0.25">
      <c r="A6" s="641">
        <v>2021</v>
      </c>
      <c r="B6" s="1034">
        <v>4450</v>
      </c>
      <c r="C6" s="1034">
        <v>2143</v>
      </c>
      <c r="D6" s="602">
        <v>2307</v>
      </c>
      <c r="G6" s="635" t="s">
        <v>127</v>
      </c>
      <c r="H6" s="623">
        <f>IF(ISBLANK(C7),"",C7)</f>
        <v>2206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4585</v>
      </c>
      <c r="C7" s="1034">
        <v>2206</v>
      </c>
      <c r="D7" s="617">
        <v>2379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2379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2206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14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13.7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13.7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46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1.2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14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504</v>
      </c>
      <c r="C6" s="55">
        <v>266</v>
      </c>
      <c r="D6" s="55">
        <v>238</v>
      </c>
      <c r="E6" s="70">
        <v>757</v>
      </c>
      <c r="F6" s="55">
        <v>390</v>
      </c>
      <c r="G6" s="110">
        <v>367</v>
      </c>
      <c r="H6" s="55">
        <v>536</v>
      </c>
      <c r="I6" s="55">
        <v>282</v>
      </c>
      <c r="J6" s="55">
        <v>254</v>
      </c>
      <c r="K6" s="70">
        <v>1667</v>
      </c>
      <c r="L6" s="55">
        <v>869</v>
      </c>
      <c r="M6" s="110">
        <v>798</v>
      </c>
      <c r="N6" s="70">
        <v>2026</v>
      </c>
      <c r="O6" s="55">
        <v>1116</v>
      </c>
      <c r="P6" s="110">
        <v>910</v>
      </c>
      <c r="Q6" s="70">
        <v>7508</v>
      </c>
      <c r="R6" s="55">
        <v>3910</v>
      </c>
      <c r="S6" s="110">
        <v>3598</v>
      </c>
      <c r="T6" s="70">
        <v>12641</v>
      </c>
      <c r="U6" s="55">
        <v>6229</v>
      </c>
      <c r="V6" s="160">
        <v>6412</v>
      </c>
    </row>
    <row r="7" spans="1:22" x14ac:dyDescent="0.25">
      <c r="A7" s="286">
        <v>2021</v>
      </c>
      <c r="B7" s="167">
        <v>497</v>
      </c>
      <c r="C7" s="94">
        <v>267</v>
      </c>
      <c r="D7" s="94">
        <v>230</v>
      </c>
      <c r="E7" s="167">
        <v>722</v>
      </c>
      <c r="F7" s="94">
        <v>368</v>
      </c>
      <c r="G7" s="169">
        <v>354</v>
      </c>
      <c r="H7" s="94">
        <v>517</v>
      </c>
      <c r="I7" s="94">
        <v>271</v>
      </c>
      <c r="J7" s="94">
        <v>246</v>
      </c>
      <c r="K7" s="167">
        <v>1589</v>
      </c>
      <c r="L7" s="94">
        <v>830</v>
      </c>
      <c r="M7" s="169">
        <v>759</v>
      </c>
      <c r="N7" s="167">
        <v>1985</v>
      </c>
      <c r="O7" s="94">
        <v>1094</v>
      </c>
      <c r="P7" s="169">
        <v>891</v>
      </c>
      <c r="Q7" s="167">
        <v>7297</v>
      </c>
      <c r="R7" s="94">
        <v>3816</v>
      </c>
      <c r="S7" s="169">
        <v>3481</v>
      </c>
      <c r="T7" s="212">
        <v>12317</v>
      </c>
      <c r="U7" s="58">
        <v>6071</v>
      </c>
      <c r="V7" s="160">
        <v>6246</v>
      </c>
    </row>
    <row r="8" spans="1:22" x14ac:dyDescent="0.25">
      <c r="A8" s="219">
        <v>2022</v>
      </c>
      <c r="B8" s="72">
        <v>511</v>
      </c>
      <c r="C8" s="61">
        <v>269</v>
      </c>
      <c r="D8" s="61">
        <v>242</v>
      </c>
      <c r="E8" s="72">
        <v>623</v>
      </c>
      <c r="F8" s="61">
        <v>318</v>
      </c>
      <c r="G8" s="111">
        <v>305</v>
      </c>
      <c r="H8" s="61">
        <v>392</v>
      </c>
      <c r="I8" s="61">
        <v>202</v>
      </c>
      <c r="J8" s="61">
        <v>190</v>
      </c>
      <c r="K8" s="72">
        <v>1410</v>
      </c>
      <c r="L8" s="61">
        <v>728</v>
      </c>
      <c r="M8" s="111">
        <v>682</v>
      </c>
      <c r="N8" s="72">
        <v>1560</v>
      </c>
      <c r="O8" s="61">
        <v>837</v>
      </c>
      <c r="P8" s="111">
        <v>723</v>
      </c>
      <c r="Q8" s="72">
        <v>6593</v>
      </c>
      <c r="R8" s="61">
        <v>3418</v>
      </c>
      <c r="S8" s="111">
        <v>3175</v>
      </c>
      <c r="T8" s="72">
        <v>11885</v>
      </c>
      <c r="U8" s="61">
        <v>5826</v>
      </c>
      <c r="V8" s="111">
        <v>6059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511</v>
      </c>
      <c r="C15" s="172">
        <f>E8</f>
        <v>623</v>
      </c>
      <c r="D15" s="172">
        <f>H8</f>
        <v>392</v>
      </c>
      <c r="E15" s="172">
        <f>K8</f>
        <v>1410</v>
      </c>
      <c r="F15" s="172">
        <f>N8</f>
        <v>1560</v>
      </c>
      <c r="G15" s="172">
        <f>Q8</f>
        <v>6593</v>
      </c>
      <c r="H15" s="334">
        <f>T8</f>
        <v>11885</v>
      </c>
      <c r="M15" s="172">
        <f>K8</f>
        <v>1410</v>
      </c>
      <c r="N15" s="172">
        <f>H15-E15-O15</f>
        <v>6317</v>
      </c>
      <c r="O15" s="172">
        <f>H15-(B15+C15+G15)</f>
        <v>4158</v>
      </c>
      <c r="P15" s="29"/>
      <c r="Q15" s="100">
        <f>M15/H15*100</f>
        <v>11.863693731594447</v>
      </c>
      <c r="R15" s="100">
        <f>N15/H15*100</f>
        <v>53.15103071098023</v>
      </c>
      <c r="S15" s="100">
        <f>O15/H15*100</f>
        <v>34.985275557425325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11.863693731594447</v>
      </c>
      <c r="R18" s="100">
        <f>N15/H15*100</f>
        <v>53.15103071098023</v>
      </c>
      <c r="S18" s="100">
        <f>O15/H15*100</f>
        <v>34.985275557425325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14.7</v>
      </c>
      <c r="C23" s="361"/>
      <c r="D23" s="361"/>
      <c r="E23" s="167">
        <v>29</v>
      </c>
      <c r="F23" s="361"/>
      <c r="G23" s="362"/>
      <c r="H23" s="167">
        <v>14.71</v>
      </c>
      <c r="I23" s="94">
        <v>0</v>
      </c>
      <c r="J23" s="169">
        <v>34.479999999999997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26</v>
      </c>
      <c r="C24" s="361"/>
      <c r="D24" s="361"/>
      <c r="E24" s="167">
        <v>13</v>
      </c>
      <c r="F24" s="361"/>
      <c r="G24" s="362"/>
      <c r="H24" s="167">
        <v>25.97</v>
      </c>
      <c r="I24" s="94">
        <v>0</v>
      </c>
      <c r="J24" s="169">
        <v>48.78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15.9</v>
      </c>
      <c r="C25" s="357"/>
      <c r="D25" s="357"/>
      <c r="E25" s="72">
        <v>15.9</v>
      </c>
      <c r="F25" s="357"/>
      <c r="G25" s="461"/>
      <c r="H25" s="72">
        <v>15.87</v>
      </c>
      <c r="I25" s="61">
        <v>0</v>
      </c>
      <c r="J25" s="111">
        <v>34.479999999999997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34.479999999999997</v>
      </c>
      <c r="C32" s="674">
        <f>IF(ISBLANK(I23),"",I23)</f>
        <v>0</v>
      </c>
      <c r="F32" s="700">
        <f>A23</f>
        <v>2020</v>
      </c>
      <c r="G32" s="674">
        <f>IF(ISBLANK(J23),"",J23)</f>
        <v>34.479999999999997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48.78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48.78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34.479999999999997</v>
      </c>
      <c r="C34" s="676">
        <f t="shared" si="2"/>
        <v>0</v>
      </c>
      <c r="F34" s="702">
        <f t="shared" si="3"/>
        <v>2022</v>
      </c>
      <c r="G34" s="676">
        <f t="shared" si="4"/>
        <v>34.479999999999997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20</v>
      </c>
      <c r="C4" s="600">
        <v>0</v>
      </c>
      <c r="D4" s="600">
        <v>1</v>
      </c>
      <c r="E4" s="599">
        <v>0</v>
      </c>
      <c r="F4" s="600">
        <v>13.6</v>
      </c>
      <c r="G4" s="600">
        <v>0.6</v>
      </c>
    </row>
    <row r="5" spans="1:10" x14ac:dyDescent="0.25">
      <c r="A5" s="286">
        <v>2022</v>
      </c>
      <c r="B5" s="751">
        <v>19</v>
      </c>
      <c r="C5" s="751">
        <v>0</v>
      </c>
      <c r="D5" s="751">
        <v>0</v>
      </c>
      <c r="E5" s="753">
        <v>0</v>
      </c>
      <c r="F5" s="751">
        <v>13.7</v>
      </c>
      <c r="G5" s="751">
        <v>0</v>
      </c>
    </row>
    <row r="6" spans="1:10" x14ac:dyDescent="0.25">
      <c r="A6" s="218">
        <v>2023</v>
      </c>
      <c r="B6" s="752">
        <v>14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20</v>
      </c>
      <c r="C11" s="80">
        <f>IF(ISBLANK(D4),"",D4)</f>
        <v>1</v>
      </c>
      <c r="E11" s="103">
        <f>A4</f>
        <v>2021</v>
      </c>
      <c r="F11" s="80">
        <f>IF(ISBLANK(B4),"",B4)</f>
        <v>20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19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19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14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14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92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0.8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89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7.8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46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2.9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63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115</v>
      </c>
    </row>
    <row r="17" spans="2:3" x14ac:dyDescent="0.25">
      <c r="B17" s="253">
        <v>2022</v>
      </c>
      <c r="C17" s="1100">
        <v>108</v>
      </c>
    </row>
    <row r="18" spans="2:3" x14ac:dyDescent="0.25">
      <c r="B18" s="253">
        <v>2023</v>
      </c>
      <c r="C18" s="1100">
        <v>89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115</v>
      </c>
    </row>
    <row r="22" spans="2:3" x14ac:dyDescent="0.25">
      <c r="B22" s="636">
        <f>B17</f>
        <v>2022</v>
      </c>
      <c r="C22" s="636">
        <f t="shared" ref="C22:C23" si="0">IF(ISBLANK(C17),"",C17)</f>
        <v>108</v>
      </c>
    </row>
    <row r="23" spans="2:3" x14ac:dyDescent="0.25">
      <c r="B23" s="636">
        <f>B18</f>
        <v>2023</v>
      </c>
      <c r="C23" s="636">
        <f t="shared" si="0"/>
        <v>89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5</v>
      </c>
      <c r="C5" s="55">
        <v>13</v>
      </c>
      <c r="D5" s="55">
        <v>10</v>
      </c>
      <c r="E5" s="269">
        <f>SUM(B5:D5)</f>
        <v>28</v>
      </c>
      <c r="F5" s="71">
        <v>101</v>
      </c>
      <c r="G5" s="70">
        <v>0.3</v>
      </c>
      <c r="H5" s="55">
        <v>0.2</v>
      </c>
      <c r="I5" s="110">
        <v>0.3</v>
      </c>
      <c r="J5" s="71">
        <v>0.8</v>
      </c>
    </row>
    <row r="6" spans="1:10" x14ac:dyDescent="0.25">
      <c r="A6" s="286">
        <v>2022</v>
      </c>
      <c r="B6" s="757">
        <v>6</v>
      </c>
      <c r="C6" s="758">
        <v>16</v>
      </c>
      <c r="D6" s="758">
        <v>10</v>
      </c>
      <c r="E6" s="270">
        <f>SUM(B6:D6)</f>
        <v>32</v>
      </c>
      <c r="F6" s="214">
        <v>92</v>
      </c>
      <c r="G6" s="457">
        <v>0.4</v>
      </c>
      <c r="H6" s="458">
        <v>0.3</v>
      </c>
      <c r="I6" s="763">
        <v>0.2</v>
      </c>
      <c r="J6" s="214">
        <v>0.8</v>
      </c>
    </row>
    <row r="7" spans="1:10" x14ac:dyDescent="0.25">
      <c r="A7" s="218">
        <v>2023</v>
      </c>
      <c r="B7" s="167">
        <v>7</v>
      </c>
      <c r="C7" s="94">
        <v>14</v>
      </c>
      <c r="D7" s="94">
        <v>10</v>
      </c>
      <c r="E7" s="447">
        <f>SUM(B7:D7)</f>
        <v>31</v>
      </c>
      <c r="F7" s="168">
        <v>92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101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92</v>
      </c>
      <c r="C14" s="28"/>
      <c r="D14" s="28"/>
      <c r="F14" s="625" t="s">
        <v>1526</v>
      </c>
      <c r="G14" s="621">
        <f>IF(ISBLANK(B7),"",B7)</f>
        <v>7</v>
      </c>
      <c r="I14" s="625" t="s">
        <v>1529</v>
      </c>
      <c r="J14" s="621">
        <f>IF(ISBLANK(B7),"",B7)</f>
        <v>7</v>
      </c>
    </row>
    <row r="15" spans="1:10" x14ac:dyDescent="0.25">
      <c r="A15" s="624">
        <f t="shared" ref="A15" si="1">A7</f>
        <v>2023</v>
      </c>
      <c r="B15" s="623">
        <f t="shared" si="0"/>
        <v>92</v>
      </c>
      <c r="C15" s="28"/>
      <c r="D15" s="28"/>
      <c r="F15" s="626" t="s">
        <v>1527</v>
      </c>
      <c r="G15" s="622">
        <f>IF(ISBLANK(C7),"",C7)</f>
        <v>14</v>
      </c>
      <c r="I15" s="626" t="s">
        <v>1538</v>
      </c>
      <c r="J15" s="622">
        <f>IF(ISBLANK(C7),"",C7)</f>
        <v>14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10</v>
      </c>
      <c r="I16" s="627" t="s">
        <v>1539</v>
      </c>
      <c r="J16" s="623">
        <f>IF(ISBLANK(D7),"",D7)</f>
        <v>10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18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18.600000000000001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14</v>
      </c>
      <c r="C6" s="759"/>
      <c r="D6" s="759"/>
      <c r="E6" s="457">
        <v>11.3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13</v>
      </c>
      <c r="C7" s="759"/>
      <c r="D7" s="759"/>
      <c r="E7" s="457">
        <v>11.2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18</v>
      </c>
      <c r="C8" s="760"/>
      <c r="D8" s="760"/>
      <c r="E8" s="601">
        <v>18.600000000000001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14</v>
      </c>
      <c r="C16" s="755"/>
      <c r="I16" s="700">
        <f>A6</f>
        <v>2020</v>
      </c>
      <c r="J16" s="674">
        <f>IF(ISBLANK(E6),"",E6)</f>
        <v>11.3</v>
      </c>
      <c r="K16" s="756"/>
    </row>
    <row r="17" spans="1:10" x14ac:dyDescent="0.25">
      <c r="A17" s="701">
        <f>A7</f>
        <v>2021</v>
      </c>
      <c r="B17" s="853">
        <f>IF(ISBLANK(B7),"",B7)</f>
        <v>13</v>
      </c>
      <c r="C17" s="755"/>
      <c r="I17" s="701">
        <f>A7</f>
        <v>2021</v>
      </c>
      <c r="J17" s="853">
        <f>IF(ISBLANK(E7),"",E7)</f>
        <v>11.2</v>
      </c>
    </row>
    <row r="18" spans="1:10" x14ac:dyDescent="0.25">
      <c r="A18" s="702">
        <f>A8</f>
        <v>2022</v>
      </c>
      <c r="B18" s="676">
        <f>IF(ISBLANK(B8),"",B8)</f>
        <v>18</v>
      </c>
      <c r="C18" s="755"/>
      <c r="I18" s="702">
        <f>A8</f>
        <v>2022</v>
      </c>
      <c r="J18" s="676">
        <f>IF(ISBLANK(E8),"",E8)</f>
        <v>18.600000000000001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22</v>
      </c>
      <c r="D5" s="449">
        <f>IF(ISBLANK(B5),"",A5)</f>
        <v>2021</v>
      </c>
      <c r="E5" s="618">
        <f>IF(ISBLANK(B5),"",B5)</f>
        <v>22</v>
      </c>
      <c r="K5" s="217">
        <v>2020</v>
      </c>
      <c r="L5" s="655">
        <v>12.2</v>
      </c>
    </row>
    <row r="6" spans="1:12" x14ac:dyDescent="0.25">
      <c r="A6" s="229">
        <v>2022</v>
      </c>
      <c r="B6" s="602">
        <v>21</v>
      </c>
      <c r="D6" s="450">
        <f>IF(ISBLANK(B6),"",A6)</f>
        <v>2022</v>
      </c>
      <c r="E6" s="619">
        <f>IF(ISBLANK(B6),"",B6)</f>
        <v>21</v>
      </c>
      <c r="K6" s="286">
        <v>2021</v>
      </c>
      <c r="L6" s="657">
        <v>13</v>
      </c>
    </row>
    <row r="7" spans="1:12" x14ac:dyDescent="0.25">
      <c r="A7" s="123">
        <v>2023</v>
      </c>
      <c r="B7" s="617">
        <v>21</v>
      </c>
      <c r="D7" s="379">
        <f>IF(ISBLANK(B7),"",A7)</f>
        <v>2023</v>
      </c>
      <c r="E7" s="620">
        <f>IF(ISBLANK(B7),"",B7)</f>
        <v>21</v>
      </c>
      <c r="K7" s="219">
        <v>2022</v>
      </c>
      <c r="L7" s="617">
        <v>13.7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3</v>
      </c>
      <c r="C4" s="643">
        <v>75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21</v>
      </c>
      <c r="C5" s="602">
        <v>69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</v>
      </c>
      <c r="C6" s="602">
        <v>50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4</v>
      </c>
      <c r="C5" s="643">
        <v>3123</v>
      </c>
      <c r="D5" s="643">
        <v>1061</v>
      </c>
      <c r="E5" s="869">
        <v>33.6</v>
      </c>
      <c r="F5" s="1039">
        <v>33.299999999999997</v>
      </c>
      <c r="G5" s="1039">
        <v>33.799999999999997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4</v>
      </c>
      <c r="C6" s="657">
        <v>3036</v>
      </c>
      <c r="D6" s="657">
        <v>1113</v>
      </c>
      <c r="E6" s="657">
        <v>36.1</v>
      </c>
      <c r="F6" s="657">
        <v>35.299999999999997</v>
      </c>
      <c r="G6" s="657">
        <v>36.9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</v>
      </c>
      <c r="C7" s="617">
        <v>2940</v>
      </c>
      <c r="D7" s="617">
        <v>1146</v>
      </c>
      <c r="E7" s="617">
        <v>38.6</v>
      </c>
      <c r="F7" s="617">
        <v>37.9</v>
      </c>
      <c r="G7" s="617">
        <v>39.299999999999997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7.4</v>
      </c>
      <c r="C4" s="655">
        <v>65</v>
      </c>
      <c r="D4" s="655">
        <v>4.2</v>
      </c>
      <c r="E4" s="655">
        <v>57</v>
      </c>
      <c r="F4" s="655">
        <v>0.5</v>
      </c>
      <c r="G4" s="655">
        <v>21</v>
      </c>
      <c r="H4" s="655">
        <v>0</v>
      </c>
      <c r="I4" s="655">
        <v>45</v>
      </c>
      <c r="J4" s="655">
        <v>1.2</v>
      </c>
      <c r="K4" s="253"/>
      <c r="L4" s="253"/>
      <c r="M4" s="253"/>
    </row>
    <row r="5" spans="1:13" x14ac:dyDescent="0.25">
      <c r="A5" s="486">
        <v>2022</v>
      </c>
      <c r="B5" s="602">
        <v>7.8</v>
      </c>
      <c r="C5" s="602">
        <v>40</v>
      </c>
      <c r="D5" s="602">
        <v>2.9</v>
      </c>
      <c r="E5" s="602">
        <v>65</v>
      </c>
      <c r="F5" s="602">
        <v>0.6</v>
      </c>
      <c r="G5" s="602">
        <v>19</v>
      </c>
      <c r="H5" s="602">
        <v>0</v>
      </c>
      <c r="I5" s="602">
        <v>51</v>
      </c>
      <c r="J5" s="602">
        <v>1.2</v>
      </c>
      <c r="K5" s="253"/>
      <c r="L5" s="253"/>
      <c r="M5" s="253"/>
    </row>
    <row r="6" spans="1:13" x14ac:dyDescent="0.25">
      <c r="A6" s="481">
        <v>2023</v>
      </c>
      <c r="B6" s="617"/>
      <c r="C6" s="617">
        <v>46</v>
      </c>
      <c r="D6" s="617"/>
      <c r="E6" s="617">
        <v>63</v>
      </c>
      <c r="F6" s="617"/>
      <c r="G6" s="617">
        <v>14</v>
      </c>
      <c r="H6" s="617">
        <v>0</v>
      </c>
      <c r="I6" s="617">
        <v>46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3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49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6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68</v>
      </c>
      <c r="C4" s="1006">
        <v>39</v>
      </c>
      <c r="D4" s="1006">
        <v>29</v>
      </c>
      <c r="E4" s="1005">
        <v>331</v>
      </c>
      <c r="F4" s="1006">
        <v>166</v>
      </c>
      <c r="G4" s="1006">
        <v>165</v>
      </c>
      <c r="H4" s="1007">
        <v>5.4</v>
      </c>
      <c r="I4" s="1007">
        <v>26.2</v>
      </c>
      <c r="J4" s="1007">
        <v>-20.8</v>
      </c>
      <c r="K4" s="70">
        <v>192</v>
      </c>
      <c r="L4" s="55">
        <v>74</v>
      </c>
      <c r="M4" s="110">
        <v>118</v>
      </c>
      <c r="N4" s="55">
        <v>227</v>
      </c>
      <c r="O4" s="55">
        <v>93</v>
      </c>
      <c r="P4" s="110">
        <v>134</v>
      </c>
    </row>
    <row r="5" spans="1:17" x14ac:dyDescent="0.25">
      <c r="A5" s="286">
        <v>2021</v>
      </c>
      <c r="B5" s="1008">
        <v>77</v>
      </c>
      <c r="C5" s="1009">
        <v>36</v>
      </c>
      <c r="D5" s="1009">
        <v>41</v>
      </c>
      <c r="E5" s="1008">
        <v>365</v>
      </c>
      <c r="F5" s="1009">
        <v>177</v>
      </c>
      <c r="G5" s="1009">
        <v>188</v>
      </c>
      <c r="H5" s="1010">
        <v>6.3</v>
      </c>
      <c r="I5" s="1010">
        <v>29.6</v>
      </c>
      <c r="J5" s="1010">
        <v>-23.4</v>
      </c>
      <c r="K5" s="212">
        <v>281</v>
      </c>
      <c r="L5" s="58">
        <v>128</v>
      </c>
      <c r="M5" s="160">
        <v>153</v>
      </c>
      <c r="N5" s="58">
        <v>343</v>
      </c>
      <c r="O5" s="58">
        <v>156</v>
      </c>
      <c r="P5" s="160">
        <v>187</v>
      </c>
    </row>
    <row r="6" spans="1:17" x14ac:dyDescent="0.25">
      <c r="A6" s="219">
        <v>2022</v>
      </c>
      <c r="B6" s="1011">
        <v>63</v>
      </c>
      <c r="C6" s="1012">
        <v>34</v>
      </c>
      <c r="D6" s="1012">
        <v>29</v>
      </c>
      <c r="E6" s="1011">
        <v>293</v>
      </c>
      <c r="F6" s="1012">
        <v>152</v>
      </c>
      <c r="G6" s="1012">
        <v>141</v>
      </c>
      <c r="H6" s="1013">
        <v>5.3</v>
      </c>
      <c r="I6" s="1013">
        <v>24.7</v>
      </c>
      <c r="J6" s="1013">
        <v>-19.399999999999999</v>
      </c>
      <c r="K6" s="1014">
        <v>359</v>
      </c>
      <c r="L6" s="1015">
        <v>156</v>
      </c>
      <c r="M6" s="1016">
        <v>203</v>
      </c>
      <c r="N6" s="1015">
        <v>383</v>
      </c>
      <c r="O6" s="1015">
        <v>176</v>
      </c>
      <c r="P6" s="1016">
        <v>207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29</v>
      </c>
      <c r="C13" s="319">
        <f>IF(ISBLANK(C4),"",C4)</f>
        <v>39</v>
      </c>
      <c r="D13" s="364"/>
      <c r="E13" s="322">
        <f>A4</f>
        <v>2020</v>
      </c>
      <c r="F13" s="319">
        <f>IF(ISBLANK(G4),"",G4)</f>
        <v>165</v>
      </c>
      <c r="G13" s="319">
        <f>IF(ISBLANK(F4),"",F4)</f>
        <v>166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41</v>
      </c>
      <c r="C14" s="320">
        <f t="shared" ref="C14:C15" si="2">IF(ISBLANK(C5),"",C5)</f>
        <v>36</v>
      </c>
      <c r="D14" s="364"/>
      <c r="E14" s="323">
        <f t="shared" ref="E14:E15" si="3">A5</f>
        <v>2021</v>
      </c>
      <c r="F14" s="320">
        <f t="shared" ref="F14:F15" si="4">IF(ISBLANK(G5),"",G5)</f>
        <v>188</v>
      </c>
      <c r="G14" s="320">
        <f t="shared" ref="G14:G15" si="5">IF(ISBLANK(F5),"",F5)</f>
        <v>177</v>
      </c>
      <c r="H14" s="389"/>
      <c r="I14" s="389"/>
      <c r="J14" s="48"/>
      <c r="K14" s="325" t="s">
        <v>536</v>
      </c>
      <c r="L14" s="328">
        <f>IF(ISBLANK(K4),"",K4)</f>
        <v>192</v>
      </c>
      <c r="M14" s="328">
        <f>IF(ISBLANK(K5),"",K5)</f>
        <v>281</v>
      </c>
      <c r="N14" s="328">
        <f>IF(ISBLANK(K6),"",K6)</f>
        <v>359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29</v>
      </c>
      <c r="C15" s="321">
        <f t="shared" si="2"/>
        <v>34</v>
      </c>
      <c r="E15" s="324">
        <f t="shared" si="3"/>
        <v>2022</v>
      </c>
      <c r="F15" s="321">
        <f t="shared" si="4"/>
        <v>141</v>
      </c>
      <c r="G15" s="321">
        <f t="shared" si="5"/>
        <v>152</v>
      </c>
      <c r="H15" s="211"/>
      <c r="I15" s="211"/>
      <c r="J15" s="28"/>
      <c r="K15" s="326" t="s">
        <v>535</v>
      </c>
      <c r="L15" s="329">
        <f>IF(ISBLANK(N4),"",N4)</f>
        <v>227</v>
      </c>
      <c r="M15" s="329">
        <f>IF(ISBLANK(N5),"",N5)</f>
        <v>343</v>
      </c>
      <c r="N15" s="329">
        <f>IF(ISBLANK(N6),"",N6)</f>
        <v>383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192</v>
      </c>
      <c r="M19" s="328">
        <f>IF(ISBLANK(K5),"",K5)</f>
        <v>281</v>
      </c>
      <c r="N19" s="328">
        <f>IF(ISBLANK(K6),"",K6)</f>
        <v>359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227</v>
      </c>
      <c r="M20" s="329">
        <f>IF(ISBLANK(N5),"",N5)</f>
        <v>343</v>
      </c>
      <c r="N20" s="329">
        <f>IF(ISBLANK(N6),"",N6)</f>
        <v>383</v>
      </c>
      <c r="O20" s="364"/>
    </row>
    <row r="21" spans="1:15" x14ac:dyDescent="0.25">
      <c r="A21" s="322">
        <f>A4</f>
        <v>2020</v>
      </c>
      <c r="B21" s="319">
        <f>IF(ISBLANK(D4),"",D4)</f>
        <v>29</v>
      </c>
      <c r="C21" s="319">
        <f>IF(ISBLANK(C4),"",C4)</f>
        <v>39</v>
      </c>
      <c r="E21" s="322">
        <f>A4</f>
        <v>2020</v>
      </c>
      <c r="F21" s="319">
        <f>IF(ISBLANK(G4),"",G4)</f>
        <v>165</v>
      </c>
      <c r="G21" s="319">
        <f>IF(ISBLANK(F4),"",F4)</f>
        <v>166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41</v>
      </c>
      <c r="C22" s="320">
        <f t="shared" ref="C22:C23" si="8">IF(ISBLANK(C5),"",C5)</f>
        <v>36</v>
      </c>
      <c r="E22" s="323">
        <f t="shared" ref="E22:E23" si="9">A5</f>
        <v>2021</v>
      </c>
      <c r="F22" s="320">
        <f t="shared" ref="F22:F23" si="10">IF(ISBLANK(G5),"",G5)</f>
        <v>188</v>
      </c>
      <c r="G22" s="320">
        <f t="shared" ref="G22:G23" si="11">IF(ISBLANK(F5),"",F5)</f>
        <v>177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29</v>
      </c>
      <c r="C23" s="321">
        <f t="shared" si="8"/>
        <v>34</v>
      </c>
      <c r="E23" s="324">
        <f t="shared" si="9"/>
        <v>2022</v>
      </c>
      <c r="F23" s="321">
        <f t="shared" si="10"/>
        <v>141</v>
      </c>
      <c r="G23" s="321">
        <f t="shared" si="11"/>
        <v>152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</v>
      </c>
      <c r="C5" s="611"/>
      <c r="D5" s="611"/>
      <c r="E5" s="599">
        <v>3</v>
      </c>
      <c r="F5" s="616"/>
      <c r="G5" s="945"/>
      <c r="H5" s="599">
        <v>40</v>
      </c>
      <c r="I5" s="616">
        <v>10</v>
      </c>
      <c r="J5" s="616">
        <v>30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2</v>
      </c>
      <c r="F6" s="1028"/>
      <c r="G6" s="980"/>
      <c r="H6" s="1034">
        <v>53</v>
      </c>
      <c r="I6" s="1028">
        <v>17</v>
      </c>
      <c r="J6" s="1028">
        <v>36</v>
      </c>
      <c r="K6" s="1028"/>
      <c r="L6" s="980"/>
    </row>
    <row r="7" spans="1:12" x14ac:dyDescent="0.25">
      <c r="A7" s="218">
        <v>2022</v>
      </c>
      <c r="B7" s="601">
        <v>3</v>
      </c>
      <c r="C7" s="612"/>
      <c r="D7" s="612"/>
      <c r="E7" s="1034">
        <v>6</v>
      </c>
      <c r="F7" s="1028"/>
      <c r="G7" s="980"/>
      <c r="H7" s="1034">
        <v>49</v>
      </c>
      <c r="I7" s="1028">
        <v>7</v>
      </c>
      <c r="J7" s="1028">
        <v>42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7</v>
      </c>
    </row>
    <row r="15" spans="1:12" ht="30" x14ac:dyDescent="0.25">
      <c r="A15" s="833" t="s">
        <v>1543</v>
      </c>
      <c r="B15" s="623">
        <f>IF(ISBLANK(J7),"",J7)</f>
        <v>42</v>
      </c>
    </row>
    <row r="17" spans="1:2" x14ac:dyDescent="0.25">
      <c r="A17" s="625" t="s">
        <v>1540</v>
      </c>
      <c r="B17" s="621">
        <f>IF(ISBLANK(I7),"",I7)</f>
        <v>7</v>
      </c>
    </row>
    <row r="18" spans="1:2" x14ac:dyDescent="0.25">
      <c r="A18" s="627" t="s">
        <v>1541</v>
      </c>
      <c r="B18" s="623">
        <f>IF(ISBLANK(J7),"",J7)</f>
        <v>42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49.2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46.5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57.1</v>
      </c>
      <c r="C6" s="614">
        <v>32.6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57.6</v>
      </c>
      <c r="C10" s="614">
        <v>32.6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49.2</v>
      </c>
      <c r="C14" s="73">
        <v>46.5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240.785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27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2352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23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2124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35811.42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50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0.7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28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240.785</v>
      </c>
      <c r="C5" s="611">
        <v>193.535</v>
      </c>
      <c r="D5" s="751">
        <v>3869</v>
      </c>
      <c r="E5" s="751">
        <v>31</v>
      </c>
      <c r="G5" s="358">
        <v>2014</v>
      </c>
      <c r="H5" s="70">
        <v>34986.17</v>
      </c>
      <c r="I5" s="55">
        <v>17122.78</v>
      </c>
      <c r="J5" s="55">
        <v>17863.39</v>
      </c>
      <c r="K5" s="71">
        <v>48</v>
      </c>
    </row>
    <row r="6" spans="1:12" x14ac:dyDescent="0.25">
      <c r="A6" s="286">
        <v>2021</v>
      </c>
      <c r="B6" s="601">
        <v>240.785</v>
      </c>
      <c r="C6" s="612">
        <v>198.935</v>
      </c>
      <c r="D6" s="959">
        <v>3543</v>
      </c>
      <c r="E6" s="959">
        <v>29</v>
      </c>
      <c r="G6" s="480">
        <v>2017</v>
      </c>
      <c r="H6" s="212">
        <v>35813.43</v>
      </c>
      <c r="I6" s="58">
        <v>17151.240000000002</v>
      </c>
      <c r="J6" s="58">
        <v>18662.189999999999</v>
      </c>
      <c r="K6" s="214">
        <v>50</v>
      </c>
    </row>
    <row r="7" spans="1:12" x14ac:dyDescent="0.25">
      <c r="A7" s="218">
        <v>2022</v>
      </c>
      <c r="B7" s="601">
        <v>240.785</v>
      </c>
      <c r="C7" s="612">
        <v>198.935</v>
      </c>
      <c r="D7" s="959">
        <v>3313</v>
      </c>
      <c r="E7" s="959">
        <v>28</v>
      </c>
      <c r="G7" s="482">
        <v>2020</v>
      </c>
      <c r="H7" s="72">
        <v>35811.42</v>
      </c>
      <c r="I7" s="61">
        <v>17151.240000000002</v>
      </c>
      <c r="J7" s="61">
        <v>18660.18</v>
      </c>
      <c r="K7" s="73">
        <v>50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198.935</v>
      </c>
      <c r="D14" s="631">
        <f>A5</f>
        <v>2020</v>
      </c>
      <c r="E14" s="625">
        <f>IF(ISBLANK(D5),"",D5)</f>
        <v>3869</v>
      </c>
      <c r="F14" s="211"/>
      <c r="G14" s="634" t="s">
        <v>925</v>
      </c>
      <c r="H14" s="621">
        <f>IF(ISBLANK(J7),"",J7)</f>
        <v>18660.18</v>
      </c>
      <c r="I14" s="211"/>
      <c r="J14" s="211"/>
    </row>
    <row r="15" spans="1:12" x14ac:dyDescent="0.25">
      <c r="A15" s="870" t="s">
        <v>16</v>
      </c>
      <c r="B15" s="630">
        <f>IF(ISBLANK(B7),"",B7)</f>
        <v>240.785</v>
      </c>
      <c r="D15" s="632">
        <f t="shared" ref="D15:D16" si="0">A6</f>
        <v>2021</v>
      </c>
      <c r="E15" s="626">
        <f>IF(ISBLANK(D6),"",D6)</f>
        <v>3543</v>
      </c>
      <c r="F15" s="211"/>
      <c r="G15" s="635" t="s">
        <v>926</v>
      </c>
      <c r="H15" s="623">
        <f>IF(ISBLANK(I7),"",I7)</f>
        <v>17151.240000000002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3313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198.935</v>
      </c>
      <c r="F19" s="253"/>
      <c r="G19" s="634" t="s">
        <v>529</v>
      </c>
      <c r="H19" s="621">
        <f>IF(ISBLANK(J7),"",J7)</f>
        <v>18660.18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240.785</v>
      </c>
      <c r="F20" s="253"/>
      <c r="G20" s="635" t="s">
        <v>528</v>
      </c>
      <c r="H20" s="623">
        <f>IF(ISBLANK(I7),"",I7)</f>
        <v>17151.240000000002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0.9</v>
      </c>
      <c r="C5" s="1092">
        <v>2352</v>
      </c>
      <c r="D5" s="1093">
        <v>26</v>
      </c>
      <c r="E5" s="1092">
        <v>2124</v>
      </c>
      <c r="F5" s="1093">
        <v>23</v>
      </c>
    </row>
    <row r="6" spans="1:9" x14ac:dyDescent="0.25">
      <c r="A6" s="218">
        <v>2021</v>
      </c>
      <c r="B6" s="1092">
        <v>2</v>
      </c>
      <c r="C6" s="1092">
        <v>2352</v>
      </c>
      <c r="D6" s="1093">
        <v>27</v>
      </c>
      <c r="E6" s="1092">
        <v>2124</v>
      </c>
      <c r="F6" s="1093">
        <v>23</v>
      </c>
    </row>
    <row r="7" spans="1:9" x14ac:dyDescent="0.25">
      <c r="A7" s="219">
        <v>2022</v>
      </c>
      <c r="B7" s="73">
        <v>0.7</v>
      </c>
      <c r="C7" s="73">
        <v>2352</v>
      </c>
      <c r="D7" s="73">
        <v>27</v>
      </c>
      <c r="E7" s="73">
        <v>2124</v>
      </c>
      <c r="F7" s="73">
        <v>23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107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92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15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712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495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217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5.4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14.5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559</v>
      </c>
      <c r="C5" s="458">
        <v>536</v>
      </c>
      <c r="D5" s="458">
        <v>23</v>
      </c>
      <c r="E5" s="457">
        <v>1150</v>
      </c>
      <c r="F5" s="458">
        <v>1100</v>
      </c>
      <c r="G5" s="458">
        <v>50</v>
      </c>
      <c r="H5" s="457">
        <v>2.1</v>
      </c>
      <c r="I5" s="763">
        <v>2.2000000000000002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282</v>
      </c>
      <c r="C6" s="458">
        <v>238</v>
      </c>
      <c r="D6" s="458">
        <v>44</v>
      </c>
      <c r="E6" s="457">
        <v>973</v>
      </c>
      <c r="F6" s="458">
        <v>801</v>
      </c>
      <c r="G6" s="458">
        <v>172</v>
      </c>
      <c r="H6" s="457">
        <v>3.4</v>
      </c>
      <c r="I6" s="763">
        <v>3.9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107</v>
      </c>
      <c r="C7" s="612">
        <v>92</v>
      </c>
      <c r="D7" s="612">
        <v>15</v>
      </c>
      <c r="E7" s="601">
        <v>712</v>
      </c>
      <c r="F7" s="612">
        <v>495</v>
      </c>
      <c r="G7" s="612">
        <v>217</v>
      </c>
      <c r="H7" s="947">
        <v>5.4</v>
      </c>
      <c r="I7" s="948">
        <v>14.5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559</v>
      </c>
      <c r="C14" s="674">
        <f t="shared" ref="C14:D14" si="0">IF(ISBLANK(C5),"",C5)</f>
        <v>536</v>
      </c>
      <c r="D14" s="669">
        <f t="shared" si="0"/>
        <v>23</v>
      </c>
      <c r="F14" s="884">
        <f>A5</f>
        <v>2020</v>
      </c>
      <c r="G14" s="674">
        <f>IF(ISBLANK(E5),"",E5)</f>
        <v>1150</v>
      </c>
      <c r="H14" s="674">
        <f t="shared" ref="H14:I16" si="1">IF(ISBLANK(F5),"",F5)</f>
        <v>1100</v>
      </c>
      <c r="I14" s="669">
        <f t="shared" si="1"/>
        <v>50</v>
      </c>
      <c r="J14" s="756"/>
      <c r="K14" s="884">
        <f>A5</f>
        <v>2020</v>
      </c>
      <c r="L14" s="674">
        <f>IF(ISBLANK(H5),"",H5)</f>
        <v>2.1</v>
      </c>
      <c r="M14" s="669">
        <f>IF(ISBLANK(I5),"",I5)</f>
        <v>2.2000000000000002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282</v>
      </c>
      <c r="C15" s="879">
        <f t="shared" si="3"/>
        <v>238</v>
      </c>
      <c r="D15" s="886">
        <f t="shared" si="3"/>
        <v>44</v>
      </c>
      <c r="F15" s="890">
        <f t="shared" ref="F15:F16" si="4">A6</f>
        <v>2021</v>
      </c>
      <c r="G15" s="853">
        <f t="shared" ref="G15:G16" si="5">IF(ISBLANK(E6),"",E6)</f>
        <v>973</v>
      </c>
      <c r="H15" s="853">
        <f t="shared" si="1"/>
        <v>801</v>
      </c>
      <c r="I15" s="670">
        <f t="shared" si="1"/>
        <v>172</v>
      </c>
      <c r="J15" s="211"/>
      <c r="K15" s="890">
        <f t="shared" ref="K15:K16" si="6">A6</f>
        <v>2021</v>
      </c>
      <c r="L15" s="853">
        <f t="shared" ref="L15:M16" si="7">IF(ISBLANK(H6),"",H6)</f>
        <v>3.4</v>
      </c>
      <c r="M15" s="670">
        <f t="shared" si="7"/>
        <v>3.9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107</v>
      </c>
      <c r="C16" s="888">
        <f t="shared" si="3"/>
        <v>92</v>
      </c>
      <c r="D16" s="889">
        <f t="shared" si="3"/>
        <v>15</v>
      </c>
      <c r="F16" s="891">
        <f t="shared" si="4"/>
        <v>2022</v>
      </c>
      <c r="G16" s="676">
        <f t="shared" si="5"/>
        <v>712</v>
      </c>
      <c r="H16" s="676">
        <f t="shared" si="1"/>
        <v>495</v>
      </c>
      <c r="I16" s="671">
        <f t="shared" si="1"/>
        <v>217</v>
      </c>
      <c r="J16" s="211"/>
      <c r="K16" s="891">
        <f t="shared" si="6"/>
        <v>2022</v>
      </c>
      <c r="L16" s="676">
        <f t="shared" si="7"/>
        <v>5.4</v>
      </c>
      <c r="M16" s="671">
        <f t="shared" si="7"/>
        <v>14.5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559</v>
      </c>
      <c r="C22" s="674">
        <f t="shared" ref="C22:D22" si="8">IF(ISBLANK(C5),"",C5)</f>
        <v>536</v>
      </c>
      <c r="D22" s="669">
        <f t="shared" si="8"/>
        <v>23</v>
      </c>
      <c r="F22" s="884">
        <f>A5</f>
        <v>2020</v>
      </c>
      <c r="G22" s="674">
        <f>IF(ISBLANK(E5),"",E5)</f>
        <v>1150</v>
      </c>
      <c r="H22" s="674">
        <f t="shared" ref="H22:I24" si="9">IF(ISBLANK(F5),"",F5)</f>
        <v>1100</v>
      </c>
      <c r="I22" s="669">
        <f t="shared" si="9"/>
        <v>50</v>
      </c>
      <c r="J22" s="756"/>
      <c r="K22" s="884">
        <f>A5</f>
        <v>2020</v>
      </c>
      <c r="L22" s="674">
        <f>IF(ISBLANK(H5),"",H5)</f>
        <v>2.1</v>
      </c>
      <c r="M22" s="669">
        <f>IF(ISBLANK(I5),"",I5)</f>
        <v>2.2000000000000002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282</v>
      </c>
      <c r="C23" s="853">
        <f t="shared" si="11"/>
        <v>238</v>
      </c>
      <c r="D23" s="670">
        <f t="shared" si="11"/>
        <v>44</v>
      </c>
      <c r="F23" s="890">
        <f t="shared" ref="F23:F24" si="12">A6</f>
        <v>2021</v>
      </c>
      <c r="G23" s="853">
        <f t="shared" ref="G23:G24" si="13">IF(ISBLANK(E6),"",E6)</f>
        <v>973</v>
      </c>
      <c r="H23" s="853">
        <f t="shared" si="9"/>
        <v>801</v>
      </c>
      <c r="I23" s="670">
        <f t="shared" si="9"/>
        <v>172</v>
      </c>
      <c r="J23" s="211"/>
      <c r="K23" s="890">
        <f t="shared" ref="K23:K24" si="14">A6</f>
        <v>2021</v>
      </c>
      <c r="L23" s="853">
        <f t="shared" ref="L23:M24" si="15">IF(ISBLANK(H6),"",H6)</f>
        <v>3.4</v>
      </c>
      <c r="M23" s="670">
        <f t="shared" si="15"/>
        <v>3.9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107</v>
      </c>
      <c r="C24" s="676">
        <f t="shared" si="11"/>
        <v>92</v>
      </c>
      <c r="D24" s="671">
        <f t="shared" si="11"/>
        <v>15</v>
      </c>
      <c r="F24" s="891">
        <f t="shared" si="12"/>
        <v>2022</v>
      </c>
      <c r="G24" s="676">
        <f t="shared" si="13"/>
        <v>712</v>
      </c>
      <c r="H24" s="676">
        <f t="shared" si="9"/>
        <v>495</v>
      </c>
      <c r="I24" s="671">
        <f t="shared" si="9"/>
        <v>217</v>
      </c>
      <c r="J24" s="211"/>
      <c r="K24" s="891">
        <f t="shared" si="14"/>
        <v>2022</v>
      </c>
      <c r="L24" s="676">
        <f t="shared" si="15"/>
        <v>5.4</v>
      </c>
      <c r="M24" s="671">
        <f t="shared" si="15"/>
        <v>14.5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34</v>
      </c>
      <c r="C3" s="71">
        <v>35</v>
      </c>
      <c r="D3" s="71">
        <v>11.3</v>
      </c>
      <c r="F3" s="105" t="s">
        <v>537</v>
      </c>
      <c r="G3" s="97">
        <f>IF(ISBLANK(B3),"",B3)</f>
        <v>34</v>
      </c>
      <c r="H3" s="97">
        <f>IF(ISBLANK(B4),"",B4)</f>
        <v>36</v>
      </c>
      <c r="I3" s="97">
        <f>IF(ISBLANK(B5),"",B5)</f>
        <v>48</v>
      </c>
      <c r="J3" s="365"/>
    </row>
    <row r="4" spans="1:12" x14ac:dyDescent="0.25">
      <c r="A4" s="286">
        <v>2021</v>
      </c>
      <c r="B4" s="214">
        <v>36</v>
      </c>
      <c r="C4" s="214">
        <v>27</v>
      </c>
      <c r="D4" s="214">
        <v>11.5</v>
      </c>
      <c r="F4" s="130" t="s">
        <v>538</v>
      </c>
      <c r="G4" s="98">
        <f>IF(ISBLANK(C3),"",C3)</f>
        <v>35</v>
      </c>
      <c r="H4" s="98">
        <f>IF(ISBLANK(C4),"",C4)</f>
        <v>27</v>
      </c>
      <c r="I4" s="98">
        <f>IF(ISBLANK(C5),"",C5)</f>
        <v>17</v>
      </c>
      <c r="J4" s="365"/>
    </row>
    <row r="5" spans="1:12" x14ac:dyDescent="0.25">
      <c r="A5" s="218">
        <v>2022</v>
      </c>
      <c r="B5" s="168">
        <v>48</v>
      </c>
      <c r="C5" s="168">
        <v>17</v>
      </c>
      <c r="D5" s="168">
        <v>10.9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34</v>
      </c>
      <c r="H8" s="97">
        <f>IF(ISBLANK(B4),"",B4)</f>
        <v>36</v>
      </c>
      <c r="I8" s="97">
        <f>IF(ISBLANK(B5),"",B5)</f>
        <v>48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35</v>
      </c>
      <c r="H9" s="98">
        <f>IF(ISBLANK(C4),"",C4)</f>
        <v>27</v>
      </c>
      <c r="I9" s="98">
        <f>IF(ISBLANK(C5),"",C5)</f>
        <v>17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11.3</v>
      </c>
      <c r="H13" s="132">
        <f>IF(ISBLANK(D4),"",D4)</f>
        <v>11.5</v>
      </c>
      <c r="I13" s="132">
        <f>IF(ISBLANK(D5),"",D5)</f>
        <v>10.9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179</v>
      </c>
      <c r="C4" s="110">
        <v>188</v>
      </c>
      <c r="E4" s="29" t="s">
        <v>540</v>
      </c>
      <c r="F4" s="163">
        <f>B4/($B$22+$C$22)*100</f>
        <v>1.5061001262095077</v>
      </c>
      <c r="G4" s="163">
        <f>C4/($B$22+$C$22)*100</f>
        <v>1.5818258308792597</v>
      </c>
      <c r="J4" s="29" t="s">
        <v>540</v>
      </c>
      <c r="K4" s="163">
        <f>G4</f>
        <v>1.5818258308792597</v>
      </c>
    </row>
    <row r="5" spans="1:11" x14ac:dyDescent="0.25">
      <c r="A5" s="202" t="s">
        <v>541</v>
      </c>
      <c r="B5" s="212">
        <v>165</v>
      </c>
      <c r="C5" s="160">
        <v>191</v>
      </c>
      <c r="E5" s="29" t="s">
        <v>541</v>
      </c>
      <c r="F5" s="163">
        <f t="shared" ref="F5:G21" si="0">B5/($B$22+$C$22)*100</f>
        <v>1.3883045856121161</v>
      </c>
      <c r="G5" s="163">
        <f t="shared" si="0"/>
        <v>1.6070677324358433</v>
      </c>
      <c r="J5" s="29" t="s">
        <v>541</v>
      </c>
      <c r="K5" s="163">
        <f t="shared" ref="K5:K21" si="1">G5</f>
        <v>1.6070677324358433</v>
      </c>
    </row>
    <row r="6" spans="1:11" x14ac:dyDescent="0.25">
      <c r="A6" s="202" t="s">
        <v>542</v>
      </c>
      <c r="B6" s="212">
        <v>203</v>
      </c>
      <c r="C6" s="160">
        <v>208</v>
      </c>
      <c r="E6" s="29" t="s">
        <v>542</v>
      </c>
      <c r="F6" s="163">
        <f t="shared" si="0"/>
        <v>1.7080353386621794</v>
      </c>
      <c r="G6" s="163">
        <f t="shared" si="0"/>
        <v>1.7501051745898191</v>
      </c>
      <c r="J6" s="29" t="s">
        <v>542</v>
      </c>
      <c r="K6" s="163">
        <f t="shared" si="1"/>
        <v>1.7501051745898191</v>
      </c>
    </row>
    <row r="7" spans="1:11" x14ac:dyDescent="0.25">
      <c r="A7" s="202" t="s">
        <v>543</v>
      </c>
      <c r="B7" s="212">
        <v>246</v>
      </c>
      <c r="C7" s="160">
        <v>259</v>
      </c>
      <c r="E7" s="29" t="s">
        <v>543</v>
      </c>
      <c r="F7" s="163">
        <f t="shared" si="0"/>
        <v>2.0698359276398826</v>
      </c>
      <c r="G7" s="163">
        <f t="shared" si="0"/>
        <v>2.1792175010517458</v>
      </c>
      <c r="J7" s="29" t="s">
        <v>543</v>
      </c>
      <c r="K7" s="163">
        <f t="shared" si="1"/>
        <v>2.1792175010517458</v>
      </c>
    </row>
    <row r="8" spans="1:11" x14ac:dyDescent="0.25">
      <c r="A8" s="202" t="s">
        <v>544</v>
      </c>
      <c r="B8" s="212">
        <v>232</v>
      </c>
      <c r="C8" s="160">
        <v>273</v>
      </c>
      <c r="E8" s="29" t="s">
        <v>544</v>
      </c>
      <c r="F8" s="163">
        <f t="shared" si="0"/>
        <v>1.9520403870424905</v>
      </c>
      <c r="G8" s="163">
        <f t="shared" si="0"/>
        <v>2.2970130416491372</v>
      </c>
      <c r="J8" s="29" t="s">
        <v>544</v>
      </c>
      <c r="K8" s="163">
        <f t="shared" si="1"/>
        <v>2.2970130416491372</v>
      </c>
    </row>
    <row r="9" spans="1:11" x14ac:dyDescent="0.25">
      <c r="A9" s="202" t="s">
        <v>545</v>
      </c>
      <c r="B9" s="212">
        <v>245</v>
      </c>
      <c r="C9" s="160">
        <v>305</v>
      </c>
      <c r="E9" s="29" t="s">
        <v>545</v>
      </c>
      <c r="F9" s="163">
        <f t="shared" si="0"/>
        <v>2.0614219604543544</v>
      </c>
      <c r="G9" s="163">
        <f t="shared" si="0"/>
        <v>2.5662599915860329</v>
      </c>
      <c r="J9" s="29" t="s">
        <v>545</v>
      </c>
      <c r="K9" s="163">
        <f t="shared" si="1"/>
        <v>2.5662599915860329</v>
      </c>
    </row>
    <row r="10" spans="1:11" x14ac:dyDescent="0.25">
      <c r="A10" s="202" t="s">
        <v>546</v>
      </c>
      <c r="B10" s="212">
        <v>210</v>
      </c>
      <c r="C10" s="160">
        <v>284</v>
      </c>
      <c r="E10" s="29" t="s">
        <v>546</v>
      </c>
      <c r="F10" s="163">
        <f t="shared" si="0"/>
        <v>1.7669331089608751</v>
      </c>
      <c r="G10" s="163">
        <f t="shared" si="0"/>
        <v>2.3895666806899452</v>
      </c>
      <c r="J10" s="29" t="s">
        <v>546</v>
      </c>
      <c r="K10" s="163">
        <f t="shared" si="1"/>
        <v>2.3895666806899452</v>
      </c>
    </row>
    <row r="11" spans="1:11" x14ac:dyDescent="0.25">
      <c r="A11" s="202" t="s">
        <v>547</v>
      </c>
      <c r="B11" s="212">
        <v>247</v>
      </c>
      <c r="C11" s="160">
        <v>311</v>
      </c>
      <c r="E11" s="29" t="s">
        <v>547</v>
      </c>
      <c r="F11" s="163">
        <f t="shared" si="0"/>
        <v>2.0782498948254102</v>
      </c>
      <c r="G11" s="163">
        <f t="shared" si="0"/>
        <v>2.6167437946992007</v>
      </c>
      <c r="J11" s="29" t="s">
        <v>547</v>
      </c>
      <c r="K11" s="163">
        <f t="shared" si="1"/>
        <v>2.6167437946992007</v>
      </c>
    </row>
    <row r="12" spans="1:11" x14ac:dyDescent="0.25">
      <c r="A12" s="202" t="s">
        <v>548</v>
      </c>
      <c r="B12" s="212">
        <v>302</v>
      </c>
      <c r="C12" s="160">
        <v>300</v>
      </c>
      <c r="E12" s="29" t="s">
        <v>548</v>
      </c>
      <c r="F12" s="163">
        <f t="shared" si="0"/>
        <v>2.541018090029449</v>
      </c>
      <c r="G12" s="163">
        <f t="shared" si="0"/>
        <v>2.5241901556583928</v>
      </c>
      <c r="J12" s="29" t="s">
        <v>548</v>
      </c>
      <c r="K12" s="163">
        <f t="shared" si="1"/>
        <v>2.5241901556583928</v>
      </c>
    </row>
    <row r="13" spans="1:11" x14ac:dyDescent="0.25">
      <c r="A13" s="202" t="s">
        <v>549</v>
      </c>
      <c r="B13" s="212">
        <v>362</v>
      </c>
      <c r="C13" s="160">
        <v>401</v>
      </c>
      <c r="E13" s="29" t="s">
        <v>549</v>
      </c>
      <c r="F13" s="163">
        <f t="shared" si="0"/>
        <v>3.0458561211611275</v>
      </c>
      <c r="G13" s="163">
        <f t="shared" si="0"/>
        <v>3.3740008413967191</v>
      </c>
      <c r="J13" s="29" t="s">
        <v>549</v>
      </c>
      <c r="K13" s="163">
        <f t="shared" si="1"/>
        <v>3.3740008413967191</v>
      </c>
    </row>
    <row r="14" spans="1:11" x14ac:dyDescent="0.25">
      <c r="A14" s="202" t="s">
        <v>550</v>
      </c>
      <c r="B14" s="212">
        <v>376</v>
      </c>
      <c r="C14" s="160">
        <v>429</v>
      </c>
      <c r="E14" s="29" t="s">
        <v>550</v>
      </c>
      <c r="F14" s="163">
        <f t="shared" si="0"/>
        <v>3.1636516617585193</v>
      </c>
      <c r="G14" s="163">
        <f t="shared" si="0"/>
        <v>3.6095919225915019</v>
      </c>
      <c r="J14" s="29" t="s">
        <v>550</v>
      </c>
      <c r="K14" s="163">
        <f t="shared" si="1"/>
        <v>3.6095919225915019</v>
      </c>
    </row>
    <row r="15" spans="1:11" x14ac:dyDescent="0.25">
      <c r="A15" s="202" t="s">
        <v>551</v>
      </c>
      <c r="B15" s="212">
        <v>396</v>
      </c>
      <c r="C15" s="160">
        <v>381</v>
      </c>
      <c r="E15" s="29" t="s">
        <v>551</v>
      </c>
      <c r="F15" s="163">
        <f t="shared" si="0"/>
        <v>3.3319310054690785</v>
      </c>
      <c r="G15" s="163">
        <f t="shared" si="0"/>
        <v>3.2057214976861594</v>
      </c>
      <c r="J15" s="29" t="s">
        <v>551</v>
      </c>
      <c r="K15" s="163">
        <f t="shared" si="1"/>
        <v>3.2057214976861594</v>
      </c>
    </row>
    <row r="16" spans="1:11" x14ac:dyDescent="0.25">
      <c r="A16" s="202" t="s">
        <v>552</v>
      </c>
      <c r="B16" s="212">
        <v>559</v>
      </c>
      <c r="C16" s="160">
        <v>475</v>
      </c>
      <c r="E16" s="29" t="s">
        <v>552</v>
      </c>
      <c r="F16" s="163">
        <f t="shared" si="0"/>
        <v>4.7034076567101391</v>
      </c>
      <c r="G16" s="163">
        <f t="shared" si="0"/>
        <v>3.9966344131257889</v>
      </c>
      <c r="J16" s="29" t="s">
        <v>552</v>
      </c>
      <c r="K16" s="163">
        <f t="shared" si="1"/>
        <v>3.9966344131257889</v>
      </c>
    </row>
    <row r="17" spans="1:11" x14ac:dyDescent="0.25">
      <c r="A17" s="202" t="s">
        <v>553</v>
      </c>
      <c r="B17" s="212">
        <v>756</v>
      </c>
      <c r="C17" s="160">
        <v>658</v>
      </c>
      <c r="E17" s="29" t="s">
        <v>553</v>
      </c>
      <c r="F17" s="163">
        <f t="shared" si="0"/>
        <v>6.3609591922591493</v>
      </c>
      <c r="G17" s="163">
        <f t="shared" si="0"/>
        <v>5.5363904080774091</v>
      </c>
      <c r="J17" s="29" t="s">
        <v>553</v>
      </c>
      <c r="K17" s="163">
        <f t="shared" si="1"/>
        <v>5.5363904080774091</v>
      </c>
    </row>
    <row r="18" spans="1:11" x14ac:dyDescent="0.25">
      <c r="A18" s="202" t="s">
        <v>554</v>
      </c>
      <c r="B18" s="212">
        <v>673</v>
      </c>
      <c r="C18" s="160">
        <v>592</v>
      </c>
      <c r="E18" s="29" t="s">
        <v>554</v>
      </c>
      <c r="F18" s="163">
        <f t="shared" si="0"/>
        <v>5.6625999158603282</v>
      </c>
      <c r="G18" s="163">
        <f t="shared" si="0"/>
        <v>4.9810685738325624</v>
      </c>
      <c r="J18" s="29" t="s">
        <v>554</v>
      </c>
      <c r="K18" s="163">
        <f t="shared" si="1"/>
        <v>4.9810685738325624</v>
      </c>
    </row>
    <row r="19" spans="1:11" x14ac:dyDescent="0.25">
      <c r="A19" s="202" t="s">
        <v>555</v>
      </c>
      <c r="B19" s="212">
        <v>403</v>
      </c>
      <c r="C19" s="160">
        <v>276</v>
      </c>
      <c r="E19" s="29" t="s">
        <v>555</v>
      </c>
      <c r="F19" s="163">
        <f t="shared" si="0"/>
        <v>3.3908287757677744</v>
      </c>
      <c r="G19" s="163">
        <f t="shared" si="0"/>
        <v>2.3222549432057216</v>
      </c>
      <c r="J19" s="29" t="s">
        <v>555</v>
      </c>
      <c r="K19" s="163">
        <f t="shared" si="1"/>
        <v>2.3222549432057216</v>
      </c>
    </row>
    <row r="20" spans="1:11" x14ac:dyDescent="0.25">
      <c r="A20" s="202" t="s">
        <v>556</v>
      </c>
      <c r="B20" s="212">
        <v>299</v>
      </c>
      <c r="C20" s="160">
        <v>176</v>
      </c>
      <c r="E20" s="29" t="s">
        <v>556</v>
      </c>
      <c r="F20" s="163">
        <f t="shared" si="0"/>
        <v>2.5157761884728647</v>
      </c>
      <c r="G20" s="163">
        <f t="shared" si="0"/>
        <v>1.4808582246529238</v>
      </c>
      <c r="J20" s="29" t="s">
        <v>556</v>
      </c>
      <c r="K20" s="163">
        <f t="shared" si="1"/>
        <v>1.4808582246529238</v>
      </c>
    </row>
    <row r="21" spans="1:11" x14ac:dyDescent="0.25">
      <c r="A21" s="203" t="s">
        <v>557</v>
      </c>
      <c r="B21" s="72">
        <v>206</v>
      </c>
      <c r="C21" s="111">
        <v>119</v>
      </c>
      <c r="E21" s="31" t="s">
        <v>557</v>
      </c>
      <c r="F21" s="163">
        <f t="shared" si="0"/>
        <v>1.7332772402187631</v>
      </c>
      <c r="G21" s="163">
        <f t="shared" si="0"/>
        <v>1.0012620950778293</v>
      </c>
      <c r="J21" s="31" t="s">
        <v>557</v>
      </c>
      <c r="K21" s="210">
        <f t="shared" si="1"/>
        <v>1.0012620950778293</v>
      </c>
    </row>
    <row r="22" spans="1:11" x14ac:dyDescent="0.25">
      <c r="A22" s="309" t="s">
        <v>16</v>
      </c>
      <c r="B22" s="121">
        <f>SUM(B4:B21)</f>
        <v>6059</v>
      </c>
      <c r="C22" s="124">
        <f>SUM(C4:C21)</f>
        <v>5826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404</v>
      </c>
      <c r="C3" s="110">
        <v>1074</v>
      </c>
      <c r="E3" s="297" t="s">
        <v>709</v>
      </c>
      <c r="F3" s="71">
        <v>54.58</v>
      </c>
      <c r="G3" s="71">
        <v>60.99</v>
      </c>
      <c r="K3" s="122" t="s">
        <v>16</v>
      </c>
      <c r="L3" s="71">
        <v>2.79</v>
      </c>
      <c r="M3" s="71">
        <v>2.44</v>
      </c>
    </row>
    <row r="4" spans="1:16" x14ac:dyDescent="0.25">
      <c r="A4" s="202" t="s">
        <v>704</v>
      </c>
      <c r="B4" s="212">
        <v>410</v>
      </c>
      <c r="C4" s="160">
        <v>1155</v>
      </c>
      <c r="E4" s="298" t="s">
        <v>710</v>
      </c>
      <c r="F4" s="214">
        <v>38.93</v>
      </c>
      <c r="G4" s="214">
        <v>31.49</v>
      </c>
      <c r="K4" s="215" t="s">
        <v>212</v>
      </c>
      <c r="L4" s="214">
        <v>2.61</v>
      </c>
      <c r="M4" s="214">
        <v>2.2799999999999998</v>
      </c>
      <c r="N4" s="211"/>
    </row>
    <row r="5" spans="1:16" x14ac:dyDescent="0.25">
      <c r="A5" s="202" t="s">
        <v>705</v>
      </c>
      <c r="B5" s="212">
        <v>250</v>
      </c>
      <c r="C5" s="160">
        <v>595</v>
      </c>
      <c r="E5" s="298" t="s">
        <v>711</v>
      </c>
      <c r="F5" s="214">
        <v>5.26</v>
      </c>
      <c r="G5" s="214">
        <v>6.06</v>
      </c>
      <c r="K5" s="123" t="s">
        <v>213</v>
      </c>
      <c r="L5" s="73">
        <v>2.85</v>
      </c>
      <c r="M5" s="73">
        <v>2.5099999999999998</v>
      </c>
      <c r="N5" s="211"/>
    </row>
    <row r="6" spans="1:16" x14ac:dyDescent="0.25">
      <c r="A6" s="202" t="s">
        <v>706</v>
      </c>
      <c r="B6" s="212">
        <v>233</v>
      </c>
      <c r="C6" s="160">
        <v>467</v>
      </c>
      <c r="E6" s="298" t="s">
        <v>712</v>
      </c>
      <c r="F6" s="214">
        <v>0.95</v>
      </c>
      <c r="G6" s="214">
        <v>0.99</v>
      </c>
      <c r="K6" s="226"/>
      <c r="L6" s="164"/>
      <c r="M6" s="211"/>
    </row>
    <row r="7" spans="1:16" x14ac:dyDescent="0.25">
      <c r="A7" s="202" t="s">
        <v>707</v>
      </c>
      <c r="B7" s="212">
        <v>90</v>
      </c>
      <c r="C7" s="160">
        <v>341</v>
      </c>
      <c r="E7" s="299" t="s">
        <v>713</v>
      </c>
      <c r="F7" s="73">
        <v>0.28000000000000003</v>
      </c>
      <c r="G7" s="73">
        <v>0.47</v>
      </c>
      <c r="K7" s="227"/>
      <c r="L7" s="211"/>
      <c r="M7" s="211"/>
    </row>
    <row r="8" spans="1:16" x14ac:dyDescent="0.25">
      <c r="A8" s="203" t="s">
        <v>708</v>
      </c>
      <c r="B8" s="72">
        <v>72</v>
      </c>
      <c r="C8" s="111">
        <v>428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26.453201970443352</v>
      </c>
      <c r="C13" s="301">
        <f>B3/SUM(B3:B8)*100</f>
        <v>27.690198766278272</v>
      </c>
      <c r="E13" s="217" t="s">
        <v>836</v>
      </c>
      <c r="F13" s="289">
        <f>IF(ISBLANK(F3),"",F3)</f>
        <v>54.58</v>
      </c>
      <c r="G13" s="289">
        <f>IF(ISBLANK(G3),"",G3)</f>
        <v>60.99</v>
      </c>
    </row>
    <row r="14" spans="1:16" x14ac:dyDescent="0.25">
      <c r="A14" s="220" t="s">
        <v>825</v>
      </c>
      <c r="B14" s="305">
        <f>C4/SUM(C3:C8)*100</f>
        <v>28.448275862068968</v>
      </c>
      <c r="C14" s="302">
        <f>B4/SUM(B3:B8)*100</f>
        <v>28.101439342015077</v>
      </c>
      <c r="E14" s="286" t="s">
        <v>837</v>
      </c>
      <c r="F14" s="290">
        <f t="shared" ref="F14:G17" si="0">IF(ISBLANK(F4),"",F4)</f>
        <v>38.93</v>
      </c>
      <c r="G14" s="290">
        <f t="shared" si="0"/>
        <v>31.49</v>
      </c>
    </row>
    <row r="15" spans="1:16" x14ac:dyDescent="0.25">
      <c r="A15" s="220" t="s">
        <v>826</v>
      </c>
      <c r="B15" s="305">
        <f>C5/SUM(C3:C8)*100</f>
        <v>14.655172413793101</v>
      </c>
      <c r="C15" s="302">
        <f>B5/SUM(B3:B8)*100</f>
        <v>17.135023989033584</v>
      </c>
      <c r="E15" s="286" t="s">
        <v>838</v>
      </c>
      <c r="F15" s="290">
        <f t="shared" si="0"/>
        <v>5.26</v>
      </c>
      <c r="G15" s="290">
        <f t="shared" si="0"/>
        <v>6.06</v>
      </c>
    </row>
    <row r="16" spans="1:16" x14ac:dyDescent="0.25">
      <c r="A16" s="220" t="s">
        <v>827</v>
      </c>
      <c r="B16" s="305">
        <f>C6/SUM(C3:C8)*100</f>
        <v>11.502463054187192</v>
      </c>
      <c r="C16" s="302">
        <f>B6/SUM(B3:B8)*100</f>
        <v>15.969842357779301</v>
      </c>
      <c r="E16" s="286" t="s">
        <v>839</v>
      </c>
      <c r="F16" s="290">
        <f t="shared" si="0"/>
        <v>0.95</v>
      </c>
      <c r="G16" s="290">
        <f t="shared" si="0"/>
        <v>0.99</v>
      </c>
    </row>
    <row r="17" spans="1:18" x14ac:dyDescent="0.25">
      <c r="A17" s="220" t="s">
        <v>828</v>
      </c>
      <c r="B17" s="305">
        <f>C7/SUM(C3:C8)*100</f>
        <v>8.3990147783251228</v>
      </c>
      <c r="C17" s="302">
        <f>B7/SUM(B3:B8)*100</f>
        <v>6.1686086360520909</v>
      </c>
      <c r="E17" s="219" t="s">
        <v>840</v>
      </c>
      <c r="F17" s="291">
        <f t="shared" si="0"/>
        <v>0.28000000000000003</v>
      </c>
      <c r="G17" s="291">
        <f t="shared" si="0"/>
        <v>0.47</v>
      </c>
    </row>
    <row r="18" spans="1:18" x14ac:dyDescent="0.25">
      <c r="A18" s="221" t="s">
        <v>829</v>
      </c>
      <c r="B18" s="306">
        <f>C8/SUM(C3:C8)*100</f>
        <v>10.541871921182267</v>
      </c>
      <c r="C18" s="303">
        <f>B8/SUM(B3:B8)*100</f>
        <v>4.9348869088416718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26.453201970443352</v>
      </c>
      <c r="C22" s="301">
        <f>C13</f>
        <v>27.690198766278272</v>
      </c>
    </row>
    <row r="23" spans="1:18" x14ac:dyDescent="0.25">
      <c r="A23" s="220" t="s">
        <v>831</v>
      </c>
      <c r="B23" s="305">
        <f t="shared" ref="B23:C27" si="1">B14</f>
        <v>28.448275862068968</v>
      </c>
      <c r="C23" s="302">
        <f t="shared" si="1"/>
        <v>28.101439342015077</v>
      </c>
    </row>
    <row r="24" spans="1:18" x14ac:dyDescent="0.25">
      <c r="A24" s="307" t="s">
        <v>832</v>
      </c>
      <c r="B24" s="305">
        <f t="shared" si="1"/>
        <v>14.655172413793101</v>
      </c>
      <c r="C24" s="302">
        <f t="shared" si="1"/>
        <v>17.135023989033584</v>
      </c>
    </row>
    <row r="25" spans="1:18" x14ac:dyDescent="0.25">
      <c r="A25" s="220" t="s">
        <v>833</v>
      </c>
      <c r="B25" s="305">
        <f t="shared" si="1"/>
        <v>11.502463054187192</v>
      </c>
      <c r="C25" s="302">
        <f t="shared" si="1"/>
        <v>15.969842357779301</v>
      </c>
    </row>
    <row r="26" spans="1:18" x14ac:dyDescent="0.25">
      <c r="A26" s="220" t="s">
        <v>834</v>
      </c>
      <c r="B26" s="305">
        <f t="shared" si="1"/>
        <v>8.3990147783251228</v>
      </c>
      <c r="C26" s="302">
        <f t="shared" si="1"/>
        <v>6.1686086360520909</v>
      </c>
    </row>
    <row r="27" spans="1:18" x14ac:dyDescent="0.25">
      <c r="A27" s="308" t="s">
        <v>835</v>
      </c>
      <c r="B27" s="306">
        <f t="shared" si="1"/>
        <v>10.541871921182267</v>
      </c>
      <c r="C27" s="303">
        <f t="shared" si="1"/>
        <v>4.9348869088416718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519</v>
      </c>
      <c r="C34" s="110">
        <v>1135</v>
      </c>
      <c r="E34" s="297" t="s">
        <v>709</v>
      </c>
      <c r="F34" s="71">
        <v>60.99</v>
      </c>
      <c r="G34" s="211"/>
      <c r="K34" s="122" t="s">
        <v>16</v>
      </c>
      <c r="L34" s="71">
        <v>2.44</v>
      </c>
      <c r="M34" s="211"/>
    </row>
    <row r="35" spans="1:16" x14ac:dyDescent="0.25">
      <c r="A35" s="202" t="s">
        <v>704</v>
      </c>
      <c r="B35" s="212">
        <v>369</v>
      </c>
      <c r="C35" s="160">
        <v>997</v>
      </c>
      <c r="E35" s="298" t="s">
        <v>710</v>
      </c>
      <c r="F35" s="214">
        <v>31.49</v>
      </c>
      <c r="G35" s="211"/>
      <c r="K35" s="215" t="s">
        <v>212</v>
      </c>
      <c r="L35" s="214">
        <v>2.2799999999999998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235</v>
      </c>
      <c r="C36" s="160">
        <v>468</v>
      </c>
      <c r="E36" s="298" t="s">
        <v>711</v>
      </c>
      <c r="F36" s="214">
        <v>6.06</v>
      </c>
      <c r="G36" s="211"/>
      <c r="K36" s="123" t="s">
        <v>213</v>
      </c>
      <c r="L36" s="73">
        <v>2.5099999999999998</v>
      </c>
      <c r="M36" s="211"/>
      <c r="N36" s="288">
        <v>2022</v>
      </c>
    </row>
    <row r="37" spans="1:16" x14ac:dyDescent="0.25">
      <c r="A37" s="202" t="s">
        <v>706</v>
      </c>
      <c r="B37" s="212">
        <v>154</v>
      </c>
      <c r="C37" s="160">
        <v>337</v>
      </c>
      <c r="E37" s="298" t="s">
        <v>712</v>
      </c>
      <c r="F37" s="214">
        <v>0.99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64</v>
      </c>
      <c r="C38" s="160">
        <v>225</v>
      </c>
      <c r="E38" s="299" t="s">
        <v>713</v>
      </c>
      <c r="F38" s="73">
        <v>0.47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40</v>
      </c>
      <c r="C39" s="111">
        <v>226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33.50059031877214</v>
      </c>
      <c r="C44" s="301">
        <f>B34/SUM(B34:B39)*100</f>
        <v>37.581462708182478</v>
      </c>
      <c r="E44" s="217" t="s">
        <v>836</v>
      </c>
      <c r="F44" s="289">
        <f>IF(ISBLANK(F34),"",F34)</f>
        <v>60.99</v>
      </c>
    </row>
    <row r="45" spans="1:16" x14ac:dyDescent="0.25">
      <c r="A45" s="220" t="s">
        <v>825</v>
      </c>
      <c r="B45" s="305">
        <f>C35/SUM(C34:C39)*100</f>
        <v>29.427390791027154</v>
      </c>
      <c r="C45" s="302">
        <f>B35/SUM(B34:B39)*100</f>
        <v>26.719768283852279</v>
      </c>
      <c r="E45" s="286" t="s">
        <v>837</v>
      </c>
      <c r="F45" s="290">
        <f t="shared" ref="F45:F48" si="2">IF(ISBLANK(F35),"",F35)</f>
        <v>31.49</v>
      </c>
    </row>
    <row r="46" spans="1:16" x14ac:dyDescent="0.25">
      <c r="A46" s="220" t="s">
        <v>826</v>
      </c>
      <c r="B46" s="305">
        <f>C36/SUM(C34:C39)*100</f>
        <v>13.813459268004721</v>
      </c>
      <c r="C46" s="302">
        <f>B36/SUM(B34:B39)*100</f>
        <v>17.016654598117306</v>
      </c>
      <c r="E46" s="286" t="s">
        <v>838</v>
      </c>
      <c r="F46" s="290">
        <f t="shared" si="2"/>
        <v>6.06</v>
      </c>
    </row>
    <row r="47" spans="1:16" x14ac:dyDescent="0.25">
      <c r="A47" s="220" t="s">
        <v>827</v>
      </c>
      <c r="B47" s="305">
        <f>C37/SUM(C34:C39)*100</f>
        <v>9.9468713105076745</v>
      </c>
      <c r="C47" s="302">
        <f>B37/SUM(B34:B39)*100</f>
        <v>11.151339608979001</v>
      </c>
      <c r="E47" s="286" t="s">
        <v>839</v>
      </c>
      <c r="F47" s="290">
        <f t="shared" si="2"/>
        <v>0.99</v>
      </c>
    </row>
    <row r="48" spans="1:16" x14ac:dyDescent="0.25">
      <c r="A48" s="220" t="s">
        <v>828</v>
      </c>
      <c r="B48" s="305">
        <f>C38/SUM(C34:C39)*100</f>
        <v>6.6410861865407318</v>
      </c>
      <c r="C48" s="302">
        <f>B38/SUM(B34:B39)*100</f>
        <v>4.6343229543808828</v>
      </c>
      <c r="E48" s="219" t="s">
        <v>840</v>
      </c>
      <c r="F48" s="291">
        <f t="shared" si="2"/>
        <v>0.47</v>
      </c>
    </row>
    <row r="49" spans="1:3" x14ac:dyDescent="0.25">
      <c r="A49" s="221" t="s">
        <v>829</v>
      </c>
      <c r="B49" s="306">
        <f>C39/SUM(C34:C39)*100</f>
        <v>6.67060212514758</v>
      </c>
      <c r="C49" s="303">
        <f>B39/SUM(B34:B39)*100</f>
        <v>2.896451846488052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33.50059031877214</v>
      </c>
      <c r="C53" s="301">
        <f>C44</f>
        <v>37.581462708182478</v>
      </c>
    </row>
    <row r="54" spans="1:3" x14ac:dyDescent="0.25">
      <c r="A54" s="220" t="s">
        <v>831</v>
      </c>
      <c r="B54" s="305">
        <f t="shared" ref="B54:C54" si="3">B45</f>
        <v>29.427390791027154</v>
      </c>
      <c r="C54" s="302">
        <f t="shared" si="3"/>
        <v>26.719768283852279</v>
      </c>
    </row>
    <row r="55" spans="1:3" x14ac:dyDescent="0.25">
      <c r="A55" s="307" t="s">
        <v>832</v>
      </c>
      <c r="B55" s="305">
        <f t="shared" ref="B55:C55" si="4">B46</f>
        <v>13.813459268004721</v>
      </c>
      <c r="C55" s="302">
        <f t="shared" si="4"/>
        <v>17.016654598117306</v>
      </c>
    </row>
    <row r="56" spans="1:3" x14ac:dyDescent="0.25">
      <c r="A56" s="220" t="s">
        <v>833</v>
      </c>
      <c r="B56" s="305">
        <f t="shared" ref="B56:C56" si="5">B47</f>
        <v>9.9468713105076745</v>
      </c>
      <c r="C56" s="302">
        <f t="shared" si="5"/>
        <v>11.151339608979001</v>
      </c>
    </row>
    <row r="57" spans="1:3" x14ac:dyDescent="0.25">
      <c r="A57" s="220" t="s">
        <v>834</v>
      </c>
      <c r="B57" s="305">
        <f t="shared" ref="B57:C57" si="6">B48</f>
        <v>6.6410861865407318</v>
      </c>
      <c r="C57" s="302">
        <f t="shared" si="6"/>
        <v>4.6343229543808828</v>
      </c>
    </row>
    <row r="58" spans="1:3" x14ac:dyDescent="0.25">
      <c r="A58" s="308" t="s">
        <v>835</v>
      </c>
      <c r="B58" s="306">
        <f t="shared" ref="B58:C58" si="7">B49</f>
        <v>6.67060212514758</v>
      </c>
      <c r="C58" s="303">
        <f t="shared" si="7"/>
        <v>2.896451846488052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2024-04-26T07:37:25Z</dcterms:modified>
</cp:coreProperties>
</file>